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79.xml" ContentType="application/vnd.ms-excel.controlproperties+xml"/>
  <Override PartName="/xl/ctrlProps/ctrlProp80.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defaultThemeVersion="124226"/>
  <xr:revisionPtr revIDLastSave="0" documentId="13_ncr:1_{216B09C6-D614-457E-8E13-59903A099AD0}" xr6:coauthVersionLast="47" xr6:coauthVersionMax="47" xr10:uidLastSave="{00000000-0000-0000-0000-000000000000}"/>
  <bookViews>
    <workbookView xWindow="-110" yWindow="-110" windowWidth="19420" windowHeight="10300" tabRatio="851" activeTab="2" xr2:uid="{00000000-000D-0000-FFFF-FFFF00000000}"/>
  </bookViews>
  <sheets>
    <sheet name="DB" sheetId="101" r:id="rId1"/>
    <sheet name="選択" sheetId="78" r:id="rId2"/>
    <sheet name="【改定】必要書類一覧表" sheetId="103" r:id="rId3"/>
    <sheet name="申請用入力" sheetId="79" r:id="rId4"/>
    <sheet name="報告用入力" sheetId="87" r:id="rId5"/>
    <sheet name="商品入力" sheetId="80" r:id="rId6"/>
    <sheet name="1.【様式1】交付申請書" sheetId="94" r:id="rId7"/>
    <sheet name="2.(別紙2)会社概要" sheetId="95" r:id="rId8"/>
    <sheet name="3.債権者登録申請書" sheetId="96" r:id="rId9"/>
    <sheet name="4.(別紙1-1)誓約書・確認書" sheetId="97" r:id="rId10"/>
    <sheet name="5.(別紙1-2)年間計画書" sheetId="98" r:id="rId11"/>
    <sheet name="10.(別紙3)企画書" sheetId="15" r:id="rId12"/>
    <sheet name="10.(別紙3つづき)" sheetId="81" r:id="rId13"/>
    <sheet name="事業体制図" sheetId="100" r:id="rId14"/>
    <sheet name="11.(別紙4)収支計算書_申請時" sheetId="47" r:id="rId15"/>
    <sheet name="12.(別紙4-1)収支計算書内訳" sheetId="53" r:id="rId16"/>
    <sheet name="19.【様式9】実績報告書" sheetId="75" r:id="rId17"/>
    <sheet name="20.(別紙5)成果報告書" sheetId="55" r:id="rId18"/>
    <sheet name="21.別紙5(1)活動写真" sheetId="57" r:id="rId19"/>
    <sheet name="21.別紙5(2)販売促進員関係" sheetId="58" r:id="rId20"/>
    <sheet name="21.別紙5(3)商品写真" sheetId="99" r:id="rId21"/>
    <sheet name="22.(別紙5-1)売上・成約実績表" sheetId="59" r:id="rId22"/>
    <sheet name="23.(別紙4)収支計算書_精算" sheetId="61" r:id="rId23"/>
    <sheet name="24.(別紙4-2)収支計算書内訳" sheetId="82" r:id="rId24"/>
    <sheet name="証憑_支払関係" sheetId="56" r:id="rId25"/>
    <sheet name="33.【様式11】精算払請求書" sheetId="76" r:id="rId26"/>
    <sheet name="17.【様式4】計画変更申請書" sheetId="73" r:id="rId27"/>
    <sheet name="新旧対照表" sheetId="88" r:id="rId28"/>
    <sheet name="18.【様式6】中止申請書" sheetId="74" r:id="rId29"/>
  </sheets>
  <externalReferences>
    <externalReference r:id="rId30"/>
    <externalReference r:id="rId31"/>
    <externalReference r:id="rId32"/>
  </externalReferences>
  <definedNames>
    <definedName name="要望">選択!$L$21:$L$31</definedName>
  </definedNames>
  <calcPr calcId="191029"/>
</workbook>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<sst xmlns="http://schemas.openxmlformats.org/spreadsheetml/2006/main" count="8094" uniqueCount="1537">
  <si>
    <t>必要書類一覧表</t>
    <rPh sb="0" eb="2">
      <t>ヒツヨウ</t>
    </rPh>
    <rPh sb="2" eb="4">
      <t>ショルイ</t>
    </rPh>
    <rPh sb="4" eb="7">
      <t>イチランヒョウ</t>
    </rPh>
    <phoneticPr fontId="8"/>
  </si>
  <si>
    <t>※申請者は、申請時に提出書類と本紙のチェック欄を確認し（✔記入）、申請書類と一緒に公社に提出すること。</t>
    <rPh sb="1" eb="4">
      <t>シンセイシャ</t>
    </rPh>
    <rPh sb="6" eb="9">
      <t>シンセイジ</t>
    </rPh>
    <rPh sb="10" eb="12">
      <t>テイシュツ</t>
    </rPh>
    <rPh sb="12" eb="14">
      <t>ショルイ</t>
    </rPh>
    <rPh sb="15" eb="17">
      <t>ホンシ</t>
    </rPh>
    <rPh sb="22" eb="23">
      <t>ラン</t>
    </rPh>
    <rPh sb="24" eb="26">
      <t>カクニン</t>
    </rPh>
    <rPh sb="29" eb="31">
      <t>キニュウ</t>
    </rPh>
    <rPh sb="33" eb="35">
      <t>シンセイ</t>
    </rPh>
    <rPh sb="35" eb="37">
      <t>ショルイ</t>
    </rPh>
    <rPh sb="38" eb="40">
      <t>イッショ</t>
    </rPh>
    <rPh sb="41" eb="43">
      <t>コウシャ</t>
    </rPh>
    <rPh sb="44" eb="46">
      <t>テイシュツ</t>
    </rPh>
    <phoneticPr fontId="8"/>
  </si>
  <si>
    <t>支援メニュー</t>
    <rPh sb="0" eb="2">
      <t>シエン</t>
    </rPh>
    <phoneticPr fontId="8"/>
  </si>
  <si>
    <t>チェック欄</t>
    <rPh sb="4" eb="5">
      <t>ラン</t>
    </rPh>
    <phoneticPr fontId="8"/>
  </si>
  <si>
    <t>申請者</t>
    <rPh sb="0" eb="3">
      <t>シンセイシャ</t>
    </rPh>
    <phoneticPr fontId="8"/>
  </si>
  <si>
    <t>公社</t>
    <rPh sb="0" eb="2">
      <t>コウシャ</t>
    </rPh>
    <phoneticPr fontId="8"/>
  </si>
  <si>
    <t>No.</t>
    <phoneticPr fontId="8"/>
  </si>
  <si>
    <t>申請時（要綱に定める期限までに提出）</t>
    <rPh sb="0" eb="3">
      <t>シンセイジ</t>
    </rPh>
    <rPh sb="4" eb="6">
      <t>ヨウコウ</t>
    </rPh>
    <rPh sb="7" eb="8">
      <t>サダ</t>
    </rPh>
    <rPh sb="10" eb="12">
      <t>キゲン</t>
    </rPh>
    <rPh sb="15" eb="17">
      <t>テイシュツ</t>
    </rPh>
    <phoneticPr fontId="8"/>
  </si>
  <si>
    <t>14日前（土日・祝日含む）までに</t>
    <rPh sb="2" eb="4">
      <t>ニチマエ</t>
    </rPh>
    <rPh sb="5" eb="7">
      <t>ドニチ</t>
    </rPh>
    <rPh sb="8" eb="10">
      <t>シュクジツ</t>
    </rPh>
    <rPh sb="10" eb="11">
      <t>フク</t>
    </rPh>
    <phoneticPr fontId="8"/>
  </si>
  <si>
    <t>知事が定める日（公募）</t>
    <rPh sb="0" eb="2">
      <t>チジ</t>
    </rPh>
    <rPh sb="3" eb="4">
      <t>サダ</t>
    </rPh>
    <rPh sb="6" eb="7">
      <t>ヒ</t>
    </rPh>
    <rPh sb="8" eb="10">
      <t>コウボ</t>
    </rPh>
    <phoneticPr fontId="8"/>
  </si>
  <si>
    <t>見積書取得して30日（土日・祝日含む）以内</t>
    <rPh sb="0" eb="3">
      <t>ミツモリショ</t>
    </rPh>
    <rPh sb="3" eb="5">
      <t>シュトク</t>
    </rPh>
    <rPh sb="9" eb="10">
      <t>ニチ</t>
    </rPh>
    <rPh sb="19" eb="21">
      <t>イナイ</t>
    </rPh>
    <phoneticPr fontId="8"/>
  </si>
  <si>
    <t>債権者登録申請書、銀行口座の写し　
※過年度に提出済みの場合は不要。銀行口座や住所、代表者等に変更があった場合には再度申請書を提出すること。</t>
    <rPh sb="0" eb="3">
      <t>サイケンシャ</t>
    </rPh>
    <rPh sb="3" eb="5">
      <t>トウロク</t>
    </rPh>
    <rPh sb="5" eb="8">
      <t>シンセイショ</t>
    </rPh>
    <rPh sb="9" eb="11">
      <t>ギンコウ</t>
    </rPh>
    <rPh sb="11" eb="13">
      <t>コウザ</t>
    </rPh>
    <rPh sb="14" eb="15">
      <t>ウツ</t>
    </rPh>
    <rPh sb="19" eb="22">
      <t>カネンド</t>
    </rPh>
    <rPh sb="23" eb="25">
      <t>テイシュツ</t>
    </rPh>
    <rPh sb="25" eb="26">
      <t>ズ</t>
    </rPh>
    <rPh sb="28" eb="30">
      <t>バアイ</t>
    </rPh>
    <rPh sb="31" eb="33">
      <t>フヨウ</t>
    </rPh>
    <rPh sb="34" eb="36">
      <t>ギンコウ</t>
    </rPh>
    <rPh sb="36" eb="38">
      <t>コウザ</t>
    </rPh>
    <rPh sb="39" eb="41">
      <t>ジュウショ</t>
    </rPh>
    <rPh sb="42" eb="45">
      <t>ダイヒョウシャ</t>
    </rPh>
    <rPh sb="45" eb="46">
      <t>トウ</t>
    </rPh>
    <rPh sb="47" eb="49">
      <t>ヘンコウ</t>
    </rPh>
    <rPh sb="53" eb="55">
      <t>バアイ</t>
    </rPh>
    <rPh sb="57" eb="59">
      <t>サイド</t>
    </rPh>
    <rPh sb="59" eb="61">
      <t>シンセイ</t>
    </rPh>
    <rPh sb="61" eb="62">
      <t>ショ</t>
    </rPh>
    <rPh sb="63" eb="65">
      <t>テイシュツ</t>
    </rPh>
    <phoneticPr fontId="8"/>
  </si>
  <si>
    <t>決算書3期分（貸借対照表、損益計算書）、過去3年間の輸出実績</t>
    <rPh sb="0" eb="3">
      <t>ケッサンショ</t>
    </rPh>
    <rPh sb="4" eb="5">
      <t>キ</t>
    </rPh>
    <rPh sb="5" eb="6">
      <t>ブン</t>
    </rPh>
    <rPh sb="7" eb="12">
      <t>タイシャクタイショウヒョウ</t>
    </rPh>
    <rPh sb="13" eb="15">
      <t>ソンエキ</t>
    </rPh>
    <rPh sb="15" eb="17">
      <t>ケイサン</t>
    </rPh>
    <rPh sb="17" eb="18">
      <t>ショ</t>
    </rPh>
    <rPh sb="20" eb="22">
      <t>カコ</t>
    </rPh>
    <rPh sb="23" eb="25">
      <t>ネンカン</t>
    </rPh>
    <rPh sb="26" eb="28">
      <t>ユシュツ</t>
    </rPh>
    <rPh sb="28" eb="30">
      <t>ジッセキ</t>
    </rPh>
    <phoneticPr fontId="8"/>
  </si>
  <si>
    <t>○</t>
    <phoneticPr fontId="8"/>
  </si>
  <si>
    <t>見積書（収支計算書の内訳の根拠）</t>
    <rPh sb="0" eb="3">
      <t>ミツモリショ</t>
    </rPh>
    <rPh sb="4" eb="6">
      <t>シュウシ</t>
    </rPh>
    <rPh sb="6" eb="9">
      <t>ケイサンショ</t>
    </rPh>
    <rPh sb="10" eb="12">
      <t>ウチワケ</t>
    </rPh>
    <rPh sb="13" eb="15">
      <t>コンキョ</t>
    </rPh>
    <phoneticPr fontId="8"/>
  </si>
  <si>
    <t>実績報告時（要綱に定める期限までに提出）</t>
    <rPh sb="0" eb="2">
      <t>ジッセキ</t>
    </rPh>
    <rPh sb="2" eb="4">
      <t>ホウコク</t>
    </rPh>
    <rPh sb="4" eb="5">
      <t>ジ</t>
    </rPh>
    <rPh sb="6" eb="8">
      <t>ヨウコウ</t>
    </rPh>
    <rPh sb="9" eb="10">
      <t>サダ</t>
    </rPh>
    <rPh sb="12" eb="14">
      <t>キゲン</t>
    </rPh>
    <rPh sb="17" eb="19">
      <t>テイシュツ</t>
    </rPh>
    <phoneticPr fontId="8"/>
  </si>
  <si>
    <t>14日以内（土日・祝日含む）</t>
    <rPh sb="2" eb="3">
      <t>ニチ</t>
    </rPh>
    <rPh sb="3" eb="5">
      <t>イナイ</t>
    </rPh>
    <rPh sb="6" eb="8">
      <t>ドニチ</t>
    </rPh>
    <rPh sb="9" eb="11">
      <t>シュクジツ</t>
    </rPh>
    <rPh sb="11" eb="12">
      <t>フク</t>
    </rPh>
    <phoneticPr fontId="8"/>
  </si>
  <si>
    <t>30日以内（土日・祝日含む）</t>
    <rPh sb="2" eb="3">
      <t>ニチ</t>
    </rPh>
    <rPh sb="3" eb="5">
      <t>イナイ</t>
    </rPh>
    <rPh sb="6" eb="8">
      <t>ドニチ</t>
    </rPh>
    <rPh sb="9" eb="11">
      <t>シュクジツ</t>
    </rPh>
    <rPh sb="11" eb="12">
      <t>フク</t>
    </rPh>
    <phoneticPr fontId="8"/>
  </si>
  <si>
    <t>上記に係る証憑書類</t>
    <rPh sb="0" eb="2">
      <t>ジョウキ</t>
    </rPh>
    <rPh sb="3" eb="4">
      <t>カカ</t>
    </rPh>
    <rPh sb="5" eb="7">
      <t>ショウヒョウ</t>
    </rPh>
    <rPh sb="7" eb="9">
      <t>ショルイ</t>
    </rPh>
    <phoneticPr fontId="8"/>
  </si>
  <si>
    <t>搭乗券の半券　※原本または写し</t>
    <rPh sb="0" eb="2">
      <t>トウジョウ</t>
    </rPh>
    <rPh sb="2" eb="3">
      <t>ケン</t>
    </rPh>
    <rPh sb="4" eb="6">
      <t>ハンケン</t>
    </rPh>
    <rPh sb="8" eb="10">
      <t>ゲンポン</t>
    </rPh>
    <rPh sb="13" eb="14">
      <t>ウツ</t>
    </rPh>
    <phoneticPr fontId="8"/>
  </si>
  <si>
    <t>請求書(又は予約確認書)</t>
    <rPh sb="0" eb="3">
      <t>セイキュウショ</t>
    </rPh>
    <phoneticPr fontId="8"/>
  </si>
  <si>
    <t>振込明細</t>
    <rPh sb="0" eb="2">
      <t>フリコミ</t>
    </rPh>
    <rPh sb="2" eb="4">
      <t>メイサイ</t>
    </rPh>
    <phoneticPr fontId="8"/>
  </si>
  <si>
    <t>○
※どちらかで可</t>
    <rPh sb="8" eb="9">
      <t>カ</t>
    </rPh>
    <phoneticPr fontId="8"/>
  </si>
  <si>
    <t>○
※どちらかで可</t>
    <phoneticPr fontId="8"/>
  </si>
  <si>
    <t>領収書</t>
    <rPh sb="0" eb="3">
      <t>リョウシュウショ</t>
    </rPh>
    <phoneticPr fontId="8"/>
  </si>
  <si>
    <t>海外送金依頼書及び相手方の受領が確認できる書類
※海外送金がある場合</t>
    <rPh sb="0" eb="2">
      <t>カイガイ</t>
    </rPh>
    <rPh sb="2" eb="4">
      <t>ソウキン</t>
    </rPh>
    <rPh sb="4" eb="7">
      <t>イライショ</t>
    </rPh>
    <rPh sb="7" eb="8">
      <t>オヨ</t>
    </rPh>
    <rPh sb="9" eb="11">
      <t>アイテ</t>
    </rPh>
    <rPh sb="11" eb="12">
      <t>カタ</t>
    </rPh>
    <rPh sb="13" eb="15">
      <t>ジュリョウ</t>
    </rPh>
    <rPh sb="16" eb="18">
      <t>カクニン</t>
    </rPh>
    <rPh sb="21" eb="23">
      <t>ショルイ</t>
    </rPh>
    <rPh sb="25" eb="27">
      <t>カイガイ</t>
    </rPh>
    <rPh sb="27" eb="29">
      <t>ソウキン</t>
    </rPh>
    <rPh sb="32" eb="34">
      <t>バアイ</t>
    </rPh>
    <phoneticPr fontId="8"/>
  </si>
  <si>
    <t>納品書※改良商品の納品日を確認するため。</t>
    <rPh sb="0" eb="2">
      <t>ノウヒン</t>
    </rPh>
    <rPh sb="2" eb="3">
      <t>ショ</t>
    </rPh>
    <rPh sb="4" eb="6">
      <t>カイリョウ</t>
    </rPh>
    <rPh sb="6" eb="8">
      <t>ショウヒン</t>
    </rPh>
    <rPh sb="9" eb="11">
      <t>ノウヒン</t>
    </rPh>
    <rPh sb="11" eb="12">
      <t>ビ</t>
    </rPh>
    <rPh sb="13" eb="15">
      <t>カクニン</t>
    </rPh>
    <phoneticPr fontId="8"/>
  </si>
  <si>
    <t>成果物
（補助金を活用して制作した広告物や商品改良後の現物等）</t>
    <rPh sb="0" eb="3">
      <t>セイカブツ</t>
    </rPh>
    <rPh sb="5" eb="8">
      <t>ホジョキン</t>
    </rPh>
    <rPh sb="9" eb="11">
      <t>カツヨウ</t>
    </rPh>
    <rPh sb="13" eb="15">
      <t>セイサク</t>
    </rPh>
    <rPh sb="17" eb="19">
      <t>コウコク</t>
    </rPh>
    <rPh sb="19" eb="20">
      <t>ブツ</t>
    </rPh>
    <rPh sb="21" eb="23">
      <t>ショウヒン</t>
    </rPh>
    <rPh sb="23" eb="25">
      <t>カイリョウ</t>
    </rPh>
    <rPh sb="25" eb="26">
      <t>ゴ</t>
    </rPh>
    <rPh sb="27" eb="29">
      <t>ゲンブツ</t>
    </rPh>
    <rPh sb="29" eb="30">
      <t>ナド</t>
    </rPh>
    <phoneticPr fontId="8"/>
  </si>
  <si>
    <t>その他指示する書類</t>
    <rPh sb="2" eb="3">
      <t>タ</t>
    </rPh>
    <rPh sb="3" eb="5">
      <t>シジ</t>
    </rPh>
    <rPh sb="7" eb="9">
      <t>ショルイ</t>
    </rPh>
    <phoneticPr fontId="8"/>
  </si>
  <si>
    <t>申請企業名</t>
    <rPh sb="0" eb="2">
      <t>シンセイ</t>
    </rPh>
    <rPh sb="2" eb="4">
      <t>キギョウ</t>
    </rPh>
    <rPh sb="4" eb="5">
      <t>メイ</t>
    </rPh>
    <phoneticPr fontId="8"/>
  </si>
  <si>
    <t>④</t>
    <phoneticPr fontId="8"/>
  </si>
  <si>
    <t>受付日・
受付担当</t>
    <rPh sb="0" eb="2">
      <t>ウケツ</t>
    </rPh>
    <rPh sb="2" eb="3">
      <t>ビ</t>
    </rPh>
    <rPh sb="5" eb="7">
      <t>ウケツ</t>
    </rPh>
    <rPh sb="7" eb="9">
      <t>タントウ</t>
    </rPh>
    <phoneticPr fontId="8"/>
  </si>
  <si>
    <t>報告書
提出期限</t>
    <rPh sb="0" eb="3">
      <t>ホウコクショ</t>
    </rPh>
    <rPh sb="4" eb="6">
      <t>テイシュツ</t>
    </rPh>
    <rPh sb="6" eb="8">
      <t>キゲン</t>
    </rPh>
    <phoneticPr fontId="8"/>
  </si>
  <si>
    <t>備考</t>
    <rPh sb="0" eb="2">
      <t>ビコウ</t>
    </rPh>
    <phoneticPr fontId="8"/>
  </si>
  <si>
    <t>誓約書・確認書</t>
    <rPh sb="0" eb="3">
      <t>セイヤクショ</t>
    </rPh>
    <rPh sb="4" eb="7">
      <t>カクニンショ</t>
    </rPh>
    <phoneticPr fontId="8"/>
  </si>
  <si>
    <t>事 業 者 名</t>
    <rPh sb="0" eb="1">
      <t>コト</t>
    </rPh>
    <rPh sb="2" eb="3">
      <t>ギョウ</t>
    </rPh>
    <rPh sb="4" eb="5">
      <t>シャ</t>
    </rPh>
    <rPh sb="6" eb="7">
      <t>メイ</t>
    </rPh>
    <phoneticPr fontId="8"/>
  </si>
  <si>
    <t>代表者の氏名</t>
    <rPh sb="0" eb="3">
      <t>ダイヒョウシャ</t>
    </rPh>
    <rPh sb="4" eb="6">
      <t>シメイ</t>
    </rPh>
    <phoneticPr fontId="8"/>
  </si>
  <si>
    <t>１．沖縄県暴力団排除条例に関する誓約</t>
    <rPh sb="2" eb="5">
      <t>オキナワケン</t>
    </rPh>
    <rPh sb="5" eb="8">
      <t>ボウリョクダン</t>
    </rPh>
    <rPh sb="8" eb="10">
      <t>ハイジョ</t>
    </rPh>
    <rPh sb="10" eb="12">
      <t>ジョウレイ</t>
    </rPh>
    <rPh sb="13" eb="14">
      <t>カン</t>
    </rPh>
    <rPh sb="16" eb="18">
      <t>セイヤク</t>
    </rPh>
    <phoneticPr fontId="8"/>
  </si>
  <si>
    <t>　　私は、沖縄国際物流ハブ活用推進事業補助金を申請するにあたり、以下のとおり誓約します。</t>
    <rPh sb="32" eb="34">
      <t>イカ</t>
    </rPh>
    <rPh sb="38" eb="40">
      <t>セイヤク</t>
    </rPh>
    <phoneticPr fontId="8"/>
  </si>
  <si>
    <t>（１）　私は、沖縄県暴力団排除条例第２条第２号に規定する暴力団員又は暴力団員と密接な関係を有する
　　者に該当しません。</t>
    <rPh sb="4" eb="5">
      <t>ワタシ</t>
    </rPh>
    <phoneticPr fontId="8"/>
  </si>
  <si>
    <t>（２）　本申請にかかる補助対象経費について、他の補助金と重複するものはありません。</t>
    <rPh sb="4" eb="5">
      <t>ホン</t>
    </rPh>
    <rPh sb="5" eb="7">
      <t>シンセイ</t>
    </rPh>
    <rPh sb="11" eb="13">
      <t>ホジョ</t>
    </rPh>
    <rPh sb="13" eb="15">
      <t>タイショウ</t>
    </rPh>
    <rPh sb="15" eb="17">
      <t>ケイヒ</t>
    </rPh>
    <rPh sb="22" eb="23">
      <t>ホカ</t>
    </rPh>
    <rPh sb="24" eb="27">
      <t>ホジョキン</t>
    </rPh>
    <rPh sb="28" eb="30">
      <t>ジュウフク</t>
    </rPh>
    <phoneticPr fontId="8"/>
  </si>
  <si>
    <t>（３）　本補助金の成果に関する事後調査に協力します。</t>
    <rPh sb="4" eb="5">
      <t>ホン</t>
    </rPh>
    <rPh sb="5" eb="8">
      <t>ホジョキン</t>
    </rPh>
    <rPh sb="9" eb="11">
      <t>セイカ</t>
    </rPh>
    <rPh sb="12" eb="13">
      <t>カン</t>
    </rPh>
    <rPh sb="15" eb="17">
      <t>ジゴ</t>
    </rPh>
    <rPh sb="17" eb="19">
      <t>チョウサ</t>
    </rPh>
    <rPh sb="20" eb="22">
      <t>キョウリョク</t>
    </rPh>
    <phoneticPr fontId="8"/>
  </si>
  <si>
    <t>２．確認事項</t>
    <rPh sb="2" eb="4">
      <t>カクニン</t>
    </rPh>
    <rPh sb="4" eb="6">
      <t>ジコウ</t>
    </rPh>
    <phoneticPr fontId="8"/>
  </si>
  <si>
    <t>（１）　補助事業の申請、実績報告はそれぞれ交付要綱に定められた期限を遵守します。</t>
    <rPh sb="4" eb="6">
      <t>ホジョ</t>
    </rPh>
    <rPh sb="6" eb="8">
      <t>ジギョウ</t>
    </rPh>
    <rPh sb="9" eb="11">
      <t>シンセイ</t>
    </rPh>
    <rPh sb="12" eb="14">
      <t>ジッセキ</t>
    </rPh>
    <rPh sb="14" eb="16">
      <t>ホウコク</t>
    </rPh>
    <rPh sb="21" eb="23">
      <t>コウフ</t>
    </rPh>
    <rPh sb="23" eb="25">
      <t>ヨウコウ</t>
    </rPh>
    <rPh sb="26" eb="27">
      <t>サダ</t>
    </rPh>
    <rPh sb="31" eb="33">
      <t>キゲン</t>
    </rPh>
    <rPh sb="34" eb="36">
      <t>ジュンシュ</t>
    </rPh>
    <phoneticPr fontId="8"/>
  </si>
  <si>
    <t>（２）　経費の支払は銀行振込を原則とし、現金払や相殺による支払いは行いません。</t>
    <rPh sb="4" eb="6">
      <t>ケイヒ</t>
    </rPh>
    <rPh sb="7" eb="9">
      <t>シハラ</t>
    </rPh>
    <rPh sb="10" eb="12">
      <t>ギンコウ</t>
    </rPh>
    <rPh sb="12" eb="14">
      <t>フリコ</t>
    </rPh>
    <rPh sb="15" eb="17">
      <t>ゲンソク</t>
    </rPh>
    <rPh sb="20" eb="22">
      <t>ゲンキン</t>
    </rPh>
    <rPh sb="22" eb="23">
      <t>ハラ</t>
    </rPh>
    <rPh sb="24" eb="26">
      <t>ソウサイ</t>
    </rPh>
    <rPh sb="29" eb="31">
      <t>シハラ</t>
    </rPh>
    <rPh sb="33" eb="34">
      <t>オコナ</t>
    </rPh>
    <phoneticPr fontId="8"/>
  </si>
  <si>
    <t>（３）　補助事業に係る支払は申請事業毎に行い、他の申請や支払とは混在しません。</t>
    <rPh sb="4" eb="6">
      <t>ホジョ</t>
    </rPh>
    <rPh sb="6" eb="8">
      <t>ジギョウ</t>
    </rPh>
    <rPh sb="9" eb="10">
      <t>カカ</t>
    </rPh>
    <rPh sb="11" eb="13">
      <t>シハラ</t>
    </rPh>
    <rPh sb="14" eb="16">
      <t>シンセイ</t>
    </rPh>
    <rPh sb="16" eb="18">
      <t>ジギョウ</t>
    </rPh>
    <rPh sb="18" eb="19">
      <t>ゴト</t>
    </rPh>
    <rPh sb="20" eb="21">
      <t>オコナ</t>
    </rPh>
    <rPh sb="23" eb="24">
      <t>ホカ</t>
    </rPh>
    <rPh sb="25" eb="27">
      <t>シンセイ</t>
    </rPh>
    <rPh sb="28" eb="30">
      <t>シハラ</t>
    </rPh>
    <rPh sb="32" eb="34">
      <t>コンザイ</t>
    </rPh>
    <phoneticPr fontId="8"/>
  </si>
  <si>
    <t>（４）　本事業やその他海外販路拡大に関する情報等に関するメールマガジン受け取り。</t>
    <rPh sb="4" eb="5">
      <t>ホン</t>
    </rPh>
    <rPh sb="5" eb="7">
      <t>ジギョウ</t>
    </rPh>
    <rPh sb="10" eb="11">
      <t>タ</t>
    </rPh>
    <rPh sb="11" eb="13">
      <t>カイガイ</t>
    </rPh>
    <rPh sb="13" eb="15">
      <t>ハンロ</t>
    </rPh>
    <rPh sb="15" eb="17">
      <t>カクダイ</t>
    </rPh>
    <rPh sb="18" eb="19">
      <t>カン</t>
    </rPh>
    <rPh sb="21" eb="23">
      <t>ジョウホウ</t>
    </rPh>
    <rPh sb="23" eb="24">
      <t>トウ</t>
    </rPh>
    <rPh sb="25" eb="26">
      <t>カン</t>
    </rPh>
    <rPh sb="35" eb="36">
      <t>ウ</t>
    </rPh>
    <rPh sb="37" eb="38">
      <t>ト</t>
    </rPh>
    <phoneticPr fontId="8"/>
  </si>
  <si>
    <t>（参考）</t>
    <rPh sb="1" eb="3">
      <t>サンコウ</t>
    </rPh>
    <phoneticPr fontId="8"/>
  </si>
  <si>
    <t>年間計画書</t>
    <rPh sb="0" eb="2">
      <t>ネンカン</t>
    </rPh>
    <rPh sb="2" eb="5">
      <t>ケイカクショ</t>
    </rPh>
    <phoneticPr fontId="8"/>
  </si>
  <si>
    <t>申請企業名</t>
    <rPh sb="0" eb="2">
      <t>シンセイ</t>
    </rPh>
    <rPh sb="2" eb="5">
      <t>キギョウメイ</t>
    </rPh>
    <phoneticPr fontId="8"/>
  </si>
  <si>
    <t>前年輸出実績</t>
    <rPh sb="0" eb="2">
      <t>ゼンネン</t>
    </rPh>
    <rPh sb="2" eb="4">
      <t>ユシュツ</t>
    </rPh>
    <rPh sb="4" eb="6">
      <t>ジッセキ</t>
    </rPh>
    <phoneticPr fontId="8"/>
  </si>
  <si>
    <t>今期輸出目標</t>
    <rPh sb="0" eb="2">
      <t>コンキ</t>
    </rPh>
    <rPh sb="2" eb="4">
      <t>ユシュツ</t>
    </rPh>
    <rPh sb="4" eb="6">
      <t>モクヒョウ</t>
    </rPh>
    <phoneticPr fontId="8"/>
  </si>
  <si>
    <t>２．昨年度の課題</t>
    <rPh sb="2" eb="5">
      <t>サクネンド</t>
    </rPh>
    <rPh sb="6" eb="8">
      <t>カダイ</t>
    </rPh>
    <phoneticPr fontId="8"/>
  </si>
  <si>
    <t>３．今年度の戦略、展開方法</t>
    <rPh sb="2" eb="5">
      <t>コンネンド</t>
    </rPh>
    <rPh sb="6" eb="8">
      <t>センリャク</t>
    </rPh>
    <rPh sb="9" eb="11">
      <t>テンカイ</t>
    </rPh>
    <rPh sb="11" eb="13">
      <t>ホウホウ</t>
    </rPh>
    <phoneticPr fontId="8"/>
  </si>
  <si>
    <t>４．具体的な計画（展示会、イベント名、商談出張予定、招聘等具体的に）</t>
    <phoneticPr fontId="8"/>
  </si>
  <si>
    <t>４月</t>
    <rPh sb="1" eb="2">
      <t>ガツ</t>
    </rPh>
    <phoneticPr fontId="8"/>
  </si>
  <si>
    <t>５月</t>
    <rPh sb="1" eb="2">
      <t>ガツ</t>
    </rPh>
    <phoneticPr fontId="8"/>
  </si>
  <si>
    <t>６月</t>
  </si>
  <si>
    <t>７月</t>
  </si>
  <si>
    <t>８月</t>
  </si>
  <si>
    <t>９月</t>
  </si>
  <si>
    <t>１０月</t>
  </si>
  <si>
    <t>１１月</t>
  </si>
  <si>
    <t>１２月</t>
  </si>
  <si>
    <t>１月</t>
  </si>
  <si>
    <t>２月</t>
  </si>
  <si>
    <t>３月</t>
  </si>
  <si>
    <t>債権者登録（新規・変更）申請書</t>
    <rPh sb="0" eb="3">
      <t>サイケンシャ</t>
    </rPh>
    <rPh sb="3" eb="5">
      <t>トウロク</t>
    </rPh>
    <rPh sb="6" eb="8">
      <t>シンキ</t>
    </rPh>
    <rPh sb="9" eb="11">
      <t>ヘンコウ</t>
    </rPh>
    <rPh sb="12" eb="15">
      <t>シンセイショ</t>
    </rPh>
    <phoneticPr fontId="8"/>
  </si>
  <si>
    <t>■一般　　□公共団体　□特定債権者　□非常勤等　□一時債権者　□職指定の資金前途員</t>
    <rPh sb="1" eb="3">
      <t>イッパン</t>
    </rPh>
    <rPh sb="6" eb="8">
      <t>コウキョウ</t>
    </rPh>
    <rPh sb="8" eb="10">
      <t>ダンタイ</t>
    </rPh>
    <rPh sb="12" eb="14">
      <t>トクテイ</t>
    </rPh>
    <rPh sb="14" eb="17">
      <t>サイケンシャ</t>
    </rPh>
    <rPh sb="19" eb="22">
      <t>ヒジョウキン</t>
    </rPh>
    <rPh sb="22" eb="23">
      <t>トウ</t>
    </rPh>
    <rPh sb="25" eb="27">
      <t>イチジ</t>
    </rPh>
    <rPh sb="27" eb="30">
      <t>サイケンシャ</t>
    </rPh>
    <rPh sb="32" eb="33">
      <t>ショク</t>
    </rPh>
    <rPh sb="33" eb="35">
      <t>シテイ</t>
    </rPh>
    <rPh sb="36" eb="38">
      <t>シキン</t>
    </rPh>
    <rPh sb="38" eb="40">
      <t>ゼント</t>
    </rPh>
    <rPh sb="40" eb="41">
      <t>イン</t>
    </rPh>
    <phoneticPr fontId="8"/>
  </si>
  <si>
    <t>郵便番号</t>
    <rPh sb="0" eb="2">
      <t>ユウビン</t>
    </rPh>
    <rPh sb="2" eb="4">
      <t>バンゴウ</t>
    </rPh>
    <phoneticPr fontId="8"/>
  </si>
  <si>
    <t>電話番号</t>
    <rPh sb="0" eb="2">
      <t>デンワ</t>
    </rPh>
    <rPh sb="2" eb="4">
      <t>バンゴウ</t>
    </rPh>
    <phoneticPr fontId="8"/>
  </si>
  <si>
    <t>（フリガナ）</t>
    <phoneticPr fontId="8"/>
  </si>
  <si>
    <t xml:space="preserve">住所
</t>
    <rPh sb="0" eb="2">
      <t>ジュウショ</t>
    </rPh>
    <phoneticPr fontId="8"/>
  </si>
  <si>
    <t>氏名又は法人名</t>
    <rPh sb="0" eb="2">
      <t>シメイ</t>
    </rPh>
    <rPh sb="2" eb="3">
      <t>マタ</t>
    </rPh>
    <rPh sb="4" eb="6">
      <t>ホウジン</t>
    </rPh>
    <rPh sb="6" eb="7">
      <t>メイ</t>
    </rPh>
    <phoneticPr fontId="8"/>
  </si>
  <si>
    <t>業　　種</t>
    <rPh sb="0" eb="1">
      <t>ギョウ</t>
    </rPh>
    <rPh sb="3" eb="4">
      <t>タネ</t>
    </rPh>
    <phoneticPr fontId="8"/>
  </si>
  <si>
    <t>入札参加資格　</t>
    <rPh sb="0" eb="2">
      <t>ニュウサツ</t>
    </rPh>
    <rPh sb="2" eb="4">
      <t>サンカ</t>
    </rPh>
    <rPh sb="4" eb="6">
      <t>シカク</t>
    </rPh>
    <phoneticPr fontId="8"/>
  </si>
  <si>
    <t>支払方法</t>
    <rPh sb="0" eb="2">
      <t>シハラ</t>
    </rPh>
    <rPh sb="2" eb="4">
      <t>ホウホウ</t>
    </rPh>
    <phoneticPr fontId="8"/>
  </si>
  <si>
    <t>１：支払証　　②：口座振替　　３：隔地払　　４：隔地払（郵便為替）</t>
    <rPh sb="2" eb="4">
      <t>シハラ</t>
    </rPh>
    <rPh sb="4" eb="5">
      <t>ショウ</t>
    </rPh>
    <rPh sb="9" eb="11">
      <t>コウザ</t>
    </rPh>
    <rPh sb="11" eb="13">
      <t>フリカエ</t>
    </rPh>
    <rPh sb="17" eb="19">
      <t>カクチ</t>
    </rPh>
    <rPh sb="19" eb="20">
      <t>バライ</t>
    </rPh>
    <rPh sb="24" eb="26">
      <t>カクチ</t>
    </rPh>
    <rPh sb="26" eb="27">
      <t>バライ</t>
    </rPh>
    <rPh sb="28" eb="30">
      <t>ユウビン</t>
    </rPh>
    <rPh sb="30" eb="32">
      <t>カワセ</t>
    </rPh>
    <phoneticPr fontId="8"/>
  </si>
  <si>
    <t>５：隔地払（郵便電信）　　８：納付書による支払</t>
    <rPh sb="2" eb="4">
      <t>カクチ</t>
    </rPh>
    <rPh sb="4" eb="5">
      <t>バライ</t>
    </rPh>
    <rPh sb="6" eb="8">
      <t>ユウビン</t>
    </rPh>
    <rPh sb="8" eb="10">
      <t>デンシン</t>
    </rPh>
    <rPh sb="15" eb="18">
      <t>ノウフショ</t>
    </rPh>
    <rPh sb="21" eb="23">
      <t>シハライ</t>
    </rPh>
    <phoneticPr fontId="8"/>
  </si>
  <si>
    <t>預金種目</t>
    <rPh sb="0" eb="2">
      <t>ヨキン</t>
    </rPh>
    <rPh sb="2" eb="4">
      <t>シュモク</t>
    </rPh>
    <phoneticPr fontId="8"/>
  </si>
  <si>
    <t>金融機関名</t>
    <rPh sb="0" eb="2">
      <t>キンユウ</t>
    </rPh>
    <rPh sb="2" eb="4">
      <t>キカン</t>
    </rPh>
    <rPh sb="4" eb="5">
      <t>メイ</t>
    </rPh>
    <phoneticPr fontId="8"/>
  </si>
  <si>
    <t>銀行</t>
    <rPh sb="0" eb="2">
      <t>ギンコウ</t>
    </rPh>
    <phoneticPr fontId="8"/>
  </si>
  <si>
    <t>支店</t>
    <rPh sb="0" eb="2">
      <t>シテン</t>
    </rPh>
    <phoneticPr fontId="8"/>
  </si>
  <si>
    <t>店番</t>
    <rPh sb="0" eb="2">
      <t>ミセバン</t>
    </rPh>
    <phoneticPr fontId="8"/>
  </si>
  <si>
    <t>口座番号</t>
    <rPh sb="0" eb="2">
      <t>コウザ</t>
    </rPh>
    <rPh sb="2" eb="4">
      <t>バンゴウ</t>
    </rPh>
    <phoneticPr fontId="8"/>
  </si>
  <si>
    <t>口座名義人</t>
    <rPh sb="0" eb="2">
      <t>コウザ</t>
    </rPh>
    <rPh sb="2" eb="5">
      <t>メイギニン</t>
    </rPh>
    <phoneticPr fontId="8"/>
  </si>
  <si>
    <t>前払保証を受ける口座を設ける必要がある場合のみ記入</t>
    <rPh sb="0" eb="1">
      <t>マエ</t>
    </rPh>
    <rPh sb="1" eb="2">
      <t>ハラ</t>
    </rPh>
    <rPh sb="2" eb="4">
      <t>ホショウ</t>
    </rPh>
    <rPh sb="5" eb="6">
      <t>ウ</t>
    </rPh>
    <rPh sb="8" eb="10">
      <t>コウザ</t>
    </rPh>
    <rPh sb="11" eb="12">
      <t>モウ</t>
    </rPh>
    <rPh sb="14" eb="16">
      <t>ヒツヨウ</t>
    </rPh>
    <rPh sb="19" eb="21">
      <t>バアイ</t>
    </rPh>
    <rPh sb="23" eb="25">
      <t>キニュウ</t>
    </rPh>
    <phoneticPr fontId="8"/>
  </si>
  <si>
    <t>店　　番</t>
    <rPh sb="0" eb="1">
      <t>ミセ</t>
    </rPh>
    <rPh sb="3" eb="4">
      <t>バン</t>
    </rPh>
    <phoneticPr fontId="8"/>
  </si>
  <si>
    <t>上記のとおり申請します。　　　　　　　　　　　　　　　</t>
    <rPh sb="0" eb="2">
      <t>ジョウキ</t>
    </rPh>
    <rPh sb="6" eb="8">
      <t>シンセイ</t>
    </rPh>
    <phoneticPr fontId="8"/>
  </si>
  <si>
    <t>沖縄県知事　殿</t>
    <rPh sb="0" eb="3">
      <t>オキナワケン</t>
    </rPh>
    <rPh sb="3" eb="5">
      <t>チジ</t>
    </rPh>
    <rPh sb="6" eb="7">
      <t>ドノ</t>
    </rPh>
    <phoneticPr fontId="8"/>
  </si>
  <si>
    <t>住所　</t>
    <rPh sb="0" eb="2">
      <t>ジュウショ</t>
    </rPh>
    <phoneticPr fontId="8"/>
  </si>
  <si>
    <t>氏名　</t>
    <rPh sb="0" eb="2">
      <t>シメイ</t>
    </rPh>
    <phoneticPr fontId="8"/>
  </si>
  <si>
    <r>
      <t>※口座名義人の名前を確認できる</t>
    </r>
    <r>
      <rPr>
        <sz val="11"/>
        <color rgb="FFFF0000"/>
        <rFont val="ＭＳ Ｐ明朝"/>
        <family val="1"/>
        <charset val="128"/>
      </rPr>
      <t>通帳の写しを添付</t>
    </r>
    <r>
      <rPr>
        <sz val="11"/>
        <color theme="1"/>
        <rFont val="ＭＳ Ｐ明朝"/>
        <family val="1"/>
        <charset val="128"/>
      </rPr>
      <t>すること。</t>
    </r>
    <rPh sb="1" eb="3">
      <t>コウザ</t>
    </rPh>
    <rPh sb="3" eb="6">
      <t>メイギニン</t>
    </rPh>
    <rPh sb="7" eb="9">
      <t>ナマエ</t>
    </rPh>
    <rPh sb="10" eb="12">
      <t>カクニン</t>
    </rPh>
    <rPh sb="15" eb="17">
      <t>ツウチョウ</t>
    </rPh>
    <rPh sb="18" eb="19">
      <t>ウツ</t>
    </rPh>
    <rPh sb="21" eb="23">
      <t>テンプ</t>
    </rPh>
    <phoneticPr fontId="8"/>
  </si>
  <si>
    <t>※過年度に本事業にて口座登録済みの場合、提出不要。</t>
    <rPh sb="1" eb="4">
      <t>カネンド</t>
    </rPh>
    <rPh sb="5" eb="6">
      <t>ホン</t>
    </rPh>
    <rPh sb="6" eb="8">
      <t>ジギョウ</t>
    </rPh>
    <rPh sb="10" eb="12">
      <t>コウザ</t>
    </rPh>
    <rPh sb="12" eb="14">
      <t>トウロク</t>
    </rPh>
    <rPh sb="14" eb="15">
      <t>ズ</t>
    </rPh>
    <rPh sb="17" eb="19">
      <t>バアイ</t>
    </rPh>
    <rPh sb="20" eb="22">
      <t>テイシュツ</t>
    </rPh>
    <rPh sb="22" eb="24">
      <t>フヨウ</t>
    </rPh>
    <phoneticPr fontId="8"/>
  </si>
  <si>
    <t>別紙　２</t>
    <rPh sb="0" eb="2">
      <t>ベッシ</t>
    </rPh>
    <phoneticPr fontId="8"/>
  </si>
  <si>
    <t>会社概要</t>
    <rPh sb="0" eb="2">
      <t>カイシャ</t>
    </rPh>
    <rPh sb="2" eb="4">
      <t>ガイヨウ</t>
    </rPh>
    <phoneticPr fontId="8"/>
  </si>
  <si>
    <t>代表の役職及び氏名</t>
    <rPh sb="0" eb="2">
      <t>ダイヒョウ</t>
    </rPh>
    <rPh sb="3" eb="5">
      <t>ヤクショク</t>
    </rPh>
    <rPh sb="5" eb="6">
      <t>オヨ</t>
    </rPh>
    <rPh sb="7" eb="9">
      <t>シメイ</t>
    </rPh>
    <phoneticPr fontId="8"/>
  </si>
  <si>
    <t>本社所在地</t>
    <rPh sb="0" eb="2">
      <t>ホンシャ</t>
    </rPh>
    <rPh sb="2" eb="5">
      <t>ショザイチ</t>
    </rPh>
    <phoneticPr fontId="8"/>
  </si>
  <si>
    <t>会社成立年月日</t>
    <rPh sb="0" eb="2">
      <t>カイシャ</t>
    </rPh>
    <rPh sb="2" eb="4">
      <t>セイリツ</t>
    </rPh>
    <rPh sb="4" eb="7">
      <t>ネンガッピ</t>
    </rPh>
    <phoneticPr fontId="8"/>
  </si>
  <si>
    <t>申請担当者</t>
    <rPh sb="0" eb="2">
      <t>シンセイ</t>
    </rPh>
    <rPh sb="2" eb="5">
      <t>タントウシャ</t>
    </rPh>
    <phoneticPr fontId="8"/>
  </si>
  <si>
    <t>電話番号、ＦＡＸ</t>
    <rPh sb="0" eb="2">
      <t>デンワ</t>
    </rPh>
    <rPh sb="2" eb="4">
      <t>バンゴウ</t>
    </rPh>
    <phoneticPr fontId="8"/>
  </si>
  <si>
    <t>メールアドレス</t>
  </si>
  <si>
    <t>自社ウェブサイト</t>
    <rPh sb="0" eb="2">
      <t>ジシャ</t>
    </rPh>
    <phoneticPr fontId="8"/>
  </si>
  <si>
    <t>事業概要</t>
    <rPh sb="0" eb="2">
      <t>ジギョウ</t>
    </rPh>
    <rPh sb="2" eb="4">
      <t>ガイヨウ</t>
    </rPh>
    <phoneticPr fontId="8"/>
  </si>
  <si>
    <t>前期の売上高（決算期）</t>
    <rPh sb="0" eb="2">
      <t>ゼンキ</t>
    </rPh>
    <rPh sb="3" eb="5">
      <t>ウリア</t>
    </rPh>
    <rPh sb="5" eb="6">
      <t>タカ</t>
    </rPh>
    <rPh sb="7" eb="10">
      <t>ケッサンキ</t>
    </rPh>
    <phoneticPr fontId="8"/>
  </si>
  <si>
    <t>輸出実績（金額）</t>
    <rPh sb="0" eb="2">
      <t>ユシュツ</t>
    </rPh>
    <rPh sb="2" eb="4">
      <t>ジッセキ</t>
    </rPh>
    <rPh sb="5" eb="7">
      <t>キンガク</t>
    </rPh>
    <phoneticPr fontId="8"/>
  </si>
  <si>
    <t>前期</t>
    <rPh sb="0" eb="2">
      <t>ゼンキ</t>
    </rPh>
    <phoneticPr fontId="8"/>
  </si>
  <si>
    <t>主な輸出国</t>
    <rPh sb="0" eb="1">
      <t>オモ</t>
    </rPh>
    <rPh sb="2" eb="4">
      <t>ユシュツ</t>
    </rPh>
    <rPh sb="4" eb="5">
      <t>コク</t>
    </rPh>
    <phoneticPr fontId="8"/>
  </si>
  <si>
    <t>２期前</t>
    <rPh sb="1" eb="2">
      <t>キ</t>
    </rPh>
    <rPh sb="2" eb="3">
      <t>マエ</t>
    </rPh>
    <phoneticPr fontId="8"/>
  </si>
  <si>
    <t>３期前</t>
    <rPh sb="1" eb="3">
      <t>キマエ</t>
    </rPh>
    <phoneticPr fontId="8"/>
  </si>
  <si>
    <t>海外展開のビジョンと実現に向けた具体的方策</t>
    <rPh sb="0" eb="2">
      <t>カイガイ</t>
    </rPh>
    <rPh sb="2" eb="4">
      <t>テンカイ</t>
    </rPh>
    <rPh sb="10" eb="12">
      <t>ジツゲン</t>
    </rPh>
    <rPh sb="13" eb="14">
      <t>ム</t>
    </rPh>
    <rPh sb="16" eb="19">
      <t>グタイテキ</t>
    </rPh>
    <rPh sb="19" eb="21">
      <t>ホウサク</t>
    </rPh>
    <phoneticPr fontId="8"/>
  </si>
  <si>
    <t>別紙　３</t>
    <rPh sb="0" eb="2">
      <t>ベッシ</t>
    </rPh>
    <phoneticPr fontId="8"/>
  </si>
  <si>
    <t>企画名</t>
    <rPh sb="0" eb="2">
      <t>キカク</t>
    </rPh>
    <rPh sb="2" eb="3">
      <t>メイ</t>
    </rPh>
    <phoneticPr fontId="8"/>
  </si>
  <si>
    <t>主要ターゲット層</t>
    <rPh sb="0" eb="2">
      <t>シュヨウ</t>
    </rPh>
    <rPh sb="7" eb="8">
      <t>ソウ</t>
    </rPh>
    <phoneticPr fontId="8"/>
  </si>
  <si>
    <t>活動の目的・概要</t>
    <rPh sb="0" eb="2">
      <t>カツドウ</t>
    </rPh>
    <rPh sb="3" eb="5">
      <t>モクテキ</t>
    </rPh>
    <rPh sb="6" eb="8">
      <t>ガイヨウ</t>
    </rPh>
    <phoneticPr fontId="8"/>
  </si>
  <si>
    <t>実施期間</t>
    <rPh sb="0" eb="2">
      <t>ジッシ</t>
    </rPh>
    <rPh sb="2" eb="4">
      <t>キカン</t>
    </rPh>
    <phoneticPr fontId="8"/>
  </si>
  <si>
    <t>実施場所</t>
    <rPh sb="0" eb="2">
      <t>ジッシ</t>
    </rPh>
    <rPh sb="2" eb="4">
      <t>バショ</t>
    </rPh>
    <phoneticPr fontId="8"/>
  </si>
  <si>
    <t>実施項目</t>
    <rPh sb="0" eb="2">
      <t>ジッシ</t>
    </rPh>
    <rPh sb="2" eb="4">
      <t>コウモク</t>
    </rPh>
    <phoneticPr fontId="8"/>
  </si>
  <si>
    <t>項目</t>
    <rPh sb="0" eb="2">
      <t>コウモク</t>
    </rPh>
    <phoneticPr fontId="8"/>
  </si>
  <si>
    <t>期間</t>
    <rPh sb="0" eb="2">
      <t>キカン</t>
    </rPh>
    <phoneticPr fontId="8"/>
  </si>
  <si>
    <t>通訳</t>
    <rPh sb="0" eb="2">
      <t>ツウヤク</t>
    </rPh>
    <phoneticPr fontId="8"/>
  </si>
  <si>
    <t>メーカー名称</t>
    <rPh sb="4" eb="6">
      <t>メイショウ</t>
    </rPh>
    <phoneticPr fontId="8"/>
  </si>
  <si>
    <t>商品名</t>
    <rPh sb="0" eb="3">
      <t>ショウヒンメイ</t>
    </rPh>
    <phoneticPr fontId="8"/>
  </si>
  <si>
    <t>社</t>
    <rPh sb="0" eb="1">
      <t>シャ</t>
    </rPh>
    <phoneticPr fontId="8"/>
  </si>
  <si>
    <t>アイテム</t>
    <phoneticPr fontId="8"/>
  </si>
  <si>
    <t>商流</t>
    <rPh sb="0" eb="2">
      <t>ショウリュウ</t>
    </rPh>
    <phoneticPr fontId="8"/>
  </si>
  <si>
    <t>実施計画</t>
    <phoneticPr fontId="8"/>
  </si>
  <si>
    <t>期待される効果</t>
  </si>
  <si>
    <t>その他（定性的な効果）</t>
    <rPh sb="2" eb="3">
      <t>タ</t>
    </rPh>
    <rPh sb="4" eb="7">
      <t>テイセイテキ</t>
    </rPh>
    <rPh sb="8" eb="10">
      <t>コウカ</t>
    </rPh>
    <phoneticPr fontId="10"/>
  </si>
  <si>
    <t>今後の展開方針</t>
    <rPh sb="0" eb="2">
      <t>コンゴ</t>
    </rPh>
    <rPh sb="3" eb="5">
      <t>テンカイ</t>
    </rPh>
    <rPh sb="5" eb="7">
      <t>ホウシン</t>
    </rPh>
    <phoneticPr fontId="8"/>
  </si>
  <si>
    <t>収支計算書</t>
    <rPh sb="0" eb="2">
      <t>シュウシ</t>
    </rPh>
    <rPh sb="2" eb="5">
      <t>ケイサンショ</t>
    </rPh>
    <phoneticPr fontId="8"/>
  </si>
  <si>
    <t>１．収入の部</t>
    <rPh sb="2" eb="4">
      <t>シュウニュウ</t>
    </rPh>
    <rPh sb="5" eb="6">
      <t>ブ</t>
    </rPh>
    <phoneticPr fontId="8"/>
  </si>
  <si>
    <t>負担区分</t>
    <rPh sb="0" eb="2">
      <t>フタン</t>
    </rPh>
    <rPh sb="2" eb="4">
      <t>クブン</t>
    </rPh>
    <phoneticPr fontId="8"/>
  </si>
  <si>
    <t>予算額</t>
    <rPh sb="0" eb="3">
      <t>ヨサンガク</t>
    </rPh>
    <phoneticPr fontId="8"/>
  </si>
  <si>
    <t>実績額</t>
    <rPh sb="0" eb="3">
      <t>ジッセキガク</t>
    </rPh>
    <phoneticPr fontId="8"/>
  </si>
  <si>
    <t>１　補助金</t>
    <rPh sb="2" eb="5">
      <t>ホジョキン</t>
    </rPh>
    <phoneticPr fontId="8"/>
  </si>
  <si>
    <t>円</t>
    <rPh sb="0" eb="1">
      <t>エン</t>
    </rPh>
    <phoneticPr fontId="8"/>
  </si>
  <si>
    <t>２　補助事業者負担分</t>
    <rPh sb="2" eb="4">
      <t>ホジョ</t>
    </rPh>
    <rPh sb="4" eb="6">
      <t>ジギョウ</t>
    </rPh>
    <rPh sb="6" eb="7">
      <t>シャ</t>
    </rPh>
    <rPh sb="7" eb="10">
      <t>フタンブン</t>
    </rPh>
    <phoneticPr fontId="8"/>
  </si>
  <si>
    <t>３　その他</t>
    <rPh sb="4" eb="5">
      <t>タ</t>
    </rPh>
    <phoneticPr fontId="8"/>
  </si>
  <si>
    <t>（　　　　　　　　　　　　　）</t>
    <phoneticPr fontId="8"/>
  </si>
  <si>
    <t>事業費合計</t>
    <rPh sb="0" eb="2">
      <t>ジギョウ</t>
    </rPh>
    <rPh sb="2" eb="3">
      <t>ヒ</t>
    </rPh>
    <rPh sb="3" eb="5">
      <t>ゴウケイ</t>
    </rPh>
    <phoneticPr fontId="8"/>
  </si>
  <si>
    <t>２．支出の部</t>
    <rPh sb="2" eb="4">
      <t>シシュツ</t>
    </rPh>
    <rPh sb="5" eb="6">
      <t>ブ</t>
    </rPh>
    <phoneticPr fontId="8"/>
  </si>
  <si>
    <t>補助対象事業</t>
    <rPh sb="0" eb="2">
      <t>ホジョ</t>
    </rPh>
    <rPh sb="2" eb="4">
      <t>タイショウ</t>
    </rPh>
    <rPh sb="4" eb="6">
      <t>ジギョウ</t>
    </rPh>
    <phoneticPr fontId="8"/>
  </si>
  <si>
    <t>申請額</t>
    <rPh sb="0" eb="2">
      <t>シンセイ</t>
    </rPh>
    <rPh sb="2" eb="3">
      <t>ガク</t>
    </rPh>
    <phoneticPr fontId="8"/>
  </si>
  <si>
    <t>補助額</t>
    <rPh sb="0" eb="3">
      <t>ホジョガク</t>
    </rPh>
    <phoneticPr fontId="8"/>
  </si>
  <si>
    <t>事業費合計</t>
    <rPh sb="0" eb="3">
      <t>ジギョウヒ</t>
    </rPh>
    <rPh sb="3" eb="5">
      <t>ゴウケイ</t>
    </rPh>
    <phoneticPr fontId="8"/>
  </si>
  <si>
    <t>・　交付申請時には収入の部の予算額、支出の部の申請額のみ入力し、実績額は空欄とすること。</t>
    <rPh sb="2" eb="4">
      <t>コウフ</t>
    </rPh>
    <rPh sb="4" eb="6">
      <t>シンセイ</t>
    </rPh>
    <rPh sb="6" eb="7">
      <t>ジ</t>
    </rPh>
    <rPh sb="9" eb="11">
      <t>シュウニュウ</t>
    </rPh>
    <rPh sb="12" eb="13">
      <t>ブ</t>
    </rPh>
    <rPh sb="14" eb="16">
      <t>ヨサン</t>
    </rPh>
    <rPh sb="16" eb="17">
      <t>ガク</t>
    </rPh>
    <rPh sb="18" eb="20">
      <t>シシュツ</t>
    </rPh>
    <rPh sb="21" eb="22">
      <t>ブ</t>
    </rPh>
    <rPh sb="23" eb="26">
      <t>シンセイガク</t>
    </rPh>
    <rPh sb="28" eb="30">
      <t>ニュウリョク</t>
    </rPh>
    <rPh sb="32" eb="35">
      <t>ジッセキガク</t>
    </rPh>
    <rPh sb="36" eb="38">
      <t>クウラン</t>
    </rPh>
    <phoneticPr fontId="8"/>
  </si>
  <si>
    <t>・　実績報告時には、上記に加えて収入の部の実績額、支出の部の実績額も入力すること。</t>
    <rPh sb="2" eb="4">
      <t>ジッセキ</t>
    </rPh>
    <rPh sb="4" eb="6">
      <t>ホウコク</t>
    </rPh>
    <rPh sb="6" eb="7">
      <t>ジ</t>
    </rPh>
    <rPh sb="10" eb="12">
      <t>ジョウキ</t>
    </rPh>
    <rPh sb="13" eb="14">
      <t>クワ</t>
    </rPh>
    <rPh sb="16" eb="18">
      <t>シュウニュウ</t>
    </rPh>
    <rPh sb="19" eb="20">
      <t>ブ</t>
    </rPh>
    <rPh sb="21" eb="23">
      <t>ジッセキ</t>
    </rPh>
    <rPh sb="23" eb="24">
      <t>ガク</t>
    </rPh>
    <rPh sb="25" eb="27">
      <t>シシュツ</t>
    </rPh>
    <rPh sb="28" eb="29">
      <t>ブ</t>
    </rPh>
    <rPh sb="30" eb="33">
      <t>ジッセキガク</t>
    </rPh>
    <rPh sb="34" eb="36">
      <t>ニュウリョク</t>
    </rPh>
    <phoneticPr fontId="8"/>
  </si>
  <si>
    <t>・　収入の部の「その他」の括弧内には、具体的な収入経費の名称を記載すること（例：参加企業負担金）</t>
    <rPh sb="2" eb="4">
      <t>シュウニュウ</t>
    </rPh>
    <rPh sb="5" eb="6">
      <t>ブ</t>
    </rPh>
    <rPh sb="10" eb="11">
      <t>タ</t>
    </rPh>
    <rPh sb="13" eb="15">
      <t>カッコ</t>
    </rPh>
    <rPh sb="15" eb="16">
      <t>ナイ</t>
    </rPh>
    <rPh sb="19" eb="22">
      <t>グタイテキ</t>
    </rPh>
    <rPh sb="23" eb="25">
      <t>シュウニュウ</t>
    </rPh>
    <rPh sb="25" eb="27">
      <t>ケイヒ</t>
    </rPh>
    <rPh sb="28" eb="30">
      <t>メイショウ</t>
    </rPh>
    <rPh sb="31" eb="33">
      <t>キサイ</t>
    </rPh>
    <rPh sb="38" eb="39">
      <t>レイ</t>
    </rPh>
    <rPh sb="40" eb="42">
      <t>サンカ</t>
    </rPh>
    <rPh sb="42" eb="44">
      <t>キギョウ</t>
    </rPh>
    <rPh sb="44" eb="47">
      <t>フタンキン</t>
    </rPh>
    <phoneticPr fontId="8"/>
  </si>
  <si>
    <t>・　詳細な内訳は、別添収支計算内訳に入力すること。</t>
    <rPh sb="2" eb="4">
      <t>ショウサイ</t>
    </rPh>
    <rPh sb="5" eb="7">
      <t>ウチワケ</t>
    </rPh>
    <rPh sb="9" eb="11">
      <t>ベッテン</t>
    </rPh>
    <rPh sb="11" eb="13">
      <t>シュウシ</t>
    </rPh>
    <rPh sb="13" eb="15">
      <t>ケイサン</t>
    </rPh>
    <rPh sb="15" eb="17">
      <t>ウチワケ</t>
    </rPh>
    <rPh sb="18" eb="20">
      <t>ニュウリョク</t>
    </rPh>
    <phoneticPr fontId="8"/>
  </si>
  <si>
    <t>科目</t>
    <rPh sb="0" eb="2">
      <t>ｶﾓｸ</t>
    </rPh>
    <phoneticPr fontId="16" type="noConversion"/>
  </si>
  <si>
    <t>帳票
番号</t>
    <rPh sb="0" eb="2">
      <t>チョウヒョウ</t>
    </rPh>
    <rPh sb="3" eb="5">
      <t>バンゴウ</t>
    </rPh>
    <phoneticPr fontId="8"/>
  </si>
  <si>
    <t>A 単価</t>
    <rPh sb="2" eb="4">
      <t>ﾀﾝｶ</t>
    </rPh>
    <phoneticPr fontId="16" type="noConversion"/>
  </si>
  <si>
    <t>B 数量</t>
    <rPh sb="2" eb="4">
      <t>スウリョウ</t>
    </rPh>
    <phoneticPr fontId="17"/>
  </si>
  <si>
    <t>C 小計</t>
    <rPh sb="2" eb="4">
      <t>ｼｮｳｹｲ</t>
    </rPh>
    <phoneticPr fontId="16" type="noConversion"/>
  </si>
  <si>
    <t>通貨</t>
    <rPh sb="0" eb="2">
      <t>ツウカ</t>
    </rPh>
    <phoneticPr fontId="8"/>
  </si>
  <si>
    <t>D レート
(円）</t>
    <rPh sb="7" eb="8">
      <t>ｴﾝ</t>
    </rPh>
    <phoneticPr fontId="16" type="noConversion"/>
  </si>
  <si>
    <t>E 合計
（円・税抜）</t>
    <rPh sb="2" eb="4">
      <t>ゴウケイ</t>
    </rPh>
    <rPh sb="6" eb="7">
      <t>エン</t>
    </rPh>
    <rPh sb="8" eb="10">
      <t>ゼイヌキ</t>
    </rPh>
    <phoneticPr fontId="8"/>
  </si>
  <si>
    <t>F 実費合計
（円・税込）</t>
    <rPh sb="2" eb="4">
      <t>ジッピ</t>
    </rPh>
    <rPh sb="4" eb="6">
      <t>ゴウケイ</t>
    </rPh>
    <rPh sb="8" eb="9">
      <t>エン</t>
    </rPh>
    <rPh sb="10" eb="12">
      <t>ゼイコミ</t>
    </rPh>
    <phoneticPr fontId="8"/>
  </si>
  <si>
    <t>G 補助金基礎額
（円）</t>
    <rPh sb="2" eb="5">
      <t>ホジョキン</t>
    </rPh>
    <rPh sb="5" eb="7">
      <t>キソ</t>
    </rPh>
    <rPh sb="7" eb="8">
      <t>ガク</t>
    </rPh>
    <rPh sb="10" eb="11">
      <t>エン</t>
    </rPh>
    <phoneticPr fontId="8"/>
  </si>
  <si>
    <t>①</t>
    <phoneticPr fontId="8"/>
  </si>
  <si>
    <t>TWD</t>
    <phoneticPr fontId="8"/>
  </si>
  <si>
    <t>②</t>
    <phoneticPr fontId="8"/>
  </si>
  <si>
    <t>⑥</t>
    <phoneticPr fontId="8"/>
  </si>
  <si>
    <t>販売促進員</t>
    <rPh sb="0" eb="2">
      <t>ハンバイ</t>
    </rPh>
    <rPh sb="2" eb="4">
      <t>ソクシン</t>
    </rPh>
    <rPh sb="4" eb="5">
      <t>イン</t>
    </rPh>
    <phoneticPr fontId="8"/>
  </si>
  <si>
    <t>⑦</t>
    <phoneticPr fontId="8"/>
  </si>
  <si>
    <t>計</t>
    <rPh sb="0" eb="1">
      <t>ケイ</t>
    </rPh>
    <phoneticPr fontId="8"/>
  </si>
  <si>
    <t>・各費用を確認できるエビデンスを添付して番号を付し、「帳票番号」欄には、その番号を入力すること。</t>
    <rPh sb="1" eb="2">
      <t>カク</t>
    </rPh>
    <rPh sb="2" eb="4">
      <t>ヒヨウ</t>
    </rPh>
    <rPh sb="5" eb="7">
      <t>カクニン</t>
    </rPh>
    <rPh sb="16" eb="18">
      <t>テンプ</t>
    </rPh>
    <rPh sb="20" eb="22">
      <t>バンゴウ</t>
    </rPh>
    <rPh sb="23" eb="24">
      <t>フ</t>
    </rPh>
    <rPh sb="27" eb="29">
      <t>チョウヒョウ</t>
    </rPh>
    <rPh sb="29" eb="31">
      <t>バンゴウ</t>
    </rPh>
    <rPh sb="32" eb="33">
      <t>ラン</t>
    </rPh>
    <rPh sb="38" eb="40">
      <t>バンゴウ</t>
    </rPh>
    <rPh sb="41" eb="43">
      <t>ニュウリョク</t>
    </rPh>
    <phoneticPr fontId="8"/>
  </si>
  <si>
    <t>・Ａ、Ｃは現地通貨で支払った場合、現地通貨にて金額を入力し、D欄にそのレートを入力すること。</t>
    <rPh sb="5" eb="7">
      <t>ゲンチ</t>
    </rPh>
    <rPh sb="7" eb="9">
      <t>ツウカ</t>
    </rPh>
    <rPh sb="10" eb="12">
      <t>シハラ</t>
    </rPh>
    <rPh sb="14" eb="16">
      <t>バアイ</t>
    </rPh>
    <rPh sb="17" eb="19">
      <t>ゲンチ</t>
    </rPh>
    <rPh sb="19" eb="21">
      <t>ツウカ</t>
    </rPh>
    <rPh sb="23" eb="25">
      <t>キンガク</t>
    </rPh>
    <rPh sb="26" eb="28">
      <t>ニュウリョク</t>
    </rPh>
    <rPh sb="31" eb="32">
      <t>ラン</t>
    </rPh>
    <rPh sb="39" eb="41">
      <t>ニュウリョク</t>
    </rPh>
    <phoneticPr fontId="8"/>
  </si>
  <si>
    <t>・Ａ、Ｃを日本円で支払った場合、Ｄのレートは１円と入力すること（この場合、Ｃ＝Ｅとなる）</t>
    <rPh sb="5" eb="8">
      <t>ニホンエン</t>
    </rPh>
    <rPh sb="9" eb="11">
      <t>シハラ</t>
    </rPh>
    <rPh sb="13" eb="15">
      <t>バアイ</t>
    </rPh>
    <rPh sb="23" eb="24">
      <t>エン</t>
    </rPh>
    <rPh sb="25" eb="27">
      <t>ニュウリョク</t>
    </rPh>
    <rPh sb="34" eb="36">
      <t>バアイ</t>
    </rPh>
    <phoneticPr fontId="8"/>
  </si>
  <si>
    <t>・Ｆの実費合計は税込金額を記入する。現地通貨で支払った場合は、E = Fとなる。</t>
    <rPh sb="3" eb="5">
      <t>ジッピ</t>
    </rPh>
    <rPh sb="5" eb="7">
      <t>ゴウケイ</t>
    </rPh>
    <rPh sb="8" eb="10">
      <t>ゼイコミ</t>
    </rPh>
    <rPh sb="10" eb="12">
      <t>キンガク</t>
    </rPh>
    <rPh sb="13" eb="15">
      <t>キニュウ</t>
    </rPh>
    <rPh sb="18" eb="20">
      <t>ゲンチ</t>
    </rPh>
    <rPh sb="20" eb="22">
      <t>ツウカ</t>
    </rPh>
    <rPh sb="23" eb="25">
      <t>シハラ</t>
    </rPh>
    <rPh sb="27" eb="29">
      <t>バアイ</t>
    </rPh>
    <phoneticPr fontId="8"/>
  </si>
  <si>
    <t>F 実費合計</t>
    <rPh sb="2" eb="4">
      <t>ジッピ</t>
    </rPh>
    <rPh sb="4" eb="6">
      <t>ゴウケイ</t>
    </rPh>
    <phoneticPr fontId="8"/>
  </si>
  <si>
    <t>G 補助金基礎額</t>
    <rPh sb="2" eb="5">
      <t>ホジョキン</t>
    </rPh>
    <rPh sb="5" eb="7">
      <t>キソ</t>
    </rPh>
    <rPh sb="7" eb="8">
      <t>ガク</t>
    </rPh>
    <phoneticPr fontId="8"/>
  </si>
  <si>
    <t>交付を受けようとする補助金</t>
    <rPh sb="0" eb="2">
      <t>コウフ</t>
    </rPh>
    <rPh sb="3" eb="4">
      <t>ウ</t>
    </rPh>
    <rPh sb="10" eb="13">
      <t>ホジョキン</t>
    </rPh>
    <phoneticPr fontId="8"/>
  </si>
  <si>
    <t>※補助金合計額は税抜金額から千円未満を切り捨てた額</t>
    <rPh sb="1" eb="4">
      <t>ホジョキン</t>
    </rPh>
    <rPh sb="4" eb="7">
      <t>ゴウケイガク</t>
    </rPh>
    <rPh sb="8" eb="10">
      <t>ゼイヌ</t>
    </rPh>
    <rPh sb="10" eb="12">
      <t>キンガク</t>
    </rPh>
    <rPh sb="14" eb="16">
      <t>センエン</t>
    </rPh>
    <rPh sb="16" eb="18">
      <t>ミマン</t>
    </rPh>
    <rPh sb="19" eb="20">
      <t>キ</t>
    </rPh>
    <rPh sb="21" eb="22">
      <t>ス</t>
    </rPh>
    <rPh sb="24" eb="25">
      <t>ガク</t>
    </rPh>
    <phoneticPr fontId="8"/>
  </si>
  <si>
    <t>別紙　５</t>
    <rPh sb="0" eb="2">
      <t>ベッシ</t>
    </rPh>
    <phoneticPr fontId="8"/>
  </si>
  <si>
    <t>実施結果</t>
    <rPh sb="0" eb="2">
      <t>ジッシ</t>
    </rPh>
    <rPh sb="2" eb="4">
      <t>ケッカ</t>
    </rPh>
    <phoneticPr fontId="8"/>
  </si>
  <si>
    <t>内容（効果・規模も含む　定量的に）</t>
    <rPh sb="0" eb="2">
      <t>ナイヨウ</t>
    </rPh>
    <rPh sb="3" eb="5">
      <t>コウカ</t>
    </rPh>
    <rPh sb="6" eb="8">
      <t>キボ</t>
    </rPh>
    <rPh sb="9" eb="10">
      <t>フク</t>
    </rPh>
    <rPh sb="12" eb="15">
      <t>テイリョウテキ</t>
    </rPh>
    <phoneticPr fontId="8"/>
  </si>
  <si>
    <t>成果・成果物</t>
    <rPh sb="0" eb="2">
      <t>セイカ</t>
    </rPh>
    <rPh sb="3" eb="6">
      <t>セイカブツ</t>
    </rPh>
    <phoneticPr fontId="8"/>
  </si>
  <si>
    <t>実績</t>
    <rPh sb="0" eb="2">
      <t>ジッセキ</t>
    </rPh>
    <phoneticPr fontId="8"/>
  </si>
  <si>
    <t>計画と実績の差異</t>
    <phoneticPr fontId="8"/>
  </si>
  <si>
    <t>計画と実績の差異に関する分析</t>
    <rPh sb="0" eb="2">
      <t>ケイカク</t>
    </rPh>
    <rPh sb="3" eb="5">
      <t>ジッセキ</t>
    </rPh>
    <rPh sb="6" eb="8">
      <t>サイ</t>
    </rPh>
    <rPh sb="9" eb="10">
      <t>カン</t>
    </rPh>
    <rPh sb="12" eb="14">
      <t>ブンセキ</t>
    </rPh>
    <phoneticPr fontId="8"/>
  </si>
  <si>
    <t>課題と今後の展開方針</t>
    <rPh sb="0" eb="2">
      <t>カダイ</t>
    </rPh>
    <rPh sb="3" eb="5">
      <t>コンゴ</t>
    </rPh>
    <rPh sb="6" eb="8">
      <t>テンカイ</t>
    </rPh>
    <rPh sb="8" eb="10">
      <t>ホウシン</t>
    </rPh>
    <phoneticPr fontId="8"/>
  </si>
  <si>
    <t>沖縄県及び支援機関への要望</t>
    <rPh sb="0" eb="3">
      <t>オキナワケン</t>
    </rPh>
    <rPh sb="3" eb="4">
      <t>オヨ</t>
    </rPh>
    <rPh sb="5" eb="7">
      <t>シエン</t>
    </rPh>
    <rPh sb="7" eb="9">
      <t>キカン</t>
    </rPh>
    <rPh sb="11" eb="13">
      <t>ヨウボウ</t>
    </rPh>
    <phoneticPr fontId="8"/>
  </si>
  <si>
    <t>※実施状況が確認できる写真を４枚以上添付すること。</t>
    <rPh sb="1" eb="3">
      <t>ジッシ</t>
    </rPh>
    <rPh sb="3" eb="5">
      <t>ジョウキョウ</t>
    </rPh>
    <rPh sb="6" eb="8">
      <t>カクニン</t>
    </rPh>
    <rPh sb="11" eb="13">
      <t>シャシン</t>
    </rPh>
    <rPh sb="15" eb="16">
      <t>マイ</t>
    </rPh>
    <rPh sb="16" eb="18">
      <t>イジョウ</t>
    </rPh>
    <rPh sb="18" eb="20">
      <t>テンプ</t>
    </rPh>
    <phoneticPr fontId="8"/>
  </si>
  <si>
    <t>※補助金申請項目の支払に係る証拠書類を添付すること。（必要書類一覧表参照）</t>
    <rPh sb="1" eb="4">
      <t>ホジョキン</t>
    </rPh>
    <rPh sb="4" eb="6">
      <t>シンセイ</t>
    </rPh>
    <rPh sb="6" eb="8">
      <t>コウモク</t>
    </rPh>
    <rPh sb="9" eb="11">
      <t>シハライ</t>
    </rPh>
    <rPh sb="12" eb="13">
      <t>カカ</t>
    </rPh>
    <rPh sb="14" eb="16">
      <t>ショウコ</t>
    </rPh>
    <rPh sb="16" eb="18">
      <t>ショルイ</t>
    </rPh>
    <rPh sb="19" eb="21">
      <t>テンプ</t>
    </rPh>
    <rPh sb="27" eb="29">
      <t>ヒツヨウ</t>
    </rPh>
    <rPh sb="29" eb="31">
      <t>ショルイ</t>
    </rPh>
    <rPh sb="31" eb="33">
      <t>イチラン</t>
    </rPh>
    <rPh sb="33" eb="34">
      <t>ヒョウ</t>
    </rPh>
    <rPh sb="34" eb="36">
      <t>サンショウ</t>
    </rPh>
    <phoneticPr fontId="8"/>
  </si>
  <si>
    <t>※外国に支払する場合、送金依頼書、着金通知書も添付すること。</t>
    <rPh sb="1" eb="3">
      <t>ガイコク</t>
    </rPh>
    <rPh sb="4" eb="6">
      <t>シハライ</t>
    </rPh>
    <rPh sb="8" eb="10">
      <t>バアイ</t>
    </rPh>
    <rPh sb="11" eb="13">
      <t>ソウキン</t>
    </rPh>
    <rPh sb="13" eb="15">
      <t>イライ</t>
    </rPh>
    <rPh sb="15" eb="16">
      <t>ショ</t>
    </rPh>
    <rPh sb="17" eb="18">
      <t>チャク</t>
    </rPh>
    <rPh sb="18" eb="19">
      <t>キン</t>
    </rPh>
    <rPh sb="19" eb="22">
      <t>ツウチショ</t>
    </rPh>
    <rPh sb="23" eb="25">
      <t>テンプ</t>
    </rPh>
    <phoneticPr fontId="8"/>
  </si>
  <si>
    <t>※支払は報告書提出日以前に、銀行振り込みにより支払すること。</t>
    <rPh sb="1" eb="3">
      <t>シハライ</t>
    </rPh>
    <rPh sb="4" eb="6">
      <t>ホウコク</t>
    </rPh>
    <rPh sb="6" eb="7">
      <t>ショ</t>
    </rPh>
    <rPh sb="7" eb="9">
      <t>テイシュツ</t>
    </rPh>
    <rPh sb="9" eb="10">
      <t>ビ</t>
    </rPh>
    <rPh sb="10" eb="12">
      <t>イゼン</t>
    </rPh>
    <rPh sb="14" eb="15">
      <t>ギン</t>
    </rPh>
    <rPh sb="15" eb="16">
      <t>コウ</t>
    </rPh>
    <rPh sb="16" eb="17">
      <t>フ</t>
    </rPh>
    <rPh sb="18" eb="19">
      <t>コ</t>
    </rPh>
    <rPh sb="23" eb="25">
      <t>シハライ</t>
    </rPh>
    <phoneticPr fontId="8"/>
  </si>
  <si>
    <t>※証拠書類がＡ４用紙の場合は、貼り付けずそのまま提出すること。</t>
    <rPh sb="1" eb="3">
      <t>ショウコ</t>
    </rPh>
    <rPh sb="3" eb="5">
      <t>ショルイ</t>
    </rPh>
    <rPh sb="8" eb="10">
      <t>ヨウシ</t>
    </rPh>
    <rPh sb="11" eb="13">
      <t>バアイ</t>
    </rPh>
    <rPh sb="15" eb="16">
      <t>ハ</t>
    </rPh>
    <rPh sb="17" eb="18">
      <t>ツ</t>
    </rPh>
    <rPh sb="24" eb="26">
      <t>テイシュツ</t>
    </rPh>
    <phoneticPr fontId="8"/>
  </si>
  <si>
    <t>※実施内容が確認できる写真を添付すること。</t>
    <rPh sb="1" eb="3">
      <t>ジッシ</t>
    </rPh>
    <rPh sb="3" eb="5">
      <t>ナイヨウ</t>
    </rPh>
    <rPh sb="6" eb="8">
      <t>カクニン</t>
    </rPh>
    <rPh sb="11" eb="13">
      <t>シャシン</t>
    </rPh>
    <rPh sb="14" eb="16">
      <t>テンプ</t>
    </rPh>
    <phoneticPr fontId="8"/>
  </si>
  <si>
    <t>（例：イベント全体の様子がわかる写真、各ブースの様子、マネキン、通訳、パフォーマー等）</t>
    <rPh sb="1" eb="2">
      <t>レイ</t>
    </rPh>
    <rPh sb="7" eb="9">
      <t>ゼンタイ</t>
    </rPh>
    <rPh sb="10" eb="12">
      <t>ヨウス</t>
    </rPh>
    <rPh sb="16" eb="18">
      <t>シャシン</t>
    </rPh>
    <rPh sb="19" eb="20">
      <t>カク</t>
    </rPh>
    <rPh sb="24" eb="26">
      <t>ヨウス</t>
    </rPh>
    <rPh sb="32" eb="34">
      <t>ツウヤク</t>
    </rPh>
    <rPh sb="41" eb="42">
      <t>ナド</t>
    </rPh>
    <phoneticPr fontId="8"/>
  </si>
  <si>
    <t>実施項目</t>
  </si>
  <si>
    <t>写真説明：</t>
    <rPh sb="0" eb="2">
      <t>シャシン</t>
    </rPh>
    <rPh sb="2" eb="4">
      <t>セツメイ</t>
    </rPh>
    <phoneticPr fontId="8"/>
  </si>
  <si>
    <t>※イベント期間販売促進員全員の活動写真（顔が認識できるように）、給与受領書を添付すること。</t>
    <rPh sb="5" eb="7">
      <t>キカン</t>
    </rPh>
    <rPh sb="7" eb="9">
      <t>ハンバイ</t>
    </rPh>
    <rPh sb="12" eb="14">
      <t>ゼンイン</t>
    </rPh>
    <rPh sb="15" eb="17">
      <t>カツドウ</t>
    </rPh>
    <rPh sb="17" eb="19">
      <t>シャシン</t>
    </rPh>
    <rPh sb="20" eb="21">
      <t>カオ</t>
    </rPh>
    <rPh sb="22" eb="24">
      <t>ニンシキ</t>
    </rPh>
    <rPh sb="32" eb="34">
      <t>キュウヨ</t>
    </rPh>
    <rPh sb="34" eb="36">
      <t>ジュリョウ</t>
    </rPh>
    <rPh sb="36" eb="37">
      <t>ショ</t>
    </rPh>
    <rPh sb="38" eb="40">
      <t>テンプ</t>
    </rPh>
    <phoneticPr fontId="8"/>
  </si>
  <si>
    <t>（人材派遣会社を利用した場合、給与受領書は人材派遣会社の領収書で対応可）</t>
    <rPh sb="1" eb="3">
      <t>ジンザイ</t>
    </rPh>
    <rPh sb="3" eb="5">
      <t>ハケン</t>
    </rPh>
    <rPh sb="5" eb="7">
      <t>カイシャ</t>
    </rPh>
    <rPh sb="8" eb="10">
      <t>リヨウ</t>
    </rPh>
    <rPh sb="12" eb="14">
      <t>バアイ</t>
    </rPh>
    <rPh sb="28" eb="30">
      <t>リョウシュウ</t>
    </rPh>
    <rPh sb="30" eb="31">
      <t>ショ</t>
    </rPh>
    <rPh sb="32" eb="34">
      <t>タイオウ</t>
    </rPh>
    <rPh sb="34" eb="35">
      <t>カ</t>
    </rPh>
    <phoneticPr fontId="8"/>
  </si>
  <si>
    <t>※給与受領書の様式は任意だが、販売員のフルネーム、出勤日、日当、受領署名が確認できること。</t>
    <rPh sb="15" eb="17">
      <t>ハンバイ</t>
    </rPh>
    <rPh sb="17" eb="18">
      <t>イン</t>
    </rPh>
    <rPh sb="25" eb="27">
      <t>シュッキン</t>
    </rPh>
    <rPh sb="27" eb="28">
      <t>ビ</t>
    </rPh>
    <rPh sb="29" eb="31">
      <t>ニットウ</t>
    </rPh>
    <rPh sb="32" eb="34">
      <t>ジュリョウ</t>
    </rPh>
    <rPh sb="34" eb="36">
      <t>ショメイ</t>
    </rPh>
    <rPh sb="37" eb="39">
      <t>カクニン</t>
    </rPh>
    <phoneticPr fontId="8"/>
  </si>
  <si>
    <t>例：</t>
    <rPh sb="0" eb="1">
      <t>レイ</t>
    </rPh>
    <phoneticPr fontId="8"/>
  </si>
  <si>
    <t>販売員氏名：</t>
    <rPh sb="0" eb="2">
      <t>ハンバイ</t>
    </rPh>
    <rPh sb="2" eb="3">
      <t>イン</t>
    </rPh>
    <rPh sb="3" eb="5">
      <t>シメイ</t>
    </rPh>
    <phoneticPr fontId="8"/>
  </si>
  <si>
    <t>出勤日：</t>
    <rPh sb="0" eb="2">
      <t>シュッキン</t>
    </rPh>
    <rPh sb="2" eb="3">
      <t>ビ</t>
    </rPh>
    <phoneticPr fontId="8"/>
  </si>
  <si>
    <t>給与計算：</t>
    <rPh sb="2" eb="4">
      <t>ケイサン</t>
    </rPh>
    <phoneticPr fontId="8"/>
  </si>
  <si>
    <t>受領サイン：</t>
    <rPh sb="0" eb="2">
      <t>ジュリョウ</t>
    </rPh>
    <phoneticPr fontId="8"/>
  </si>
  <si>
    <t>売上・成約実績表</t>
    <rPh sb="0" eb="2">
      <t>ウリア</t>
    </rPh>
    <rPh sb="3" eb="5">
      <t>セイヤク</t>
    </rPh>
    <rPh sb="5" eb="7">
      <t>ジッセキ</t>
    </rPh>
    <rPh sb="7" eb="8">
      <t>ヒョウ</t>
    </rPh>
    <phoneticPr fontId="8"/>
  </si>
  <si>
    <t>申請企業名</t>
    <phoneticPr fontId="8"/>
  </si>
  <si>
    <t>為替レート</t>
    <rPh sb="0" eb="2">
      <t>カワセ</t>
    </rPh>
    <phoneticPr fontId="8"/>
  </si>
  <si>
    <t>参加イベント等名称</t>
    <rPh sb="0" eb="2">
      <t>サンカ</t>
    </rPh>
    <rPh sb="6" eb="7">
      <t>トウ</t>
    </rPh>
    <rPh sb="7" eb="9">
      <t>メイショウ</t>
    </rPh>
    <phoneticPr fontId="8"/>
  </si>
  <si>
    <t>１．売上</t>
    <rPh sb="2" eb="4">
      <t>ウリア</t>
    </rPh>
    <phoneticPr fontId="8"/>
  </si>
  <si>
    <t>商品名（上位５品目）</t>
    <rPh sb="0" eb="3">
      <t>ｼｮｳﾋﾝﾒｲ</t>
    </rPh>
    <rPh sb="4" eb="6">
      <t>ｼﾞｮｳｲ</t>
    </rPh>
    <rPh sb="7" eb="9">
      <t>ﾋﾝﾓｸ</t>
    </rPh>
    <phoneticPr fontId="16" type="noConversion"/>
  </si>
  <si>
    <t>カテゴリ</t>
    <phoneticPr fontId="8"/>
  </si>
  <si>
    <t>メーカー</t>
    <phoneticPr fontId="8"/>
  </si>
  <si>
    <t>売上先の事業者名</t>
    <rPh sb="0" eb="2">
      <t>ｳﾘｱ</t>
    </rPh>
    <rPh sb="2" eb="3">
      <t>ｻｷ</t>
    </rPh>
    <rPh sb="4" eb="7">
      <t>ｼﾞｷﾞｮｳｼｬ</t>
    </rPh>
    <rPh sb="7" eb="8">
      <t>ﾒｲ</t>
    </rPh>
    <phoneticPr fontId="16" type="noConversion"/>
  </si>
  <si>
    <t>売上額（円）　</t>
    <rPh sb="0" eb="2">
      <t>ウリア</t>
    </rPh>
    <rPh sb="2" eb="3">
      <t>ガク</t>
    </rPh>
    <rPh sb="4" eb="5">
      <t>エン</t>
    </rPh>
    <phoneticPr fontId="8"/>
  </si>
  <si>
    <t>数量</t>
    <rPh sb="0" eb="2">
      <t>スウリョウ</t>
    </rPh>
    <phoneticPr fontId="8"/>
  </si>
  <si>
    <t>調味料</t>
  </si>
  <si>
    <t>その他（上記以外）</t>
    <rPh sb="2" eb="3">
      <t>タ</t>
    </rPh>
    <rPh sb="4" eb="6">
      <t>ジョウキ</t>
    </rPh>
    <rPh sb="6" eb="8">
      <t>イガイ</t>
    </rPh>
    <phoneticPr fontId="8"/>
  </si>
  <si>
    <t>計（全商品の合計金額）</t>
    <rPh sb="0" eb="1">
      <t>ケイ</t>
    </rPh>
    <rPh sb="2" eb="5">
      <t>ゼンショウヒン</t>
    </rPh>
    <rPh sb="6" eb="8">
      <t>ゴウケイ</t>
    </rPh>
    <rPh sb="8" eb="10">
      <t>キンガク</t>
    </rPh>
    <phoneticPr fontId="8"/>
  </si>
  <si>
    <t>２．成約</t>
    <rPh sb="2" eb="4">
      <t>セイヤク</t>
    </rPh>
    <phoneticPr fontId="8"/>
  </si>
  <si>
    <t>成約先の事業者名</t>
    <rPh sb="0" eb="2">
      <t>ｾｲﾔｸ</t>
    </rPh>
    <rPh sb="2" eb="3">
      <t>ｻｷ</t>
    </rPh>
    <rPh sb="4" eb="7">
      <t>ｼﾞｷﾞｮｳｼｬ</t>
    </rPh>
    <rPh sb="7" eb="8">
      <t>ﾒｲ</t>
    </rPh>
    <phoneticPr fontId="16" type="noConversion"/>
  </si>
  <si>
    <t>②　金額（円）　
※成約額</t>
    <rPh sb="2" eb="4">
      <t>キンガク</t>
    </rPh>
    <rPh sb="5" eb="6">
      <t>エン</t>
    </rPh>
    <rPh sb="10" eb="12">
      <t>セイヤク</t>
    </rPh>
    <rPh sb="12" eb="13">
      <t>ガク</t>
    </rPh>
    <phoneticPr fontId="8"/>
  </si>
  <si>
    <t>3．成約見込</t>
    <rPh sb="2" eb="4">
      <t>セイヤク</t>
    </rPh>
    <rPh sb="4" eb="6">
      <t>ミコ</t>
    </rPh>
    <phoneticPr fontId="8"/>
  </si>
  <si>
    <t>成約見込先の事業者名</t>
    <rPh sb="0" eb="2">
      <t>ｾｲﾔｸ</t>
    </rPh>
    <rPh sb="2" eb="4">
      <t>ﾐｺ</t>
    </rPh>
    <rPh sb="4" eb="5">
      <t>ｻｷ</t>
    </rPh>
    <rPh sb="6" eb="8">
      <t>ｼﾞｷﾞｮｳ</t>
    </rPh>
    <rPh sb="8" eb="9">
      <t>ｼｬ</t>
    </rPh>
    <rPh sb="9" eb="10">
      <t>ﾒｲ</t>
    </rPh>
    <phoneticPr fontId="16" type="noConversion"/>
  </si>
  <si>
    <t>③　金額（円）
※成約見込額</t>
    <rPh sb="2" eb="4">
      <t>キンガク</t>
    </rPh>
    <rPh sb="5" eb="6">
      <t>エン</t>
    </rPh>
    <rPh sb="9" eb="11">
      <t>セイヤク</t>
    </rPh>
    <rPh sb="11" eb="13">
      <t>ミコ</t>
    </rPh>
    <rPh sb="13" eb="14">
      <t>ガク</t>
    </rPh>
    <phoneticPr fontId="8"/>
  </si>
  <si>
    <t>その他</t>
    <rPh sb="2" eb="3">
      <t>タ</t>
    </rPh>
    <phoneticPr fontId="8"/>
  </si>
  <si>
    <t>３　成約見込額について
　⑴　当日の商談成約には至らなくとも、今後見込がある額を入力願います。
　⑵　扱った品目のうち、金額ベース上位５商品を入力し、合計欄には成約見込額を入力願います。</t>
    <rPh sb="6" eb="7">
      <t>ガク</t>
    </rPh>
    <phoneticPr fontId="8"/>
  </si>
  <si>
    <t>交付決定額</t>
    <rPh sb="0" eb="2">
      <t>コウフ</t>
    </rPh>
    <rPh sb="2" eb="4">
      <t>ケッテイ</t>
    </rPh>
    <rPh sb="4" eb="5">
      <t>ガク</t>
    </rPh>
    <phoneticPr fontId="8"/>
  </si>
  <si>
    <t>精算額</t>
    <rPh sb="0" eb="3">
      <t>セイサンガク</t>
    </rPh>
    <phoneticPr fontId="8"/>
  </si>
  <si>
    <t>※精算額は、交付決定額と端数切捨て後のどちらか低い方が上限となる。</t>
    <rPh sb="1" eb="4">
      <t>セイサンガク</t>
    </rPh>
    <rPh sb="6" eb="8">
      <t>コウフ</t>
    </rPh>
    <rPh sb="8" eb="10">
      <t>ケッテイ</t>
    </rPh>
    <rPh sb="10" eb="11">
      <t>ガク</t>
    </rPh>
    <rPh sb="12" eb="14">
      <t>ハスウ</t>
    </rPh>
    <rPh sb="14" eb="16">
      <t>キリス</t>
    </rPh>
    <rPh sb="17" eb="18">
      <t>ゴ</t>
    </rPh>
    <rPh sb="23" eb="24">
      <t>ヒク</t>
    </rPh>
    <rPh sb="25" eb="26">
      <t>ホウ</t>
    </rPh>
    <rPh sb="27" eb="29">
      <t>ジョウゲン</t>
    </rPh>
    <phoneticPr fontId="8"/>
  </si>
  <si>
    <t>３　添付資料</t>
  </si>
  <si>
    <t>４　担当者名及び連絡先</t>
  </si>
  <si>
    <t>　⑵　連　絡　先：</t>
  </si>
  <si>
    <t>　⑶　メールアドレス：</t>
  </si>
  <si>
    <t>　　　　２　履歴事項証明書の写し、企画書、行程表等を添付すること。</t>
  </si>
  <si>
    <t>　　　　３　不要の文字をまっ消して使うこと。</t>
  </si>
  <si>
    <t>別記様式第１号（第６条第１項関係）</t>
    <phoneticPr fontId="8"/>
  </si>
  <si>
    <t>事業者の住所</t>
    <phoneticPr fontId="8"/>
  </si>
  <si>
    <t>事業者名</t>
    <phoneticPr fontId="8"/>
  </si>
  <si>
    <t>２　交付を受けようとする補助金の額　金</t>
    <phoneticPr fontId="8"/>
  </si>
  <si>
    <t>　沖縄県知事　殿</t>
    <phoneticPr fontId="8"/>
  </si>
  <si>
    <t>　　別紙のとおり</t>
    <phoneticPr fontId="8"/>
  </si>
  <si>
    <t>記</t>
    <phoneticPr fontId="8"/>
  </si>
  <si>
    <t>代表者</t>
    <phoneticPr fontId="8"/>
  </si>
  <si>
    <t>　⑴　役職・氏名：</t>
    <phoneticPr fontId="8"/>
  </si>
  <si>
    <t>１　変更の内容</t>
    <rPh sb="2" eb="4">
      <t>ヘンコウ</t>
    </rPh>
    <rPh sb="5" eb="7">
      <t>ナイヨウ</t>
    </rPh>
    <phoneticPr fontId="8"/>
  </si>
  <si>
    <t>２　変更の理由</t>
    <rPh sb="2" eb="4">
      <t>ヘンコウ</t>
    </rPh>
    <rPh sb="5" eb="7">
      <t>リユウ</t>
    </rPh>
    <phoneticPr fontId="8"/>
  </si>
  <si>
    <t>別記様式第６号（第９条第４項関係）</t>
    <phoneticPr fontId="8"/>
  </si>
  <si>
    <t>１　中止（廃止）の内容</t>
    <rPh sb="2" eb="4">
      <t>チュウシ</t>
    </rPh>
    <rPh sb="5" eb="7">
      <t>ハイシ</t>
    </rPh>
    <rPh sb="9" eb="11">
      <t>ナイヨウ</t>
    </rPh>
    <phoneticPr fontId="8"/>
  </si>
  <si>
    <t>２　中止の期間（廃止の時期）</t>
    <rPh sb="2" eb="4">
      <t>チュウシ</t>
    </rPh>
    <rPh sb="5" eb="7">
      <t>キカン</t>
    </rPh>
    <rPh sb="8" eb="10">
      <t>ハイシ</t>
    </rPh>
    <rPh sb="11" eb="13">
      <t>ジキ</t>
    </rPh>
    <phoneticPr fontId="8"/>
  </si>
  <si>
    <t>　　　　２　不要の文字をまっ消して使うこと。</t>
    <phoneticPr fontId="8"/>
  </si>
  <si>
    <t>２　事業の成果　別添事業成果報告書のとおり</t>
    <phoneticPr fontId="8"/>
  </si>
  <si>
    <t>４　添付書類</t>
    <phoneticPr fontId="8"/>
  </si>
  <si>
    <t>（振込口座）</t>
    <phoneticPr fontId="8"/>
  </si>
  <si>
    <t>金融機関名</t>
    <phoneticPr fontId="8"/>
  </si>
  <si>
    <t>支店名</t>
    <phoneticPr fontId="8"/>
  </si>
  <si>
    <t>預金の種類</t>
    <phoneticPr fontId="8"/>
  </si>
  <si>
    <t>口座番号</t>
    <phoneticPr fontId="8"/>
  </si>
  <si>
    <t>口座名義人</t>
    <phoneticPr fontId="8"/>
  </si>
  <si>
    <t>　　令和　年　月　日～令和　年　月　日</t>
  </si>
  <si>
    <t>　　　　２　変更の理由たる事実を明らかにする書類を添付すること。</t>
    <rPh sb="6" eb="8">
      <t>ヘンコウ</t>
    </rPh>
    <rPh sb="9" eb="11">
      <t>リユウ</t>
    </rPh>
    <rPh sb="13" eb="15">
      <t>ジジツ</t>
    </rPh>
    <rPh sb="16" eb="17">
      <t>アキ</t>
    </rPh>
    <rPh sb="22" eb="24">
      <t>ショルイ</t>
    </rPh>
    <rPh sb="25" eb="27">
      <t>テンプ</t>
    </rPh>
    <phoneticPr fontId="8"/>
  </si>
  <si>
    <t>　　　　３　新旧対照表を添付すること。</t>
    <rPh sb="6" eb="8">
      <t>シンキュウ</t>
    </rPh>
    <rPh sb="8" eb="11">
      <t>タイショウヒョウ</t>
    </rPh>
    <rPh sb="12" eb="14">
      <t>テンプ</t>
    </rPh>
    <phoneticPr fontId="8"/>
  </si>
  <si>
    <t>（備考）１　用紙の大きさは、日本工業規格Ａ列４とする。</t>
  </si>
  <si>
    <t>（備考）１　用紙の大きさは、日本工業規格Ａ列４とする。</t>
    <phoneticPr fontId="8"/>
  </si>
  <si>
    <t>３　交付決定の額及びその精算額</t>
    <phoneticPr fontId="8"/>
  </si>
  <si>
    <t>精算額</t>
    <phoneticPr fontId="8"/>
  </si>
  <si>
    <t>差し引き</t>
    <phoneticPr fontId="8"/>
  </si>
  <si>
    <t>別記様式第11号（第14条第２項関係）</t>
    <phoneticPr fontId="8"/>
  </si>
  <si>
    <t>補助対象事業</t>
    <phoneticPr fontId="8"/>
  </si>
  <si>
    <t>額の確定額</t>
    <phoneticPr fontId="8"/>
  </si>
  <si>
    <t>請求額</t>
    <phoneticPr fontId="8"/>
  </si>
  <si>
    <t>１　事業の実施期間</t>
    <rPh sb="5" eb="7">
      <t>ジッシ</t>
    </rPh>
    <rPh sb="7" eb="9">
      <t>キカン</t>
    </rPh>
    <phoneticPr fontId="8"/>
  </si>
  <si>
    <t>沖縄県暴力団排除条例
第２条　この条例において、次の各号に掲げる用語の意義は、それぞれ当該各号に定めるところによる。
  (１)　暴力団　暴力団員による不当な行為の防止等に関する法律（平成３年法律  第77号。以下「法」とい
　　　う。）第２条第２号に規定する暴力団をいう。
  (２)　暴力団員　法第２条第６号に規定する暴力団員をいう。
暴力団員による不当な行為の防止等に関する法律
第二条　この法律において、次の各号に掲げる用語の意義は、それぞれ当該各号に定めるところによる。
　二　暴力団　その団体の構成員（その団体の構成団体の構成員を含む。）が集団的に又は常習的に暴力
　　　的不法行為等を行うことを助長するおそれがある団体をいう。
　（中略）
  六　暴力団員　暴力団の構成員をいう。</t>
    <phoneticPr fontId="8"/>
  </si>
  <si>
    <t>別紙　４</t>
    <rPh sb="0" eb="2">
      <t>ベッシ</t>
    </rPh>
    <phoneticPr fontId="8"/>
  </si>
  <si>
    <t>別記様式第４号（第９条第１項関係）</t>
    <phoneticPr fontId="8"/>
  </si>
  <si>
    <t>　令和　年　月　日付け沖縄県指令商第　　号をもって交付決定の通知を受けた</t>
    <phoneticPr fontId="8"/>
  </si>
  <si>
    <t>写真</t>
    <rPh sb="0" eb="2">
      <t>シャシン</t>
    </rPh>
    <phoneticPr fontId="8"/>
  </si>
  <si>
    <t>１　売上額について
　⑴　県内輸出事業者　　　　イベント等を実施した海外輸入業者等への卸額
　⑵　県内生産者　　　　　　　イベント等を実施した海外輸入業者等又は商社への卸額
　⑶　店頭販売する事業者　現地での売上額　　　※この場合、売上先の事業者名は「一般来場者」と記載
　⑷　海外流通事業者　　　　県産品分の仕入額</t>
    <rPh sb="4" eb="5">
      <t>ガク</t>
    </rPh>
    <rPh sb="34" eb="36">
      <t>カイガイ</t>
    </rPh>
    <rPh sb="36" eb="38">
      <t>ユニュウ</t>
    </rPh>
    <rPh sb="38" eb="40">
      <t>ギョウシャ</t>
    </rPh>
    <rPh sb="77" eb="78">
      <t>ナド</t>
    </rPh>
    <rPh sb="113" eb="115">
      <t>バアイ</t>
    </rPh>
    <rPh sb="116" eb="118">
      <t>ウリアゲ</t>
    </rPh>
    <rPh sb="118" eb="119">
      <t>サキ</t>
    </rPh>
    <rPh sb="126" eb="128">
      <t>イッパン</t>
    </rPh>
    <rPh sb="128" eb="131">
      <t>ライジョウシャ</t>
    </rPh>
    <rPh sb="133" eb="135">
      <t>キサイ</t>
    </rPh>
    <phoneticPr fontId="8"/>
  </si>
  <si>
    <t>申請者の履歴事項全部証明書　※写し可
＜個人事業主＞
・住民票
・収受印が押印された確定申告書の写し</t>
    <rPh sb="0" eb="3">
      <t>シンセイシャ</t>
    </rPh>
    <rPh sb="4" eb="6">
      <t>リレキ</t>
    </rPh>
    <rPh sb="6" eb="8">
      <t>ジコウ</t>
    </rPh>
    <rPh sb="8" eb="10">
      <t>ゼンブ</t>
    </rPh>
    <rPh sb="10" eb="13">
      <t>ショウメイショ</t>
    </rPh>
    <rPh sb="15" eb="16">
      <t>ウツ</t>
    </rPh>
    <rPh sb="17" eb="18">
      <t>カ</t>
    </rPh>
    <rPh sb="20" eb="22">
      <t>コジン</t>
    </rPh>
    <rPh sb="22" eb="25">
      <t>ジギョウヌシ</t>
    </rPh>
    <rPh sb="28" eb="31">
      <t>ジュウミンヒョウ</t>
    </rPh>
    <rPh sb="33" eb="35">
      <t>シュウジュ</t>
    </rPh>
    <rPh sb="35" eb="36">
      <t>ジルシ</t>
    </rPh>
    <rPh sb="37" eb="39">
      <t>オウイン</t>
    </rPh>
    <rPh sb="42" eb="44">
      <t>カクテイ</t>
    </rPh>
    <rPh sb="44" eb="46">
      <t>シンコク</t>
    </rPh>
    <rPh sb="46" eb="47">
      <t>ショ</t>
    </rPh>
    <rPh sb="48" eb="49">
      <t>ウツ</t>
    </rPh>
    <phoneticPr fontId="8"/>
  </si>
  <si>
    <t>法人番号</t>
    <rPh sb="0" eb="2">
      <t>ホウジン</t>
    </rPh>
    <rPh sb="2" eb="4">
      <t>バンゴウ</t>
    </rPh>
    <phoneticPr fontId="8"/>
  </si>
  <si>
    <t>社員数（内、非正規）</t>
    <phoneticPr fontId="8"/>
  </si>
  <si>
    <t>人件費</t>
    <rPh sb="0" eb="3">
      <t>ジンケンヒ</t>
    </rPh>
    <phoneticPr fontId="8"/>
  </si>
  <si>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</si>
  <si>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</si>
  <si>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</si>
  <si>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</si>
  <si>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</si>
  <si>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</si>
  <si>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</si>
  <si>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</si>
  <si>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</si>
  <si>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</si>
  <si>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</si>
  <si>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</si>
  <si>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宿泊業・飲食店</t>
  </si>
  <si>
    <t>生活関連サービス業・娯楽業</t>
  </si>
  <si>
    <t>教育学習支援業</t>
  </si>
  <si>
    <t>医療・福祉</t>
  </si>
  <si>
    <t>複合サービス業</t>
  </si>
  <si>
    <t>サービス業（他に分類されないもの）</t>
  </si>
  <si>
    <t>公務（他に分類されるものを除く）</t>
  </si>
  <si>
    <t>分類不能の産業</t>
  </si>
  <si>
    <t>③</t>
    <phoneticPr fontId="8"/>
  </si>
  <si>
    <t>現地に有している販路
（国毎に現地取引先企業名を３つ記入）</t>
    <rPh sb="0" eb="2">
      <t>ゲンチ</t>
    </rPh>
    <rPh sb="3" eb="4">
      <t>ユウ</t>
    </rPh>
    <rPh sb="8" eb="10">
      <t>ハンロ</t>
    </rPh>
    <rPh sb="12" eb="13">
      <t>クニ</t>
    </rPh>
    <rPh sb="13" eb="14">
      <t>ゴト</t>
    </rPh>
    <rPh sb="15" eb="17">
      <t>ゲンチ</t>
    </rPh>
    <rPh sb="17" eb="19">
      <t>トリヒキ</t>
    </rPh>
    <rPh sb="19" eb="20">
      <t>サキ</t>
    </rPh>
    <rPh sb="20" eb="22">
      <t>キギョウ</t>
    </rPh>
    <rPh sb="22" eb="23">
      <t>メイ</t>
    </rPh>
    <rPh sb="26" eb="28">
      <t>キニュウ</t>
    </rPh>
    <phoneticPr fontId="8"/>
  </si>
  <si>
    <t>販促活動の強化</t>
  </si>
  <si>
    <t>新規市場の開拓</t>
  </si>
  <si>
    <t>商品改良</t>
  </si>
  <si>
    <t>現地バイヤー・代理店との関係強化</t>
  </si>
  <si>
    <t>展示会・見本市への参加</t>
  </si>
  <si>
    <t>供給体制の強化</t>
  </si>
  <si>
    <t>市場調査</t>
  </si>
  <si>
    <t>人材の確保・育成</t>
  </si>
  <si>
    <t>越境ECへの出品</t>
  </si>
  <si>
    <t>海外百貨店等での物産フェア参加</t>
  </si>
  <si>
    <t>海外小規模のフェアや小売店等でのテスト販売</t>
  </si>
  <si>
    <t>具体的な海外戦略の策定</t>
  </si>
  <si>
    <t>海外事務所と連携した企業マッチング</t>
  </si>
  <si>
    <t>その他</t>
  </si>
  <si>
    <t>業種</t>
    <rPh sb="0" eb="2">
      <t>ギョウシュ</t>
    </rPh>
    <phoneticPr fontId="8"/>
  </si>
  <si>
    <t>品目①</t>
    <rPh sb="0" eb="2">
      <t>ヒンモク</t>
    </rPh>
    <phoneticPr fontId="8"/>
  </si>
  <si>
    <t>品目②</t>
    <rPh sb="0" eb="2">
      <t>ヒンモク</t>
    </rPh>
    <phoneticPr fontId="8"/>
  </si>
  <si>
    <t>品目③</t>
    <rPh sb="0" eb="2">
      <t>ヒンモク</t>
    </rPh>
    <phoneticPr fontId="8"/>
  </si>
  <si>
    <t>品目④</t>
    <rPh sb="0" eb="2">
      <t>ヒンモク</t>
    </rPh>
    <phoneticPr fontId="8"/>
  </si>
  <si>
    <t>品目⑤</t>
    <rPh sb="0" eb="2">
      <t>ヒンモク</t>
    </rPh>
    <phoneticPr fontId="8"/>
  </si>
  <si>
    <t>主な取扱商品
（種類、商品名）</t>
    <rPh sb="0" eb="1">
      <t>オモ</t>
    </rPh>
    <rPh sb="2" eb="4">
      <t>トリアツカ</t>
    </rPh>
    <rPh sb="4" eb="6">
      <t>ショウヒン</t>
    </rPh>
    <rPh sb="9" eb="11">
      <t>シュルイ</t>
    </rPh>
    <rPh sb="12" eb="15">
      <t>ショウヒンメイ</t>
    </rPh>
    <phoneticPr fontId="8"/>
  </si>
  <si>
    <t>詳細</t>
    <rPh sb="0" eb="2">
      <t>ショウサイ</t>
    </rPh>
    <phoneticPr fontId="8"/>
  </si>
  <si>
    <t>減価償却費</t>
    <rPh sb="0" eb="2">
      <t>ゲンカ</t>
    </rPh>
    <rPh sb="2" eb="4">
      <t>ショウキャク</t>
    </rPh>
    <rPh sb="4" eb="5">
      <t>ヒ</t>
    </rPh>
    <phoneticPr fontId="8"/>
  </si>
  <si>
    <t>営業利益</t>
    <phoneticPr fontId="8"/>
  </si>
  <si>
    <t>決算期</t>
  </si>
  <si>
    <t>決算期</t>
    <phoneticPr fontId="8"/>
  </si>
  <si>
    <t>香港・マカオ</t>
  </si>
  <si>
    <t>台湾</t>
  </si>
  <si>
    <t>韓国</t>
  </si>
  <si>
    <t>タイ</t>
  </si>
  <si>
    <t>シンガポール</t>
  </si>
  <si>
    <t>マレーシア</t>
  </si>
  <si>
    <t>中国</t>
  </si>
  <si>
    <t>ベトナム</t>
  </si>
  <si>
    <t>インドネシア</t>
  </si>
  <si>
    <t>ニュージーランド</t>
  </si>
  <si>
    <t>オーストラリア</t>
  </si>
  <si>
    <t>上海</t>
  </si>
  <si>
    <t>北京</t>
  </si>
  <si>
    <t>深圳</t>
  </si>
  <si>
    <t>福州</t>
  </si>
  <si>
    <t>成都</t>
  </si>
  <si>
    <t>厦門</t>
  </si>
  <si>
    <t>鄭州</t>
  </si>
  <si>
    <t>杭州</t>
  </si>
  <si>
    <t>済南</t>
  </si>
  <si>
    <t>大連</t>
  </si>
  <si>
    <t>〒</t>
  </si>
  <si>
    <t>ＦＡＸ</t>
    <phoneticPr fontId="8"/>
  </si>
  <si>
    <t>マグロ</t>
  </si>
  <si>
    <t>ミーバイ</t>
  </si>
  <si>
    <t>牛脂</t>
  </si>
  <si>
    <t>かまぼこ</t>
  </si>
  <si>
    <t>ソーセージ</t>
  </si>
  <si>
    <t>ハム</t>
  </si>
  <si>
    <t>ベーコン</t>
  </si>
  <si>
    <t>ドレッシング</t>
  </si>
  <si>
    <t>ビール</t>
  </si>
  <si>
    <t>リキュール</t>
  </si>
  <si>
    <t>コーヒー</t>
  </si>
  <si>
    <t>ウコン</t>
  </si>
  <si>
    <t>アガリクス</t>
  </si>
  <si>
    <t>フコイダン</t>
  </si>
  <si>
    <t>やちむん（焼き物）</t>
  </si>
  <si>
    <t>ガラス製品</t>
  </si>
  <si>
    <t>健康器具</t>
  </si>
  <si>
    <t>機械類</t>
  </si>
  <si>
    <t>化粧品</t>
  </si>
  <si>
    <t>畜産物</t>
  </si>
  <si>
    <t>酒類</t>
  </si>
  <si>
    <t>清涼飲料水</t>
  </si>
  <si>
    <t>菓子類</t>
  </si>
  <si>
    <t>健康食品</t>
  </si>
  <si>
    <t>工業製品</t>
  </si>
  <si>
    <t>大分類</t>
    <rPh sb="0" eb="3">
      <t>ダイブンルイ</t>
    </rPh>
    <phoneticPr fontId="8"/>
  </si>
  <si>
    <t>中分類</t>
    <rPh sb="0" eb="3">
      <t>チュウブンルイ</t>
    </rPh>
    <phoneticPr fontId="8"/>
  </si>
  <si>
    <t>代表者</t>
    <rPh sb="0" eb="2">
      <t>ダイヒョウ</t>
    </rPh>
    <rPh sb="2" eb="3">
      <t>シャ</t>
    </rPh>
    <phoneticPr fontId="8"/>
  </si>
  <si>
    <t>役職</t>
  </si>
  <si>
    <t>氏名</t>
  </si>
  <si>
    <t>海外展開ビジョンと方策</t>
    <rPh sb="0" eb="2">
      <t>カイガイ</t>
    </rPh>
    <rPh sb="2" eb="4">
      <t>テンカイ</t>
    </rPh>
    <rPh sb="9" eb="11">
      <t>ホウサク</t>
    </rPh>
    <phoneticPr fontId="8"/>
  </si>
  <si>
    <t>補助金交付申請日</t>
    <rPh sb="0" eb="3">
      <t>ホジョキン</t>
    </rPh>
    <rPh sb="3" eb="5">
      <t>コウフ</t>
    </rPh>
    <rPh sb="5" eb="7">
      <t>シンセイ</t>
    </rPh>
    <rPh sb="7" eb="8">
      <t>ビ</t>
    </rPh>
    <phoneticPr fontId="8"/>
  </si>
  <si>
    <t>交付を受けようとする補助金の額</t>
    <rPh sb="0" eb="2">
      <t>コウフ</t>
    </rPh>
    <rPh sb="3" eb="4">
      <t>ウ</t>
    </rPh>
    <rPh sb="10" eb="13">
      <t>ホジョキン</t>
    </rPh>
    <rPh sb="14" eb="15">
      <t>ガク</t>
    </rPh>
    <phoneticPr fontId="8"/>
  </si>
  <si>
    <t>入札参加資格</t>
    <rPh sb="0" eb="2">
      <t>ニュウサツ</t>
    </rPh>
    <rPh sb="2" eb="4">
      <t>サンカ</t>
    </rPh>
    <rPh sb="4" eb="6">
      <t>シカク</t>
    </rPh>
    <phoneticPr fontId="8"/>
  </si>
  <si>
    <t>口座名義人</t>
    <rPh sb="0" eb="2">
      <t>コウザ</t>
    </rPh>
    <rPh sb="2" eb="4">
      <t>メイギ</t>
    </rPh>
    <rPh sb="4" eb="5">
      <t>ニン</t>
    </rPh>
    <phoneticPr fontId="8"/>
  </si>
  <si>
    <t>確認事項</t>
    <rPh sb="0" eb="2">
      <t>カクニン</t>
    </rPh>
    <rPh sb="2" eb="4">
      <t>ジコウ</t>
    </rPh>
    <phoneticPr fontId="8"/>
  </si>
  <si>
    <t>商品力</t>
  </si>
  <si>
    <t>■会社情報</t>
    <rPh sb="1" eb="3">
      <t>カイシャ</t>
    </rPh>
    <rPh sb="3" eb="5">
      <t>ジョウホウ</t>
    </rPh>
    <phoneticPr fontId="8"/>
  </si>
  <si>
    <t>■事業概要</t>
    <rPh sb="1" eb="3">
      <t>ジギョウ</t>
    </rPh>
    <rPh sb="3" eb="5">
      <t>ガイヨウ</t>
    </rPh>
    <phoneticPr fontId="8"/>
  </si>
  <si>
    <t>■交付申請書</t>
    <rPh sb="1" eb="3">
      <t>コウフ</t>
    </rPh>
    <rPh sb="3" eb="6">
      <t>シンセイショ</t>
    </rPh>
    <phoneticPr fontId="8"/>
  </si>
  <si>
    <t>今年度輸出目標（輸出額（円）/年）</t>
    <rPh sb="0" eb="3">
      <t>コンネンド</t>
    </rPh>
    <rPh sb="3" eb="5">
      <t>ユシュツ</t>
    </rPh>
    <rPh sb="5" eb="7">
      <t>モクヒョウ</t>
    </rPh>
    <rPh sb="8" eb="10">
      <t>ユシュツ</t>
    </rPh>
    <rPh sb="10" eb="11">
      <t>ガク</t>
    </rPh>
    <rPh sb="12" eb="13">
      <t>エン</t>
    </rPh>
    <rPh sb="15" eb="16">
      <t>ネン</t>
    </rPh>
    <phoneticPr fontId="8"/>
  </si>
  <si>
    <t>昨年度の課題</t>
    <rPh sb="0" eb="3">
      <t>サクネンド</t>
    </rPh>
    <rPh sb="4" eb="6">
      <t>カダイ</t>
    </rPh>
    <phoneticPr fontId="8"/>
  </si>
  <si>
    <t>国名</t>
    <rPh sb="0" eb="2">
      <t>コクメイ</t>
    </rPh>
    <phoneticPr fontId="8"/>
  </si>
  <si>
    <t>中国</t>
    <rPh sb="0" eb="2">
      <t>チュウゴク</t>
    </rPh>
    <phoneticPr fontId="8"/>
  </si>
  <si>
    <t>課題</t>
    <rPh sb="0" eb="2">
      <t>カダイ</t>
    </rPh>
    <phoneticPr fontId="8"/>
  </si>
  <si>
    <t>具体的な年間計画(展示会、イベント名、商談出張予定、招聘等具体的に)</t>
    <phoneticPr fontId="8"/>
  </si>
  <si>
    <t>実施詳細</t>
    <rPh sb="0" eb="2">
      <t>ジッシ</t>
    </rPh>
    <rPh sb="2" eb="4">
      <t>ショウサイ</t>
    </rPh>
    <phoneticPr fontId="8"/>
  </si>
  <si>
    <t>優先度の高い順</t>
    <rPh sb="0" eb="3">
      <t>ユウセンド</t>
    </rPh>
    <rPh sb="4" eb="5">
      <t>タカ</t>
    </rPh>
    <rPh sb="6" eb="7">
      <t>ジュン</t>
    </rPh>
    <phoneticPr fontId="8"/>
  </si>
  <si>
    <t>別紙　２の続き　通帳の写し添付欄</t>
    <rPh sb="0" eb="2">
      <t>ベッシ</t>
    </rPh>
    <rPh sb="5" eb="6">
      <t>ツヅ</t>
    </rPh>
    <rPh sb="8" eb="10">
      <t>ツウチョウ</t>
    </rPh>
    <rPh sb="11" eb="12">
      <t>ウツ</t>
    </rPh>
    <rPh sb="13" eb="15">
      <t>テンプ</t>
    </rPh>
    <rPh sb="15" eb="16">
      <t>ラン</t>
    </rPh>
    <phoneticPr fontId="8"/>
  </si>
  <si>
    <t>通帳の写しを添付してください。</t>
    <rPh sb="0" eb="2">
      <t>ツウチョウ</t>
    </rPh>
    <rPh sb="3" eb="4">
      <t>ウツ</t>
    </rPh>
    <rPh sb="6" eb="8">
      <t>テンプ</t>
    </rPh>
    <phoneticPr fontId="8"/>
  </si>
  <si>
    <t>■企画書</t>
    <rPh sb="1" eb="4">
      <t>キカクショ</t>
    </rPh>
    <phoneticPr fontId="8"/>
  </si>
  <si>
    <t>バイヤー</t>
  </si>
  <si>
    <t>一般客</t>
  </si>
  <si>
    <t>男性</t>
  </si>
  <si>
    <t>女性</t>
  </si>
  <si>
    <t>富裕層</t>
  </si>
  <si>
    <t>現地日本人</t>
  </si>
  <si>
    <t>売上増</t>
  </si>
  <si>
    <t>現地市場の把握</t>
  </si>
  <si>
    <t>新規取引先の獲得</t>
  </si>
  <si>
    <t>新規成約</t>
  </si>
  <si>
    <t>～</t>
    <phoneticPr fontId="8"/>
  </si>
  <si>
    <t>　 　期間</t>
    <rPh sb="3" eb="5">
      <t>キカン</t>
    </rPh>
    <phoneticPr fontId="8"/>
  </si>
  <si>
    <t>県産品取扱商品内訳</t>
  </si>
  <si>
    <t>商品１</t>
    <rPh sb="0" eb="2">
      <t>ショウヒン</t>
    </rPh>
    <phoneticPr fontId="8"/>
  </si>
  <si>
    <t>メーカー名</t>
    <rPh sb="4" eb="5">
      <t>メイ</t>
    </rPh>
    <phoneticPr fontId="8"/>
  </si>
  <si>
    <t>会社名</t>
    <rPh sb="0" eb="3">
      <t>カイシャメイ</t>
    </rPh>
    <phoneticPr fontId="8"/>
  </si>
  <si>
    <t>商品２</t>
    <rPh sb="0" eb="2">
      <t>ショウヒン</t>
    </rPh>
    <phoneticPr fontId="8"/>
  </si>
  <si>
    <t>口座名カナ</t>
    <rPh sb="0" eb="2">
      <t>コウザ</t>
    </rPh>
    <rPh sb="2" eb="3">
      <t>メイ</t>
    </rPh>
    <phoneticPr fontId="8"/>
  </si>
  <si>
    <t>商品３</t>
    <rPh sb="0" eb="2">
      <t>ショウヒン</t>
    </rPh>
    <phoneticPr fontId="8"/>
  </si>
  <si>
    <t>商品４</t>
    <rPh sb="0" eb="2">
      <t>ショウヒン</t>
    </rPh>
    <phoneticPr fontId="8"/>
  </si>
  <si>
    <t>商品５</t>
    <rPh sb="0" eb="2">
      <t>ショウヒン</t>
    </rPh>
    <phoneticPr fontId="8"/>
  </si>
  <si>
    <t>商流①</t>
    <rPh sb="0" eb="2">
      <t>ショウリュウ</t>
    </rPh>
    <phoneticPr fontId="8"/>
  </si>
  <si>
    <t>商流②</t>
    <rPh sb="0" eb="2">
      <t>ショウリュウ</t>
    </rPh>
    <phoneticPr fontId="8"/>
  </si>
  <si>
    <t>商流③</t>
    <rPh sb="0" eb="2">
      <t>ショウリュウ</t>
    </rPh>
    <phoneticPr fontId="8"/>
  </si>
  <si>
    <t>実施計画</t>
    <rPh sb="0" eb="2">
      <t>ジッシ</t>
    </rPh>
    <rPh sb="2" eb="4">
      <t>ケイカク</t>
    </rPh>
    <phoneticPr fontId="8"/>
  </si>
  <si>
    <t>商品合計</t>
    <rPh sb="0" eb="2">
      <t>ショウヒン</t>
    </rPh>
    <rPh sb="2" eb="4">
      <t>ゴウケイ</t>
    </rPh>
    <phoneticPr fontId="8"/>
  </si>
  <si>
    <t>定性的な効果</t>
    <rPh sb="0" eb="3">
      <t>テイセイテキ</t>
    </rPh>
    <rPh sb="4" eb="6">
      <t>コウカ</t>
    </rPh>
    <phoneticPr fontId="8"/>
  </si>
  <si>
    <t>②成約(見込)額(円)</t>
    <rPh sb="1" eb="3">
      <t>セイヤク</t>
    </rPh>
    <rPh sb="4" eb="6">
      <t>ミコ</t>
    </rPh>
    <rPh sb="7" eb="8">
      <t>ガク</t>
    </rPh>
    <phoneticPr fontId="8"/>
  </si>
  <si>
    <t>その他（定性的な効果）詳細</t>
    <rPh sb="2" eb="3">
      <t>タ</t>
    </rPh>
    <rPh sb="4" eb="7">
      <t>テイセイテキ</t>
    </rPh>
    <rPh sb="8" eb="10">
      <t>コウカ</t>
    </rPh>
    <rPh sb="11" eb="13">
      <t>ショウサイ</t>
    </rPh>
    <phoneticPr fontId="10"/>
  </si>
  <si>
    <t>県産品取扱商品　内訳</t>
    <rPh sb="0" eb="3">
      <t>ケンサンヒン</t>
    </rPh>
    <rPh sb="3" eb="5">
      <t>トリアツカ</t>
    </rPh>
    <rPh sb="5" eb="7">
      <t>ショウヒン</t>
    </rPh>
    <rPh sb="8" eb="10">
      <t>ウチワケ</t>
    </rPh>
    <phoneticPr fontId="8"/>
  </si>
  <si>
    <t>実施場所概要（会場、媒体、出展イベント等を選択した理由、見込み来場者数など）</t>
    <rPh sb="0" eb="2">
      <t>ジッシ</t>
    </rPh>
    <rPh sb="2" eb="4">
      <t>バショ</t>
    </rPh>
    <rPh sb="4" eb="6">
      <t>ガイヨウ</t>
    </rPh>
    <rPh sb="7" eb="9">
      <t>カイジョウ</t>
    </rPh>
    <rPh sb="10" eb="12">
      <t>バイタイ</t>
    </rPh>
    <rPh sb="13" eb="15">
      <t>シュッテン</t>
    </rPh>
    <rPh sb="19" eb="20">
      <t>トウ</t>
    </rPh>
    <rPh sb="21" eb="23">
      <t>センタク</t>
    </rPh>
    <rPh sb="25" eb="27">
      <t>リユウ</t>
    </rPh>
    <phoneticPr fontId="8"/>
  </si>
  <si>
    <t>■年間計画書</t>
    <rPh sb="1" eb="5">
      <t>ネンカンケイカク</t>
    </rPh>
    <rPh sb="5" eb="6">
      <t>ショ</t>
    </rPh>
    <phoneticPr fontId="8"/>
  </si>
  <si>
    <t>■事業成果報告書</t>
    <rPh sb="1" eb="3">
      <t>ジギョウ</t>
    </rPh>
    <rPh sb="3" eb="5">
      <t>セイカ</t>
    </rPh>
    <rPh sb="5" eb="8">
      <t>ホウコクショ</t>
    </rPh>
    <phoneticPr fontId="8"/>
  </si>
  <si>
    <t>企画書から変更</t>
    <rPh sb="0" eb="3">
      <t>キカクショ</t>
    </rPh>
    <rPh sb="5" eb="7">
      <t>ヘンコウ</t>
    </rPh>
    <phoneticPr fontId="8"/>
  </si>
  <si>
    <t>カテゴリー</t>
    <phoneticPr fontId="8"/>
  </si>
  <si>
    <t>輸出実績
（金額）</t>
    <rPh sb="0" eb="2">
      <t>ユシュツ</t>
    </rPh>
    <rPh sb="2" eb="4">
      <t>ジッセキ</t>
    </rPh>
    <rPh sb="6" eb="8">
      <t>キンガク</t>
    </rPh>
    <phoneticPr fontId="8"/>
  </si>
  <si>
    <t>実施計画</t>
    <rPh sb="0" eb="4">
      <t>ジッシケイカク</t>
    </rPh>
    <phoneticPr fontId="8"/>
  </si>
  <si>
    <t>計画と実績の差異</t>
    <rPh sb="0" eb="2">
      <t>ケイカク</t>
    </rPh>
    <rPh sb="3" eb="5">
      <t>ジッセキ</t>
    </rPh>
    <rPh sb="6" eb="8">
      <t>サイ</t>
    </rPh>
    <phoneticPr fontId="8"/>
  </si>
  <si>
    <t>補助金の増額</t>
  </si>
  <si>
    <t>輸送費補助</t>
  </si>
  <si>
    <t>翻訳支援</t>
  </si>
  <si>
    <t>新商品開発の支援</t>
  </si>
  <si>
    <t>EC支援</t>
  </si>
  <si>
    <t>商談セッティング</t>
  </si>
  <si>
    <t>手続の簡素化</t>
  </si>
  <si>
    <t>要望</t>
    <rPh sb="0" eb="2">
      <t>ヨウボウ</t>
    </rPh>
    <phoneticPr fontId="8"/>
  </si>
  <si>
    <t>今後の展開方針</t>
    <phoneticPr fontId="8"/>
  </si>
  <si>
    <t>課題①</t>
    <phoneticPr fontId="8"/>
  </si>
  <si>
    <t>課題②</t>
    <phoneticPr fontId="8"/>
  </si>
  <si>
    <t>課題③</t>
    <phoneticPr fontId="8"/>
  </si>
  <si>
    <t>要望①</t>
    <phoneticPr fontId="8"/>
  </si>
  <si>
    <t>要望②</t>
    <phoneticPr fontId="8"/>
  </si>
  <si>
    <t>要望③</t>
    <phoneticPr fontId="8"/>
  </si>
  <si>
    <t>営業利益（決算期）</t>
    <phoneticPr fontId="8"/>
  </si>
  <si>
    <t>人件費（決算期）</t>
    <rPh sb="0" eb="3">
      <t>ジンケンヒ</t>
    </rPh>
    <phoneticPr fontId="8"/>
  </si>
  <si>
    <t>減価償却費（決算期）</t>
    <rPh sb="0" eb="2">
      <t>ゲンカ</t>
    </rPh>
    <rPh sb="2" eb="4">
      <t>ショウキャク</t>
    </rPh>
    <rPh sb="4" eb="5">
      <t>ヒ</t>
    </rPh>
    <phoneticPr fontId="8"/>
  </si>
  <si>
    <t>前期決算年度</t>
    <rPh sb="0" eb="2">
      <t>ゼンキ</t>
    </rPh>
    <rPh sb="2" eb="4">
      <t>ケッサン</t>
    </rPh>
    <rPh sb="4" eb="6">
      <t>ネンド</t>
    </rPh>
    <phoneticPr fontId="8"/>
  </si>
  <si>
    <t>商品６</t>
    <rPh sb="0" eb="2">
      <t>ショウヒン</t>
    </rPh>
    <phoneticPr fontId="8"/>
  </si>
  <si>
    <t>商品７</t>
    <rPh sb="0" eb="2">
      <t>ショウヒン</t>
    </rPh>
    <phoneticPr fontId="8"/>
  </si>
  <si>
    <t>商品８</t>
    <rPh sb="0" eb="2">
      <t>ショウヒン</t>
    </rPh>
    <phoneticPr fontId="8"/>
  </si>
  <si>
    <t>商品９</t>
    <rPh sb="0" eb="2">
      <t>ショウヒン</t>
    </rPh>
    <phoneticPr fontId="8"/>
  </si>
  <si>
    <t>商品１０</t>
    <rPh sb="0" eb="2">
      <t>ショウヒン</t>
    </rPh>
    <phoneticPr fontId="8"/>
  </si>
  <si>
    <t>商品１１</t>
    <rPh sb="0" eb="2">
      <t>ショウヒン</t>
    </rPh>
    <phoneticPr fontId="8"/>
  </si>
  <si>
    <t>商品１２</t>
    <rPh sb="0" eb="2">
      <t>ショウヒン</t>
    </rPh>
    <phoneticPr fontId="8"/>
  </si>
  <si>
    <t>商品１３</t>
    <rPh sb="0" eb="2">
      <t>ショウヒン</t>
    </rPh>
    <phoneticPr fontId="8"/>
  </si>
  <si>
    <t>商品１４</t>
    <rPh sb="0" eb="2">
      <t>ショウヒン</t>
    </rPh>
    <phoneticPr fontId="8"/>
  </si>
  <si>
    <t>商品１５</t>
    <rPh sb="0" eb="2">
      <t>ショウヒン</t>
    </rPh>
    <phoneticPr fontId="8"/>
  </si>
  <si>
    <t>商品１６</t>
    <rPh sb="0" eb="2">
      <t>ショウヒン</t>
    </rPh>
    <phoneticPr fontId="8"/>
  </si>
  <si>
    <t>商品１７</t>
    <rPh sb="0" eb="2">
      <t>ショウヒン</t>
    </rPh>
    <phoneticPr fontId="8"/>
  </si>
  <si>
    <t>商品１８</t>
    <rPh sb="0" eb="2">
      <t>ショウヒン</t>
    </rPh>
    <phoneticPr fontId="8"/>
  </si>
  <si>
    <t>商品１９</t>
    <rPh sb="0" eb="2">
      <t>ショウヒン</t>
    </rPh>
    <phoneticPr fontId="8"/>
  </si>
  <si>
    <t>商品２０</t>
    <rPh sb="0" eb="2">
      <t>ショウヒン</t>
    </rPh>
    <phoneticPr fontId="8"/>
  </si>
  <si>
    <t>商品２１</t>
    <rPh sb="0" eb="2">
      <t>ショウヒン</t>
    </rPh>
    <phoneticPr fontId="8"/>
  </si>
  <si>
    <t>商品２２</t>
    <rPh sb="0" eb="2">
      <t>ショウヒン</t>
    </rPh>
    <phoneticPr fontId="8"/>
  </si>
  <si>
    <t>売上額</t>
    <rPh sb="0" eb="2">
      <t>ウリアゲ</t>
    </rPh>
    <rPh sb="2" eb="3">
      <t>ガク</t>
    </rPh>
    <phoneticPr fontId="8"/>
  </si>
  <si>
    <t>商品２３</t>
    <rPh sb="0" eb="2">
      <t>ショウヒン</t>
    </rPh>
    <phoneticPr fontId="8"/>
  </si>
  <si>
    <t>商品２４</t>
    <rPh sb="0" eb="2">
      <t>ショウヒン</t>
    </rPh>
    <phoneticPr fontId="8"/>
  </si>
  <si>
    <t>商品２５</t>
    <rPh sb="0" eb="2">
      <t>ショウヒン</t>
    </rPh>
    <phoneticPr fontId="8"/>
  </si>
  <si>
    <t>商品２６</t>
    <rPh sb="0" eb="2">
      <t>ショウヒン</t>
    </rPh>
    <phoneticPr fontId="8"/>
  </si>
  <si>
    <t>商品２７</t>
    <rPh sb="0" eb="2">
      <t>ショウヒン</t>
    </rPh>
    <phoneticPr fontId="8"/>
  </si>
  <si>
    <t>商品２８</t>
    <rPh sb="0" eb="2">
      <t>ショウヒン</t>
    </rPh>
    <phoneticPr fontId="8"/>
  </si>
  <si>
    <t>商品２９</t>
    <rPh sb="0" eb="2">
      <t>ショウヒン</t>
    </rPh>
    <phoneticPr fontId="8"/>
  </si>
  <si>
    <t>商品３０</t>
    <rPh sb="0" eb="2">
      <t>ショウヒン</t>
    </rPh>
    <phoneticPr fontId="8"/>
  </si>
  <si>
    <t>商品３１</t>
    <rPh sb="0" eb="2">
      <t>ショウヒン</t>
    </rPh>
    <phoneticPr fontId="8"/>
  </si>
  <si>
    <t>商品３２</t>
    <rPh sb="0" eb="2">
      <t>ショウヒン</t>
    </rPh>
    <phoneticPr fontId="8"/>
  </si>
  <si>
    <t>商品３３</t>
    <rPh sb="0" eb="2">
      <t>ショウヒン</t>
    </rPh>
    <phoneticPr fontId="8"/>
  </si>
  <si>
    <t>商品３４</t>
    <rPh sb="0" eb="2">
      <t>ショウヒン</t>
    </rPh>
    <phoneticPr fontId="8"/>
  </si>
  <si>
    <t>商品３５</t>
    <rPh sb="0" eb="2">
      <t>ショウヒン</t>
    </rPh>
    <phoneticPr fontId="8"/>
  </si>
  <si>
    <t>商品３６</t>
    <rPh sb="0" eb="2">
      <t>ショウヒン</t>
    </rPh>
    <phoneticPr fontId="8"/>
  </si>
  <si>
    <t>商品３７</t>
    <rPh sb="0" eb="2">
      <t>ショウヒン</t>
    </rPh>
    <phoneticPr fontId="8"/>
  </si>
  <si>
    <t>商品３８</t>
    <rPh sb="0" eb="2">
      <t>ショウヒン</t>
    </rPh>
    <phoneticPr fontId="8"/>
  </si>
  <si>
    <t>商品３９</t>
    <rPh sb="0" eb="2">
      <t>ショウヒン</t>
    </rPh>
    <phoneticPr fontId="8"/>
  </si>
  <si>
    <t>商品４０</t>
    <rPh sb="0" eb="2">
      <t>ショウヒン</t>
    </rPh>
    <phoneticPr fontId="8"/>
  </si>
  <si>
    <t>商品４１</t>
    <rPh sb="0" eb="2">
      <t>ショウヒン</t>
    </rPh>
    <phoneticPr fontId="8"/>
  </si>
  <si>
    <t>商品４２</t>
    <rPh sb="0" eb="2">
      <t>ショウヒン</t>
    </rPh>
    <phoneticPr fontId="8"/>
  </si>
  <si>
    <t>商品４３</t>
    <rPh sb="0" eb="2">
      <t>ショウヒン</t>
    </rPh>
    <phoneticPr fontId="8"/>
  </si>
  <si>
    <t>商品４４</t>
    <rPh sb="0" eb="2">
      <t>ショウヒン</t>
    </rPh>
    <phoneticPr fontId="8"/>
  </si>
  <si>
    <t>商品４５</t>
    <rPh sb="0" eb="2">
      <t>ショウヒン</t>
    </rPh>
    <phoneticPr fontId="8"/>
  </si>
  <si>
    <t>商品４６</t>
    <rPh sb="0" eb="2">
      <t>ショウヒン</t>
    </rPh>
    <phoneticPr fontId="8"/>
  </si>
  <si>
    <t>商品４７</t>
    <rPh sb="0" eb="2">
      <t>ショウヒン</t>
    </rPh>
    <phoneticPr fontId="8"/>
  </si>
  <si>
    <t>商品４８</t>
    <rPh sb="0" eb="2">
      <t>ショウヒン</t>
    </rPh>
    <phoneticPr fontId="8"/>
  </si>
  <si>
    <t>商品４９</t>
    <rPh sb="0" eb="2">
      <t>ショウヒン</t>
    </rPh>
    <phoneticPr fontId="8"/>
  </si>
  <si>
    <t>商品５０</t>
    <rPh sb="0" eb="2">
      <t>ショウヒン</t>
    </rPh>
    <phoneticPr fontId="8"/>
  </si>
  <si>
    <t>商品５１</t>
    <rPh sb="0" eb="2">
      <t>ショウヒン</t>
    </rPh>
    <phoneticPr fontId="8"/>
  </si>
  <si>
    <t>商品５２</t>
    <rPh sb="0" eb="2">
      <t>ショウヒン</t>
    </rPh>
    <phoneticPr fontId="8"/>
  </si>
  <si>
    <t>商品５３</t>
    <rPh sb="0" eb="2">
      <t>ショウヒン</t>
    </rPh>
    <phoneticPr fontId="8"/>
  </si>
  <si>
    <t>商品５４</t>
    <rPh sb="0" eb="2">
      <t>ショウヒン</t>
    </rPh>
    <phoneticPr fontId="8"/>
  </si>
  <si>
    <t>商品５５</t>
    <rPh sb="0" eb="2">
      <t>ショウヒン</t>
    </rPh>
    <phoneticPr fontId="8"/>
  </si>
  <si>
    <t>商品５６</t>
    <rPh sb="0" eb="2">
      <t>ショウヒン</t>
    </rPh>
    <phoneticPr fontId="8"/>
  </si>
  <si>
    <t>商品５７</t>
    <rPh sb="0" eb="2">
      <t>ショウヒン</t>
    </rPh>
    <phoneticPr fontId="8"/>
  </si>
  <si>
    <t>商品５８</t>
    <rPh sb="0" eb="2">
      <t>ショウヒン</t>
    </rPh>
    <phoneticPr fontId="8"/>
  </si>
  <si>
    <t>商品５９</t>
    <rPh sb="0" eb="2">
      <t>ショウヒン</t>
    </rPh>
    <phoneticPr fontId="8"/>
  </si>
  <si>
    <t>商品６０</t>
    <rPh sb="0" eb="2">
      <t>ショウヒン</t>
    </rPh>
    <phoneticPr fontId="8"/>
  </si>
  <si>
    <t>商品６１</t>
    <rPh sb="0" eb="2">
      <t>ショウヒン</t>
    </rPh>
    <phoneticPr fontId="8"/>
  </si>
  <si>
    <t>商品６２</t>
    <rPh sb="0" eb="2">
      <t>ショウヒン</t>
    </rPh>
    <phoneticPr fontId="8"/>
  </si>
  <si>
    <t>商品６３</t>
    <rPh sb="0" eb="2">
      <t>ショウヒン</t>
    </rPh>
    <phoneticPr fontId="8"/>
  </si>
  <si>
    <t>商品６４</t>
    <rPh sb="0" eb="2">
      <t>ショウヒン</t>
    </rPh>
    <phoneticPr fontId="8"/>
  </si>
  <si>
    <t>商品６５</t>
    <rPh sb="0" eb="2">
      <t>ショウヒン</t>
    </rPh>
    <phoneticPr fontId="8"/>
  </si>
  <si>
    <t>商品６６</t>
    <rPh sb="0" eb="2">
      <t>ショウヒン</t>
    </rPh>
    <phoneticPr fontId="8"/>
  </si>
  <si>
    <t>商品６７</t>
    <rPh sb="0" eb="2">
      <t>ショウヒン</t>
    </rPh>
    <phoneticPr fontId="8"/>
  </si>
  <si>
    <t>商品６８</t>
    <rPh sb="0" eb="2">
      <t>ショウヒン</t>
    </rPh>
    <phoneticPr fontId="8"/>
  </si>
  <si>
    <t>商品６９</t>
    <rPh sb="0" eb="2">
      <t>ショウヒン</t>
    </rPh>
    <phoneticPr fontId="8"/>
  </si>
  <si>
    <t>商品７０</t>
    <rPh sb="0" eb="2">
      <t>ショウヒン</t>
    </rPh>
    <phoneticPr fontId="8"/>
  </si>
  <si>
    <t>商品７１</t>
    <rPh sb="0" eb="2">
      <t>ショウヒン</t>
    </rPh>
    <phoneticPr fontId="8"/>
  </si>
  <si>
    <t>商品７２</t>
    <rPh sb="0" eb="2">
      <t>ショウヒン</t>
    </rPh>
    <phoneticPr fontId="8"/>
  </si>
  <si>
    <t>商品７３</t>
    <rPh sb="0" eb="2">
      <t>ショウヒン</t>
    </rPh>
    <phoneticPr fontId="8"/>
  </si>
  <si>
    <t>商品７４</t>
    <rPh sb="0" eb="2">
      <t>ショウヒン</t>
    </rPh>
    <phoneticPr fontId="8"/>
  </si>
  <si>
    <t>商品７５</t>
    <rPh sb="0" eb="2">
      <t>ショウヒン</t>
    </rPh>
    <phoneticPr fontId="8"/>
  </si>
  <si>
    <t>商品７６</t>
    <rPh sb="0" eb="2">
      <t>ショウヒン</t>
    </rPh>
    <phoneticPr fontId="8"/>
  </si>
  <si>
    <t>商品７７</t>
    <rPh sb="0" eb="2">
      <t>ショウヒン</t>
    </rPh>
    <phoneticPr fontId="8"/>
  </si>
  <si>
    <t>商品７８</t>
    <rPh sb="0" eb="2">
      <t>ショウヒン</t>
    </rPh>
    <phoneticPr fontId="8"/>
  </si>
  <si>
    <t>商品７９</t>
    <rPh sb="0" eb="2">
      <t>ショウヒン</t>
    </rPh>
    <phoneticPr fontId="8"/>
  </si>
  <si>
    <t>商品８０</t>
    <rPh sb="0" eb="2">
      <t>ショウヒン</t>
    </rPh>
    <phoneticPr fontId="8"/>
  </si>
  <si>
    <t>商品８１</t>
    <rPh sb="0" eb="2">
      <t>ショウヒン</t>
    </rPh>
    <phoneticPr fontId="8"/>
  </si>
  <si>
    <t>商品８２</t>
    <rPh sb="0" eb="2">
      <t>ショウヒン</t>
    </rPh>
    <phoneticPr fontId="8"/>
  </si>
  <si>
    <t>商品８３</t>
    <rPh sb="0" eb="2">
      <t>ショウヒン</t>
    </rPh>
    <phoneticPr fontId="8"/>
  </si>
  <si>
    <t>商品８４</t>
    <rPh sb="0" eb="2">
      <t>ショウヒン</t>
    </rPh>
    <phoneticPr fontId="8"/>
  </si>
  <si>
    <t>商品８５</t>
    <rPh sb="0" eb="2">
      <t>ショウヒン</t>
    </rPh>
    <phoneticPr fontId="8"/>
  </si>
  <si>
    <t>商品８６</t>
    <rPh sb="0" eb="2">
      <t>ショウヒン</t>
    </rPh>
    <phoneticPr fontId="8"/>
  </si>
  <si>
    <t>商品８７</t>
    <rPh sb="0" eb="2">
      <t>ショウヒン</t>
    </rPh>
    <phoneticPr fontId="8"/>
  </si>
  <si>
    <t>商品８８</t>
    <rPh sb="0" eb="2">
      <t>ショウヒン</t>
    </rPh>
    <phoneticPr fontId="8"/>
  </si>
  <si>
    <t>商品８９</t>
    <rPh sb="0" eb="2">
      <t>ショウヒン</t>
    </rPh>
    <phoneticPr fontId="8"/>
  </si>
  <si>
    <t>商品９０</t>
    <rPh sb="0" eb="2">
      <t>ショウヒン</t>
    </rPh>
    <phoneticPr fontId="8"/>
  </si>
  <si>
    <t>商品９１</t>
    <rPh sb="0" eb="2">
      <t>ショウヒン</t>
    </rPh>
    <phoneticPr fontId="8"/>
  </si>
  <si>
    <t>商品９２</t>
    <rPh sb="0" eb="2">
      <t>ショウヒン</t>
    </rPh>
    <phoneticPr fontId="8"/>
  </si>
  <si>
    <t>商品９３</t>
    <rPh sb="0" eb="2">
      <t>ショウヒン</t>
    </rPh>
    <phoneticPr fontId="8"/>
  </si>
  <si>
    <t>商品９４</t>
    <rPh sb="0" eb="2">
      <t>ショウヒン</t>
    </rPh>
    <phoneticPr fontId="8"/>
  </si>
  <si>
    <t>商品９５</t>
    <rPh sb="0" eb="2">
      <t>ショウヒン</t>
    </rPh>
    <phoneticPr fontId="8"/>
  </si>
  <si>
    <t>商品９６</t>
    <rPh sb="0" eb="2">
      <t>ショウヒン</t>
    </rPh>
    <phoneticPr fontId="8"/>
  </si>
  <si>
    <t>商品９７</t>
    <rPh sb="0" eb="2">
      <t>ショウヒン</t>
    </rPh>
    <phoneticPr fontId="8"/>
  </si>
  <si>
    <t>商品９８</t>
    <rPh sb="0" eb="2">
      <t>ショウヒン</t>
    </rPh>
    <phoneticPr fontId="8"/>
  </si>
  <si>
    <t>商品９９</t>
    <rPh sb="0" eb="2">
      <t>ショウヒン</t>
    </rPh>
    <phoneticPr fontId="8"/>
  </si>
  <si>
    <t>商品１００</t>
    <rPh sb="0" eb="2">
      <t>ショウヒン</t>
    </rPh>
    <phoneticPr fontId="8"/>
  </si>
  <si>
    <t>商品１０１</t>
    <rPh sb="0" eb="2">
      <t>ショウヒン</t>
    </rPh>
    <phoneticPr fontId="8"/>
  </si>
  <si>
    <t>商品１０２</t>
    <rPh sb="0" eb="2">
      <t>ショウヒン</t>
    </rPh>
    <phoneticPr fontId="8"/>
  </si>
  <si>
    <t>商品１０３</t>
    <rPh sb="0" eb="2">
      <t>ショウヒン</t>
    </rPh>
    <phoneticPr fontId="8"/>
  </si>
  <si>
    <t>商品１０４</t>
    <rPh sb="0" eb="2">
      <t>ショウヒン</t>
    </rPh>
    <phoneticPr fontId="8"/>
  </si>
  <si>
    <t>商品１０５</t>
    <rPh sb="0" eb="2">
      <t>ショウヒン</t>
    </rPh>
    <phoneticPr fontId="8"/>
  </si>
  <si>
    <t>商品１０６</t>
    <rPh sb="0" eb="2">
      <t>ショウヒン</t>
    </rPh>
    <phoneticPr fontId="8"/>
  </si>
  <si>
    <t>商品１０７</t>
    <rPh sb="0" eb="2">
      <t>ショウヒン</t>
    </rPh>
    <phoneticPr fontId="8"/>
  </si>
  <si>
    <t>商品１０８</t>
    <rPh sb="0" eb="2">
      <t>ショウヒン</t>
    </rPh>
    <phoneticPr fontId="8"/>
  </si>
  <si>
    <t>商品１０９</t>
    <rPh sb="0" eb="2">
      <t>ショウヒン</t>
    </rPh>
    <phoneticPr fontId="8"/>
  </si>
  <si>
    <t>商品１１０</t>
    <rPh sb="0" eb="2">
      <t>ショウヒン</t>
    </rPh>
    <phoneticPr fontId="8"/>
  </si>
  <si>
    <t>商品１１１</t>
    <rPh sb="0" eb="2">
      <t>ショウヒン</t>
    </rPh>
    <phoneticPr fontId="8"/>
  </si>
  <si>
    <t>商品１１２</t>
    <rPh sb="0" eb="2">
      <t>ショウヒン</t>
    </rPh>
    <phoneticPr fontId="8"/>
  </si>
  <si>
    <t>商品１１３</t>
    <rPh sb="0" eb="2">
      <t>ショウヒン</t>
    </rPh>
    <phoneticPr fontId="8"/>
  </si>
  <si>
    <t>商品１１４</t>
    <rPh sb="0" eb="2">
      <t>ショウヒン</t>
    </rPh>
    <phoneticPr fontId="8"/>
  </si>
  <si>
    <t>商品１１５</t>
    <rPh sb="0" eb="2">
      <t>ショウヒン</t>
    </rPh>
    <phoneticPr fontId="8"/>
  </si>
  <si>
    <t>商品１１６</t>
    <rPh sb="0" eb="2">
      <t>ショウヒン</t>
    </rPh>
    <phoneticPr fontId="8"/>
  </si>
  <si>
    <t>商品１１７</t>
    <rPh sb="0" eb="2">
      <t>ショウヒン</t>
    </rPh>
    <phoneticPr fontId="8"/>
  </si>
  <si>
    <t>商品１１８</t>
    <rPh sb="0" eb="2">
      <t>ショウヒン</t>
    </rPh>
    <phoneticPr fontId="8"/>
  </si>
  <si>
    <t>商品１１９</t>
    <rPh sb="0" eb="2">
      <t>ショウヒン</t>
    </rPh>
    <phoneticPr fontId="8"/>
  </si>
  <si>
    <t>商品１２０</t>
    <rPh sb="0" eb="2">
      <t>ショウヒン</t>
    </rPh>
    <phoneticPr fontId="8"/>
  </si>
  <si>
    <t>商品１２１</t>
    <rPh sb="0" eb="2">
      <t>ショウヒン</t>
    </rPh>
    <phoneticPr fontId="8"/>
  </si>
  <si>
    <t>商品１２２</t>
    <rPh sb="0" eb="2">
      <t>ショウヒン</t>
    </rPh>
    <phoneticPr fontId="8"/>
  </si>
  <si>
    <t>商品１２３</t>
    <rPh sb="0" eb="2">
      <t>ショウヒン</t>
    </rPh>
    <phoneticPr fontId="8"/>
  </si>
  <si>
    <t>商品１２４</t>
    <rPh sb="0" eb="2">
      <t>ショウヒン</t>
    </rPh>
    <phoneticPr fontId="8"/>
  </si>
  <si>
    <t>商品１２５</t>
    <rPh sb="0" eb="2">
      <t>ショウヒン</t>
    </rPh>
    <phoneticPr fontId="8"/>
  </si>
  <si>
    <t>商品１２６</t>
    <rPh sb="0" eb="2">
      <t>ショウヒン</t>
    </rPh>
    <phoneticPr fontId="8"/>
  </si>
  <si>
    <t>商品１２７</t>
    <rPh sb="0" eb="2">
      <t>ショウヒン</t>
    </rPh>
    <phoneticPr fontId="8"/>
  </si>
  <si>
    <t>商品１２８</t>
    <rPh sb="0" eb="2">
      <t>ショウヒン</t>
    </rPh>
    <phoneticPr fontId="8"/>
  </si>
  <si>
    <t>商品１２９</t>
    <rPh sb="0" eb="2">
      <t>ショウヒン</t>
    </rPh>
    <phoneticPr fontId="8"/>
  </si>
  <si>
    <t>商品１３０</t>
    <rPh sb="0" eb="2">
      <t>ショウヒン</t>
    </rPh>
    <phoneticPr fontId="8"/>
  </si>
  <si>
    <t>商品１３１</t>
    <rPh sb="0" eb="2">
      <t>ショウヒン</t>
    </rPh>
    <phoneticPr fontId="8"/>
  </si>
  <si>
    <t>商品１３２</t>
    <rPh sb="0" eb="2">
      <t>ショウヒン</t>
    </rPh>
    <phoneticPr fontId="8"/>
  </si>
  <si>
    <t>商品１３３</t>
    <rPh sb="0" eb="2">
      <t>ショウヒン</t>
    </rPh>
    <phoneticPr fontId="8"/>
  </si>
  <si>
    <t>商品１３４</t>
    <rPh sb="0" eb="2">
      <t>ショウヒン</t>
    </rPh>
    <phoneticPr fontId="8"/>
  </si>
  <si>
    <t>商品１３５</t>
    <rPh sb="0" eb="2">
      <t>ショウヒン</t>
    </rPh>
    <phoneticPr fontId="8"/>
  </si>
  <si>
    <t>商品１３６</t>
    <rPh sb="0" eb="2">
      <t>ショウヒン</t>
    </rPh>
    <phoneticPr fontId="8"/>
  </si>
  <si>
    <t>商品１３７</t>
    <rPh sb="0" eb="2">
      <t>ショウヒン</t>
    </rPh>
    <phoneticPr fontId="8"/>
  </si>
  <si>
    <t>商品１３８</t>
    <rPh sb="0" eb="2">
      <t>ショウヒン</t>
    </rPh>
    <phoneticPr fontId="8"/>
  </si>
  <si>
    <t>商品１３９</t>
    <rPh sb="0" eb="2">
      <t>ショウヒン</t>
    </rPh>
    <phoneticPr fontId="8"/>
  </si>
  <si>
    <t>商品１４０</t>
    <rPh sb="0" eb="2">
      <t>ショウヒン</t>
    </rPh>
    <phoneticPr fontId="8"/>
  </si>
  <si>
    <t>商品１４１</t>
    <rPh sb="0" eb="2">
      <t>ショウヒン</t>
    </rPh>
    <phoneticPr fontId="8"/>
  </si>
  <si>
    <t>商品１４２</t>
    <rPh sb="0" eb="2">
      <t>ショウヒン</t>
    </rPh>
    <phoneticPr fontId="8"/>
  </si>
  <si>
    <t>商品１４３</t>
    <rPh sb="0" eb="2">
      <t>ショウヒン</t>
    </rPh>
    <phoneticPr fontId="8"/>
  </si>
  <si>
    <t>商品１４４</t>
    <rPh sb="0" eb="2">
      <t>ショウヒン</t>
    </rPh>
    <phoneticPr fontId="8"/>
  </si>
  <si>
    <t>商品１４５</t>
    <rPh sb="0" eb="2">
      <t>ショウヒン</t>
    </rPh>
    <phoneticPr fontId="8"/>
  </si>
  <si>
    <t>商品１４６</t>
    <rPh sb="0" eb="2">
      <t>ショウヒン</t>
    </rPh>
    <phoneticPr fontId="8"/>
  </si>
  <si>
    <t>商品１４７</t>
    <rPh sb="0" eb="2">
      <t>ショウヒン</t>
    </rPh>
    <phoneticPr fontId="8"/>
  </si>
  <si>
    <t>商品１４８</t>
    <rPh sb="0" eb="2">
      <t>ショウヒン</t>
    </rPh>
    <phoneticPr fontId="8"/>
  </si>
  <si>
    <t>商品１４９</t>
    <rPh sb="0" eb="2">
      <t>ショウヒン</t>
    </rPh>
    <phoneticPr fontId="8"/>
  </si>
  <si>
    <t>商品１５０</t>
    <rPh sb="0" eb="2">
      <t>ショウヒン</t>
    </rPh>
    <phoneticPr fontId="8"/>
  </si>
  <si>
    <t>商品１５１</t>
    <rPh sb="0" eb="2">
      <t>ショウヒン</t>
    </rPh>
    <phoneticPr fontId="8"/>
  </si>
  <si>
    <t>商品１５２</t>
    <rPh sb="0" eb="2">
      <t>ショウヒン</t>
    </rPh>
    <phoneticPr fontId="8"/>
  </si>
  <si>
    <t>商品１５３</t>
    <rPh sb="0" eb="2">
      <t>ショウヒン</t>
    </rPh>
    <phoneticPr fontId="8"/>
  </si>
  <si>
    <t>商品１５４</t>
    <rPh sb="0" eb="2">
      <t>ショウヒン</t>
    </rPh>
    <phoneticPr fontId="8"/>
  </si>
  <si>
    <t>商品１５５</t>
    <rPh sb="0" eb="2">
      <t>ショウヒン</t>
    </rPh>
    <phoneticPr fontId="8"/>
  </si>
  <si>
    <t>商品１５６</t>
    <rPh sb="0" eb="2">
      <t>ショウヒン</t>
    </rPh>
    <phoneticPr fontId="8"/>
  </si>
  <si>
    <t>商品１５７</t>
    <rPh sb="0" eb="2">
      <t>ショウヒン</t>
    </rPh>
    <phoneticPr fontId="8"/>
  </si>
  <si>
    <t>商品１５８</t>
    <rPh sb="0" eb="2">
      <t>ショウヒン</t>
    </rPh>
    <phoneticPr fontId="8"/>
  </si>
  <si>
    <t>商品１５９</t>
    <rPh sb="0" eb="2">
      <t>ショウヒン</t>
    </rPh>
    <phoneticPr fontId="8"/>
  </si>
  <si>
    <t>商品１６０</t>
    <rPh sb="0" eb="2">
      <t>ショウヒン</t>
    </rPh>
    <phoneticPr fontId="8"/>
  </si>
  <si>
    <t>商品１６１</t>
    <rPh sb="0" eb="2">
      <t>ショウヒン</t>
    </rPh>
    <phoneticPr fontId="8"/>
  </si>
  <si>
    <t>商品１６２</t>
    <rPh sb="0" eb="2">
      <t>ショウヒン</t>
    </rPh>
    <phoneticPr fontId="8"/>
  </si>
  <si>
    <t>商品１６３</t>
    <rPh sb="0" eb="2">
      <t>ショウヒン</t>
    </rPh>
    <phoneticPr fontId="8"/>
  </si>
  <si>
    <t>商品１６４</t>
    <rPh sb="0" eb="2">
      <t>ショウヒン</t>
    </rPh>
    <phoneticPr fontId="8"/>
  </si>
  <si>
    <t>商品１６５</t>
    <rPh sb="0" eb="2">
      <t>ショウヒン</t>
    </rPh>
    <phoneticPr fontId="8"/>
  </si>
  <si>
    <t>商品１６６</t>
    <rPh sb="0" eb="2">
      <t>ショウヒン</t>
    </rPh>
    <phoneticPr fontId="8"/>
  </si>
  <si>
    <t>商品１６７</t>
    <rPh sb="0" eb="2">
      <t>ショウヒン</t>
    </rPh>
    <phoneticPr fontId="8"/>
  </si>
  <si>
    <t>商品１６８</t>
    <rPh sb="0" eb="2">
      <t>ショウヒン</t>
    </rPh>
    <phoneticPr fontId="8"/>
  </si>
  <si>
    <t>商品１６９</t>
    <rPh sb="0" eb="2">
      <t>ショウヒン</t>
    </rPh>
    <phoneticPr fontId="8"/>
  </si>
  <si>
    <t>商品１７０</t>
    <rPh sb="0" eb="2">
      <t>ショウヒン</t>
    </rPh>
    <phoneticPr fontId="8"/>
  </si>
  <si>
    <t>商品１７１</t>
    <rPh sb="0" eb="2">
      <t>ショウヒン</t>
    </rPh>
    <phoneticPr fontId="8"/>
  </si>
  <si>
    <t>商品１７２</t>
    <rPh sb="0" eb="2">
      <t>ショウヒン</t>
    </rPh>
    <phoneticPr fontId="8"/>
  </si>
  <si>
    <t>商品１７３</t>
    <rPh sb="0" eb="2">
      <t>ショウヒン</t>
    </rPh>
    <phoneticPr fontId="8"/>
  </si>
  <si>
    <t>商品１７４</t>
    <rPh sb="0" eb="2">
      <t>ショウヒン</t>
    </rPh>
    <phoneticPr fontId="8"/>
  </si>
  <si>
    <t>商品１７５</t>
    <rPh sb="0" eb="2">
      <t>ショウヒン</t>
    </rPh>
    <phoneticPr fontId="8"/>
  </si>
  <si>
    <t>商品１７６</t>
    <rPh sb="0" eb="2">
      <t>ショウヒン</t>
    </rPh>
    <phoneticPr fontId="8"/>
  </si>
  <si>
    <t>商品１７７</t>
    <rPh sb="0" eb="2">
      <t>ショウヒン</t>
    </rPh>
    <phoneticPr fontId="8"/>
  </si>
  <si>
    <t>商品１７８</t>
    <rPh sb="0" eb="2">
      <t>ショウヒン</t>
    </rPh>
    <phoneticPr fontId="8"/>
  </si>
  <si>
    <t>商品１７９</t>
    <rPh sb="0" eb="2">
      <t>ショウヒン</t>
    </rPh>
    <phoneticPr fontId="8"/>
  </si>
  <si>
    <t>商品１８０</t>
    <rPh sb="0" eb="2">
      <t>ショウヒン</t>
    </rPh>
    <phoneticPr fontId="8"/>
  </si>
  <si>
    <t>商品１８１</t>
    <rPh sb="0" eb="2">
      <t>ショウヒン</t>
    </rPh>
    <phoneticPr fontId="8"/>
  </si>
  <si>
    <t>商品１８２</t>
    <rPh sb="0" eb="2">
      <t>ショウヒン</t>
    </rPh>
    <phoneticPr fontId="8"/>
  </si>
  <si>
    <t>商品１８３</t>
    <rPh sb="0" eb="2">
      <t>ショウヒン</t>
    </rPh>
    <phoneticPr fontId="8"/>
  </si>
  <si>
    <t>商品１８４</t>
    <rPh sb="0" eb="2">
      <t>ショウヒン</t>
    </rPh>
    <phoneticPr fontId="8"/>
  </si>
  <si>
    <t>商品１８５</t>
    <rPh sb="0" eb="2">
      <t>ショウヒン</t>
    </rPh>
    <phoneticPr fontId="8"/>
  </si>
  <si>
    <t>商品１８６</t>
    <rPh sb="0" eb="2">
      <t>ショウヒン</t>
    </rPh>
    <phoneticPr fontId="8"/>
  </si>
  <si>
    <t>商品１８７</t>
    <rPh sb="0" eb="2">
      <t>ショウヒン</t>
    </rPh>
    <phoneticPr fontId="8"/>
  </si>
  <si>
    <t>商品１８８</t>
    <rPh sb="0" eb="2">
      <t>ショウヒン</t>
    </rPh>
    <phoneticPr fontId="8"/>
  </si>
  <si>
    <t>商品１８９</t>
    <rPh sb="0" eb="2">
      <t>ショウヒン</t>
    </rPh>
    <phoneticPr fontId="8"/>
  </si>
  <si>
    <t>商品１９０</t>
    <rPh sb="0" eb="2">
      <t>ショウヒン</t>
    </rPh>
    <phoneticPr fontId="8"/>
  </si>
  <si>
    <t>商品１９１</t>
    <rPh sb="0" eb="2">
      <t>ショウヒン</t>
    </rPh>
    <phoneticPr fontId="8"/>
  </si>
  <si>
    <t>商品１９２</t>
    <rPh sb="0" eb="2">
      <t>ショウヒン</t>
    </rPh>
    <phoneticPr fontId="8"/>
  </si>
  <si>
    <t>商品１９３</t>
    <rPh sb="0" eb="2">
      <t>ショウヒン</t>
    </rPh>
    <phoneticPr fontId="8"/>
  </si>
  <si>
    <t>商品１９４</t>
    <rPh sb="0" eb="2">
      <t>ショウヒン</t>
    </rPh>
    <phoneticPr fontId="8"/>
  </si>
  <si>
    <t>商品１９５</t>
    <rPh sb="0" eb="2">
      <t>ショウヒン</t>
    </rPh>
    <phoneticPr fontId="8"/>
  </si>
  <si>
    <t>商品１９６</t>
    <rPh sb="0" eb="2">
      <t>ショウヒン</t>
    </rPh>
    <phoneticPr fontId="8"/>
  </si>
  <si>
    <t>商品１９７</t>
    <rPh sb="0" eb="2">
      <t>ショウヒン</t>
    </rPh>
    <phoneticPr fontId="8"/>
  </si>
  <si>
    <t>商品１９８</t>
    <rPh sb="0" eb="2">
      <t>ショウヒン</t>
    </rPh>
    <phoneticPr fontId="8"/>
  </si>
  <si>
    <t>商品１９９</t>
    <rPh sb="0" eb="2">
      <t>ショウヒン</t>
    </rPh>
    <phoneticPr fontId="8"/>
  </si>
  <si>
    <t>商品２００</t>
    <rPh sb="0" eb="2">
      <t>ショウヒン</t>
    </rPh>
    <phoneticPr fontId="8"/>
  </si>
  <si>
    <t>加工食品_その他</t>
  </si>
  <si>
    <t>県産品取扱商品内訳</t>
    <rPh sb="0" eb="3">
      <t>ケンサンヒン</t>
    </rPh>
    <rPh sb="3" eb="4">
      <t>ト</t>
    </rPh>
    <rPh sb="4" eb="5">
      <t>アツカ</t>
    </rPh>
    <rPh sb="5" eb="7">
      <t>ショウヒン</t>
    </rPh>
    <rPh sb="7" eb="9">
      <t>ウチワケ</t>
    </rPh>
    <phoneticPr fontId="8"/>
  </si>
  <si>
    <t>■実績報告書</t>
    <rPh sb="1" eb="3">
      <t>ジッセキ</t>
    </rPh>
    <rPh sb="3" eb="6">
      <t>ホウコクショ</t>
    </rPh>
    <phoneticPr fontId="8"/>
  </si>
  <si>
    <t>報告書提出日</t>
    <rPh sb="0" eb="3">
      <t>ホウコクショ</t>
    </rPh>
    <rPh sb="3" eb="5">
      <t>テイシュツ</t>
    </rPh>
    <rPh sb="5" eb="6">
      <t>ビ</t>
    </rPh>
    <phoneticPr fontId="8"/>
  </si>
  <si>
    <t>交付決定通知日</t>
    <rPh sb="0" eb="2">
      <t>コウフ</t>
    </rPh>
    <rPh sb="2" eb="4">
      <t>ケッテイ</t>
    </rPh>
    <rPh sb="4" eb="6">
      <t>ツウチ</t>
    </rPh>
    <rPh sb="6" eb="7">
      <t>ビ</t>
    </rPh>
    <phoneticPr fontId="8"/>
  </si>
  <si>
    <t>号</t>
    <rPh sb="0" eb="1">
      <t>ゴウ</t>
    </rPh>
    <phoneticPr fontId="8"/>
  </si>
  <si>
    <t>事業の実施期間</t>
    <rPh sb="0" eb="2">
      <t>ジギョウ</t>
    </rPh>
    <rPh sb="3" eb="5">
      <t>ジッシ</t>
    </rPh>
    <rPh sb="5" eb="7">
      <t>キカン</t>
    </rPh>
    <phoneticPr fontId="8"/>
  </si>
  <si>
    <t>完了</t>
    <rPh sb="0" eb="2">
      <t>カンリョウ</t>
    </rPh>
    <phoneticPr fontId="8"/>
  </si>
  <si>
    <t>着手</t>
    <rPh sb="0" eb="2">
      <t>チャクシュ</t>
    </rPh>
    <phoneticPr fontId="8"/>
  </si>
  <si>
    <t>■精算払請求書</t>
    <rPh sb="1" eb="3">
      <t>セイサン</t>
    </rPh>
    <rPh sb="3" eb="4">
      <t>バライ</t>
    </rPh>
    <rPh sb="4" eb="7">
      <t>セイキュウショ</t>
    </rPh>
    <phoneticPr fontId="8"/>
  </si>
  <si>
    <t>請求書提出日</t>
    <rPh sb="0" eb="3">
      <t>セイキュウショ</t>
    </rPh>
    <rPh sb="3" eb="5">
      <t>テイシュツ</t>
    </rPh>
    <rPh sb="5" eb="6">
      <t>ビ</t>
    </rPh>
    <phoneticPr fontId="8"/>
  </si>
  <si>
    <t>額の確定通知日</t>
    <rPh sb="0" eb="1">
      <t>ガク</t>
    </rPh>
    <rPh sb="2" eb="4">
      <t>カクテイ</t>
    </rPh>
    <rPh sb="4" eb="6">
      <t>ツウチ</t>
    </rPh>
    <rPh sb="6" eb="7">
      <t>ビ</t>
    </rPh>
    <phoneticPr fontId="8"/>
  </si>
  <si>
    <t>■収支計算書（申請時）</t>
    <rPh sb="1" eb="3">
      <t>シュウシ</t>
    </rPh>
    <rPh sb="3" eb="6">
      <t>ケイサンショ</t>
    </rPh>
    <rPh sb="7" eb="10">
      <t>シンセイジ</t>
    </rPh>
    <phoneticPr fontId="8"/>
  </si>
  <si>
    <t>日本円</t>
    <rPh sb="0" eb="3">
      <t>ニホンエン</t>
    </rPh>
    <phoneticPr fontId="8"/>
  </si>
  <si>
    <t>②</t>
  </si>
  <si>
    <t>③</t>
  </si>
  <si>
    <t>④</t>
  </si>
  <si>
    <t>⑤</t>
  </si>
  <si>
    <t>⑤</t>
    <phoneticPr fontId="8"/>
  </si>
  <si>
    <t>⑧</t>
    <phoneticPr fontId="8"/>
  </si>
  <si>
    <t>⑨</t>
    <phoneticPr fontId="8"/>
  </si>
  <si>
    <t>⑩</t>
    <phoneticPr fontId="8"/>
  </si>
  <si>
    <t>⑪</t>
    <phoneticPr fontId="8"/>
  </si>
  <si>
    <t>⑫</t>
    <phoneticPr fontId="8"/>
  </si>
  <si>
    <t>⑬</t>
    <phoneticPr fontId="8"/>
  </si>
  <si>
    <t>⑭</t>
    <phoneticPr fontId="8"/>
  </si>
  <si>
    <t>⑮</t>
    <phoneticPr fontId="8"/>
  </si>
  <si>
    <t>⑯</t>
    <phoneticPr fontId="8"/>
  </si>
  <si>
    <t>⑰</t>
    <phoneticPr fontId="8"/>
  </si>
  <si>
    <t>⑱</t>
    <phoneticPr fontId="8"/>
  </si>
  <si>
    <t>⑲</t>
    <phoneticPr fontId="8"/>
  </si>
  <si>
    <t>⑳</t>
    <phoneticPr fontId="8"/>
  </si>
  <si>
    <t>項目１</t>
    <rPh sb="0" eb="2">
      <t>コウモク</t>
    </rPh>
    <phoneticPr fontId="8"/>
  </si>
  <si>
    <t>項目２</t>
    <rPh sb="0" eb="2">
      <t>コウモク</t>
    </rPh>
    <phoneticPr fontId="8"/>
  </si>
  <si>
    <t>項目３</t>
    <rPh sb="0" eb="2">
      <t>コウモク</t>
    </rPh>
    <phoneticPr fontId="8"/>
  </si>
  <si>
    <t>項目４</t>
    <rPh sb="0" eb="2">
      <t>コウモク</t>
    </rPh>
    <phoneticPr fontId="8"/>
  </si>
  <si>
    <t>項目５</t>
    <rPh sb="0" eb="2">
      <t>コウモク</t>
    </rPh>
    <phoneticPr fontId="8"/>
  </si>
  <si>
    <t>■収支計算書（精算時）</t>
    <rPh sb="1" eb="3">
      <t>シュウシ</t>
    </rPh>
    <rPh sb="3" eb="6">
      <t>ケイサンショ</t>
    </rPh>
    <rPh sb="7" eb="9">
      <t>セイサン</t>
    </rPh>
    <rPh sb="9" eb="10">
      <t>ジ</t>
    </rPh>
    <phoneticPr fontId="8"/>
  </si>
  <si>
    <t>大分類</t>
    <rPh sb="0" eb="3">
      <t>ダイブンルイ</t>
    </rPh>
    <phoneticPr fontId="61"/>
  </si>
  <si>
    <t>その他.</t>
    <phoneticPr fontId="61"/>
  </si>
  <si>
    <t>中分類</t>
    <rPh sb="0" eb="3">
      <t>チュウブンルイ</t>
    </rPh>
    <phoneticPr fontId="61"/>
  </si>
  <si>
    <t>野菜</t>
    <phoneticPr fontId="61"/>
  </si>
  <si>
    <t>果実</t>
    <phoneticPr fontId="61"/>
  </si>
  <si>
    <t>きのこ</t>
    <phoneticPr fontId="61"/>
  </si>
  <si>
    <t>魚介類</t>
    <phoneticPr fontId="61"/>
  </si>
  <si>
    <t>海藻</t>
    <phoneticPr fontId="61"/>
  </si>
  <si>
    <t>野菜加工品</t>
    <phoneticPr fontId="61"/>
  </si>
  <si>
    <t>果実加工品</t>
    <phoneticPr fontId="61"/>
  </si>
  <si>
    <t>きのこ加工品</t>
    <phoneticPr fontId="61"/>
  </si>
  <si>
    <t>豆加工品</t>
    <phoneticPr fontId="61"/>
  </si>
  <si>
    <t>その他畜産加工品</t>
    <phoneticPr fontId="61"/>
  </si>
  <si>
    <t>品目</t>
    <rPh sb="0" eb="2">
      <t>ヒンモク</t>
    </rPh>
    <phoneticPr fontId="61"/>
  </si>
  <si>
    <t>インゲン豆</t>
    <phoneticPr fontId="61"/>
  </si>
  <si>
    <t>アンダギーミックス</t>
  </si>
  <si>
    <t>アーサ</t>
  </si>
  <si>
    <t>牛肉</t>
    <rPh sb="0" eb="2">
      <t>ギュウニク</t>
    </rPh>
    <phoneticPr fontId="63"/>
  </si>
  <si>
    <t>うになめ茸</t>
    <rPh sb="4" eb="5">
      <t>タケ</t>
    </rPh>
    <phoneticPr fontId="65"/>
  </si>
  <si>
    <t>乾燥アーサ</t>
    <rPh sb="0" eb="2">
      <t>カンソウ</t>
    </rPh>
    <phoneticPr fontId="63"/>
  </si>
  <si>
    <t>牛乳ソフトミックス</t>
    <rPh sb="0" eb="2">
      <t>ギュウニュウ</t>
    </rPh>
    <phoneticPr fontId="67"/>
  </si>
  <si>
    <t>味付けたまご</t>
    <rPh sb="0" eb="2">
      <t>アジツ</t>
    </rPh>
    <phoneticPr fontId="67"/>
  </si>
  <si>
    <t>青汁</t>
    <rPh sb="0" eb="2">
      <t>アオジル</t>
    </rPh>
    <phoneticPr fontId="64"/>
  </si>
  <si>
    <t>塩</t>
    <rPh sb="0" eb="1">
      <t>シオ</t>
    </rPh>
    <phoneticPr fontId="63"/>
  </si>
  <si>
    <t>ウコン茶</t>
    <rPh sb="3" eb="4">
      <t>チャ</t>
    </rPh>
    <phoneticPr fontId="63"/>
  </si>
  <si>
    <t>アセロラジュース</t>
  </si>
  <si>
    <t>エノキ</t>
  </si>
  <si>
    <t>ウリズン豆</t>
    <rPh sb="4" eb="5">
      <t>マメ</t>
    </rPh>
    <phoneticPr fontId="64"/>
  </si>
  <si>
    <t>海ブドウ</t>
    <rPh sb="0" eb="1">
      <t>ウミ</t>
    </rPh>
    <phoneticPr fontId="63"/>
  </si>
  <si>
    <t>鶏卵</t>
    <rPh sb="0" eb="2">
      <t>ケイラン</t>
    </rPh>
    <phoneticPr fontId="63"/>
  </si>
  <si>
    <t>芋くず</t>
    <rPh sb="0" eb="1">
      <t>イモ</t>
    </rPh>
    <phoneticPr fontId="63"/>
  </si>
  <si>
    <t>梅干し</t>
    <rPh sb="0" eb="2">
      <t>ウメボ</t>
    </rPh>
    <phoneticPr fontId="68"/>
  </si>
  <si>
    <t>かになめ茸</t>
  </si>
  <si>
    <t>厚揚げ</t>
    <rPh sb="0" eb="2">
      <t>アツア</t>
    </rPh>
    <phoneticPr fontId="63"/>
  </si>
  <si>
    <t>カニカマ</t>
  </si>
  <si>
    <t>乾燥もずく</t>
    <rPh sb="0" eb="2">
      <t>カンソウ</t>
    </rPh>
    <phoneticPr fontId="64"/>
  </si>
  <si>
    <t>ウインナー</t>
  </si>
  <si>
    <t>チーズ</t>
  </si>
  <si>
    <t>その他.</t>
    <rPh sb="2" eb="3">
      <t>タ</t>
    </rPh>
    <phoneticPr fontId="66"/>
  </si>
  <si>
    <t>みそ</t>
  </si>
  <si>
    <t>日本酒</t>
    <rPh sb="0" eb="3">
      <t>ニホンシュ</t>
    </rPh>
    <phoneticPr fontId="63"/>
  </si>
  <si>
    <t>エリンギ</t>
    <phoneticPr fontId="61"/>
  </si>
  <si>
    <t>エダマメ</t>
  </si>
  <si>
    <t>片栗粉</t>
    <rPh sb="0" eb="3">
      <t>カタクリコ</t>
    </rPh>
    <phoneticPr fontId="64"/>
  </si>
  <si>
    <t>アカハタ</t>
  </si>
  <si>
    <t>わかめ</t>
    <phoneticPr fontId="63"/>
  </si>
  <si>
    <t>鶏肉</t>
    <rPh sb="0" eb="2">
      <t>トリニク</t>
    </rPh>
    <phoneticPr fontId="67"/>
  </si>
  <si>
    <t>さけなめ茸</t>
  </si>
  <si>
    <t>油揚げ</t>
    <rPh sb="0" eb="2">
      <t>アブラア</t>
    </rPh>
    <phoneticPr fontId="64"/>
  </si>
  <si>
    <t>海苔</t>
    <rPh sb="0" eb="2">
      <t>ノリ</t>
    </rPh>
    <phoneticPr fontId="63"/>
  </si>
  <si>
    <t>バター</t>
  </si>
  <si>
    <t>しょうゆ</t>
  </si>
  <si>
    <t>果実酒</t>
  </si>
  <si>
    <t>カーブチージュース</t>
  </si>
  <si>
    <t>スナップエンドウ</t>
  </si>
  <si>
    <t>クッキー粉</t>
  </si>
  <si>
    <t>アカマチ</t>
  </si>
  <si>
    <t>昆布</t>
    <rPh sb="0" eb="2">
      <t>コンブ</t>
    </rPh>
    <phoneticPr fontId="63"/>
  </si>
  <si>
    <t>豚肉</t>
    <rPh sb="0" eb="2">
      <t>ブタニク</t>
    </rPh>
    <phoneticPr fontId="63"/>
  </si>
  <si>
    <t>明太なめ茸</t>
    <rPh sb="0" eb="2">
      <t>メンタイ</t>
    </rPh>
    <rPh sb="4" eb="5">
      <t>タケ</t>
    </rPh>
    <phoneticPr fontId="65"/>
  </si>
  <si>
    <t>ジーマーミ豆腐</t>
    <rPh sb="5" eb="7">
      <t>ドウフ</t>
    </rPh>
    <phoneticPr fontId="63"/>
  </si>
  <si>
    <t>ひじき</t>
  </si>
  <si>
    <t>ホイップクリーム</t>
  </si>
  <si>
    <t>かりんとう</t>
  </si>
  <si>
    <t>泡盛</t>
    <rPh sb="0" eb="2">
      <t>アワモリ</t>
    </rPh>
    <phoneticPr fontId="63"/>
  </si>
  <si>
    <t>グァバジュース</t>
  </si>
  <si>
    <t>シイタケ</t>
  </si>
  <si>
    <t>サヤインゲン</t>
  </si>
  <si>
    <t>黒糖</t>
    <rPh sb="0" eb="2">
      <t>コクトウ</t>
    </rPh>
    <phoneticPr fontId="63"/>
  </si>
  <si>
    <t>モズク</t>
  </si>
  <si>
    <t>乳</t>
  </si>
  <si>
    <t>豆乳</t>
    <rPh sb="0" eb="2">
      <t>トウニュウ</t>
    </rPh>
    <phoneticPr fontId="62"/>
  </si>
  <si>
    <t>昆布</t>
    <phoneticPr fontId="61"/>
  </si>
  <si>
    <t>コンビーフ</t>
  </si>
  <si>
    <t>ヨーグルト</t>
  </si>
  <si>
    <t>紅芋タルト</t>
    <rPh sb="0" eb="1">
      <t>ベニ</t>
    </rPh>
    <rPh sb="1" eb="2">
      <t>イモ</t>
    </rPh>
    <phoneticPr fontId="63"/>
  </si>
  <si>
    <t>スナック菓子</t>
    <rPh sb="4" eb="6">
      <t>カシ</t>
    </rPh>
    <phoneticPr fontId="63"/>
  </si>
  <si>
    <t>サプリメント</t>
  </si>
  <si>
    <t>ウイスキー</t>
  </si>
  <si>
    <t>紅茶</t>
    <rPh sb="0" eb="2">
      <t>コウチャ</t>
    </rPh>
    <phoneticPr fontId="63"/>
  </si>
  <si>
    <t>シークヮーサージュース</t>
    <phoneticPr fontId="61"/>
  </si>
  <si>
    <t>シメジ</t>
    <phoneticPr fontId="61"/>
  </si>
  <si>
    <t>サヤエンドウ</t>
  </si>
  <si>
    <t>小麦粉</t>
    <rPh sb="0" eb="3">
      <t>コムギコ</t>
    </rPh>
    <phoneticPr fontId="64"/>
  </si>
  <si>
    <t>豆腐</t>
    <rPh sb="0" eb="2">
      <t>トウフ</t>
    </rPh>
    <phoneticPr fontId="63"/>
  </si>
  <si>
    <t>塩昆布</t>
  </si>
  <si>
    <t>鰹節</t>
    <rPh sb="0" eb="2">
      <t>カツオブシ</t>
    </rPh>
    <phoneticPr fontId="63"/>
  </si>
  <si>
    <t>コンビーフハッシュ</t>
  </si>
  <si>
    <t>練乳</t>
    <rPh sb="0" eb="2">
      <t>レンニュウ</t>
    </rPh>
    <phoneticPr fontId="64"/>
  </si>
  <si>
    <t>紅芋チップス</t>
    <rPh sb="0" eb="1">
      <t>ベニ</t>
    </rPh>
    <rPh sb="1" eb="2">
      <t>イモ</t>
    </rPh>
    <phoneticPr fontId="63"/>
  </si>
  <si>
    <t>健康ドリンク</t>
    <rPh sb="0" eb="2">
      <t>ケンコウ</t>
    </rPh>
    <phoneticPr fontId="63"/>
  </si>
  <si>
    <t>焼酎</t>
    <rPh sb="0" eb="2">
      <t>ショウチュウ</t>
    </rPh>
    <phoneticPr fontId="64"/>
  </si>
  <si>
    <t>ゴーヤー茶</t>
    <rPh sb="4" eb="5">
      <t>チャ</t>
    </rPh>
    <phoneticPr fontId="64"/>
  </si>
  <si>
    <t>ソラマメ</t>
  </si>
  <si>
    <t>米粉</t>
    <rPh sb="0" eb="2">
      <t>コメコ</t>
    </rPh>
    <phoneticPr fontId="62"/>
  </si>
  <si>
    <t>イカ</t>
  </si>
  <si>
    <t>はちみつ</t>
  </si>
  <si>
    <t>サラダチキン</t>
  </si>
  <si>
    <t>せんべい</t>
  </si>
  <si>
    <t>ケーキ</t>
  </si>
  <si>
    <t>もろみ酢</t>
    <rPh sb="3" eb="4">
      <t>ス</t>
    </rPh>
    <phoneticPr fontId="64"/>
  </si>
  <si>
    <t>タンカンジュース</t>
  </si>
  <si>
    <t>衛生用品</t>
    <rPh sb="0" eb="2">
      <t>エイセイ</t>
    </rPh>
    <rPh sb="2" eb="4">
      <t>ヨウヒン</t>
    </rPh>
    <phoneticPr fontId="63"/>
  </si>
  <si>
    <t>オクラ</t>
  </si>
  <si>
    <t>カキ</t>
    <phoneticPr fontId="64"/>
  </si>
  <si>
    <t>ナメコ</t>
  </si>
  <si>
    <t>大豆</t>
    <rPh sb="0" eb="2">
      <t>ダイズ</t>
    </rPh>
    <phoneticPr fontId="63"/>
  </si>
  <si>
    <t>豆腐よう</t>
    <rPh sb="0" eb="2">
      <t>トウフ</t>
    </rPh>
    <phoneticPr fontId="63"/>
  </si>
  <si>
    <t>塩もずく</t>
    <rPh sb="0" eb="1">
      <t>シオ</t>
    </rPh>
    <phoneticPr fontId="63"/>
  </si>
  <si>
    <t>三枚肉</t>
    <rPh sb="0" eb="2">
      <t>サンマイ</t>
    </rPh>
    <rPh sb="2" eb="3">
      <t>ニク</t>
    </rPh>
    <phoneticPr fontId="66"/>
  </si>
  <si>
    <t>酵素ドリンク</t>
    <rPh sb="0" eb="2">
      <t>コウソ</t>
    </rPh>
    <phoneticPr fontId="60"/>
  </si>
  <si>
    <t>酎ハイ</t>
    <rPh sb="0" eb="1">
      <t>チュウ</t>
    </rPh>
    <phoneticPr fontId="63"/>
  </si>
  <si>
    <t>さんぴん茶</t>
    <rPh sb="4" eb="5">
      <t>チャ</t>
    </rPh>
    <phoneticPr fontId="63"/>
  </si>
  <si>
    <t>パイナップルジュース</t>
  </si>
  <si>
    <t>フーロー豆</t>
    <rPh sb="4" eb="5">
      <t>マメ</t>
    </rPh>
    <phoneticPr fontId="65"/>
  </si>
  <si>
    <t>さとうきび粉末</t>
    <rPh sb="5" eb="7">
      <t>フンマツ</t>
    </rPh>
    <phoneticPr fontId="63"/>
  </si>
  <si>
    <t>イラブチャー</t>
  </si>
  <si>
    <t>乾燥野菜</t>
    <rPh sb="0" eb="2">
      <t>カンソウ</t>
    </rPh>
    <rPh sb="2" eb="4">
      <t>ヤサイ</t>
    </rPh>
    <phoneticPr fontId="63"/>
  </si>
  <si>
    <t>納豆</t>
    <rPh sb="0" eb="2">
      <t>ナットウ</t>
    </rPh>
    <phoneticPr fontId="63"/>
  </si>
  <si>
    <t>ポン酢</t>
    <rPh sb="2" eb="3">
      <t>ズ</t>
    </rPh>
    <phoneticPr fontId="63"/>
  </si>
  <si>
    <t>ラム酒</t>
    <rPh sb="2" eb="3">
      <t>シュ</t>
    </rPh>
    <phoneticPr fontId="60"/>
  </si>
  <si>
    <t>マンゴージュース</t>
  </si>
  <si>
    <t>落花生</t>
    <rPh sb="0" eb="3">
      <t>ラッカセイ</t>
    </rPh>
    <phoneticPr fontId="62"/>
  </si>
  <si>
    <t>タピオカ粉</t>
    <rPh sb="4" eb="5">
      <t>コナ</t>
    </rPh>
    <phoneticPr fontId="63"/>
  </si>
  <si>
    <t>ジャム</t>
  </si>
  <si>
    <t>島豆腐</t>
    <rPh sb="0" eb="1">
      <t>シマ</t>
    </rPh>
    <rPh sb="1" eb="3">
      <t>トウフ</t>
    </rPh>
    <phoneticPr fontId="63"/>
  </si>
  <si>
    <t>ジャーキー</t>
  </si>
  <si>
    <t>団子</t>
    <rPh sb="0" eb="2">
      <t>ダンゴ</t>
    </rPh>
    <phoneticPr fontId="64"/>
  </si>
  <si>
    <t>甘酒</t>
    <rPh sb="0" eb="2">
      <t>アマザケ</t>
    </rPh>
    <phoneticPr fontId="63"/>
  </si>
  <si>
    <t>小豆</t>
    <rPh sb="0" eb="2">
      <t>アズキ</t>
    </rPh>
    <phoneticPr fontId="65"/>
  </si>
  <si>
    <t>粉末黒糖</t>
    <rPh sb="0" eb="2">
      <t>フンマツ</t>
    </rPh>
    <rPh sb="2" eb="4">
      <t>コクトウ</t>
    </rPh>
    <phoneticPr fontId="67"/>
  </si>
  <si>
    <t>ドライフルーツ</t>
  </si>
  <si>
    <t>塩辛</t>
    <rPh sb="0" eb="2">
      <t>シオカラ</t>
    </rPh>
    <phoneticPr fontId="64"/>
  </si>
  <si>
    <t>ゼリー</t>
  </si>
  <si>
    <t>ラー油</t>
    <rPh sb="2" eb="3">
      <t>ユ</t>
    </rPh>
    <phoneticPr fontId="63"/>
  </si>
  <si>
    <t>発泡酒</t>
    <rPh sb="0" eb="3">
      <t>ハッポウシュ</t>
    </rPh>
    <phoneticPr fontId="63"/>
  </si>
  <si>
    <t>ハイビスカスティー</t>
  </si>
  <si>
    <t>マイタケ</t>
  </si>
  <si>
    <t>黒豆</t>
    <rPh sb="0" eb="2">
      <t>クロマメ</t>
    </rPh>
    <phoneticPr fontId="63"/>
  </si>
  <si>
    <t>エビ</t>
  </si>
  <si>
    <t>スクガラス</t>
  </si>
  <si>
    <t>ソーキ</t>
  </si>
  <si>
    <t>饅頭</t>
    <rPh sb="0" eb="2">
      <t>マンジュウ</t>
    </rPh>
    <phoneticPr fontId="63"/>
  </si>
  <si>
    <t>マー油</t>
    <rPh sb="2" eb="3">
      <t>アブラ</t>
    </rPh>
    <phoneticPr fontId="63"/>
  </si>
  <si>
    <t>ブランデー</t>
    <phoneticPr fontId="63"/>
  </si>
  <si>
    <t>シークヮーサー</t>
  </si>
  <si>
    <t>紅芋粉</t>
    <rPh sb="0" eb="1">
      <t>ベニ</t>
    </rPh>
    <rPh sb="1" eb="2">
      <t>イモ</t>
    </rPh>
    <rPh sb="2" eb="3">
      <t>コナ</t>
    </rPh>
    <phoneticPr fontId="63"/>
  </si>
  <si>
    <t>熟し芋</t>
    <rPh sb="0" eb="1">
      <t>ジュク</t>
    </rPh>
    <rPh sb="2" eb="3">
      <t>イモ</t>
    </rPh>
    <phoneticPr fontId="67"/>
  </si>
  <si>
    <t>サーターアンダギー</t>
  </si>
  <si>
    <t>スピリッツ</t>
    <phoneticPr fontId="63"/>
  </si>
  <si>
    <t>スイカ</t>
  </si>
  <si>
    <t>漬物</t>
    <rPh sb="0" eb="2">
      <t>ツケモノ</t>
    </rPh>
    <phoneticPr fontId="65"/>
  </si>
  <si>
    <t>煮干し</t>
    <rPh sb="0" eb="2">
      <t>ニボ</t>
    </rPh>
    <phoneticPr fontId="63"/>
  </si>
  <si>
    <t>タコスミート</t>
  </si>
  <si>
    <t>マッコリ</t>
  </si>
  <si>
    <t>スターフルーツ</t>
  </si>
  <si>
    <t>ドライトマト</t>
  </si>
  <si>
    <t>チラガー</t>
  </si>
  <si>
    <t>みりん</t>
  </si>
  <si>
    <t>沖縄工芸品</t>
    <rPh sb="0" eb="2">
      <t>オキナワ</t>
    </rPh>
    <rPh sb="2" eb="5">
      <t>コウゲイヒン</t>
    </rPh>
    <phoneticPr fontId="63"/>
  </si>
  <si>
    <t>てびち</t>
  </si>
  <si>
    <t>その他雑酒</t>
    <rPh sb="2" eb="3">
      <t>タ</t>
    </rPh>
    <rPh sb="3" eb="5">
      <t>ザッシュ</t>
    </rPh>
    <phoneticPr fontId="63"/>
  </si>
  <si>
    <t>豚足</t>
    <rPh sb="0" eb="2">
      <t>トンソク</t>
    </rPh>
    <phoneticPr fontId="64"/>
  </si>
  <si>
    <t>めんつゆ</t>
  </si>
  <si>
    <t>緑茶</t>
    <phoneticPr fontId="63"/>
  </si>
  <si>
    <t>キュウリ</t>
  </si>
  <si>
    <t>カンパチ</t>
  </si>
  <si>
    <t>紅芋ペースト</t>
    <rPh sb="0" eb="1">
      <t>ベニ</t>
    </rPh>
    <rPh sb="1" eb="2">
      <t>イモ</t>
    </rPh>
    <phoneticPr fontId="63"/>
  </si>
  <si>
    <t>ちんすこう</t>
  </si>
  <si>
    <t>干し芋</t>
    <rPh sb="0" eb="1">
      <t>ホ</t>
    </rPh>
    <rPh sb="2" eb="3">
      <t>イモ</t>
    </rPh>
    <phoneticPr fontId="63"/>
  </si>
  <si>
    <t>プリン</t>
  </si>
  <si>
    <t>ゴーヤー</t>
  </si>
  <si>
    <t>干し柿</t>
    <rPh sb="0" eb="1">
      <t>ホ</t>
    </rPh>
    <phoneticPr fontId="64"/>
  </si>
  <si>
    <t>パイナップル</t>
  </si>
  <si>
    <t>ハンバーグ</t>
  </si>
  <si>
    <t>パッションフルーツ</t>
  </si>
  <si>
    <t>米</t>
  </si>
  <si>
    <t>グルクン</t>
  </si>
  <si>
    <t>田芋パイ</t>
    <rPh sb="0" eb="1">
      <t>タ</t>
    </rPh>
    <rPh sb="1" eb="2">
      <t>イモ</t>
    </rPh>
    <phoneticPr fontId="64"/>
  </si>
  <si>
    <t>食用油</t>
  </si>
  <si>
    <t>パパイヤ</t>
  </si>
  <si>
    <t>車海老</t>
    <rPh sb="0" eb="3">
      <t>クルマエビ</t>
    </rPh>
    <phoneticPr fontId="63"/>
  </si>
  <si>
    <t>ポークランチョンミート</t>
  </si>
  <si>
    <t>コーレーグース</t>
  </si>
  <si>
    <t>生姜加工品</t>
    <rPh sb="2" eb="5">
      <t>カコウヒン</t>
    </rPh>
    <phoneticPr fontId="64"/>
  </si>
  <si>
    <t>ラフテー</t>
    <phoneticPr fontId="61"/>
  </si>
  <si>
    <t>ブドウ</t>
  </si>
  <si>
    <t>スープ</t>
    <phoneticPr fontId="61"/>
  </si>
  <si>
    <t>島ラッキョウ</t>
    <rPh sb="0" eb="1">
      <t>シマ</t>
    </rPh>
    <phoneticPr fontId="63"/>
  </si>
  <si>
    <t>ふりかけ</t>
    <phoneticPr fontId="61"/>
  </si>
  <si>
    <t>タマン</t>
  </si>
  <si>
    <t>マンゴー</t>
  </si>
  <si>
    <t>ダイコン</t>
    <phoneticPr fontId="63"/>
  </si>
  <si>
    <t>ミカン</t>
  </si>
  <si>
    <t>メロン</t>
  </si>
  <si>
    <t>モモ</t>
  </si>
  <si>
    <t>トウガン</t>
  </si>
  <si>
    <t>リンゴ</t>
  </si>
  <si>
    <t>トマト</t>
  </si>
  <si>
    <t>ナス</t>
  </si>
  <si>
    <t>カキ</t>
  </si>
  <si>
    <t>ツブ貝</t>
    <rPh sb="2" eb="3">
      <t>カイ</t>
    </rPh>
    <phoneticPr fontId="64"/>
  </si>
  <si>
    <t>ホタテ</t>
  </si>
  <si>
    <t>夜光貝</t>
  </si>
  <si>
    <t>ピーマン</t>
  </si>
  <si>
    <t>紅イモ</t>
    <rPh sb="0" eb="1">
      <t>ベニ</t>
    </rPh>
    <phoneticPr fontId="64"/>
  </si>
  <si>
    <t>ホウレンソウ</t>
  </si>
  <si>
    <t>レタス</t>
  </si>
  <si>
    <t>品目</t>
    <rPh sb="0" eb="2">
      <t>ヒンモク</t>
    </rPh>
    <phoneticPr fontId="8"/>
  </si>
  <si>
    <t>豆類</t>
    <phoneticPr fontId="61"/>
  </si>
  <si>
    <t>肉類</t>
    <phoneticPr fontId="61"/>
  </si>
  <si>
    <t>魚介類加工品</t>
    <phoneticPr fontId="61"/>
  </si>
  <si>
    <t>海藻加工品</t>
    <phoneticPr fontId="61"/>
  </si>
  <si>
    <t>肉加工品</t>
    <phoneticPr fontId="61"/>
  </si>
  <si>
    <t>乾燥めん</t>
    <rPh sb="0" eb="2">
      <t>カンソウ</t>
    </rPh>
    <phoneticPr fontId="63"/>
  </si>
  <si>
    <t>干物</t>
    <rPh sb="0" eb="2">
      <t>ヒモノ</t>
    </rPh>
    <phoneticPr fontId="64"/>
  </si>
  <si>
    <t>シークヮーサー加工品</t>
    <phoneticPr fontId="65"/>
  </si>
  <si>
    <t>即席めん</t>
    <rPh sb="0" eb="2">
      <t>ソクセキ</t>
    </rPh>
    <phoneticPr fontId="63"/>
  </si>
  <si>
    <t>パイナップル加工品</t>
    <phoneticPr fontId="61"/>
  </si>
  <si>
    <t>ソース</t>
    <phoneticPr fontId="61"/>
  </si>
  <si>
    <t>マンゴー加工品</t>
    <phoneticPr fontId="61"/>
  </si>
  <si>
    <t>魚缶詰</t>
    <rPh sb="0" eb="1">
      <t>サカナ</t>
    </rPh>
    <rPh sb="1" eb="3">
      <t>カンヅメ</t>
    </rPh>
    <phoneticPr fontId="63"/>
  </si>
  <si>
    <t>冷凍魚</t>
    <rPh sb="0" eb="2">
      <t>レイトウ</t>
    </rPh>
    <rPh sb="2" eb="3">
      <t>サカナ</t>
    </rPh>
    <phoneticPr fontId="67"/>
  </si>
  <si>
    <t>もずく加工品</t>
    <phoneticPr fontId="61"/>
  </si>
  <si>
    <t>タレ</t>
    <phoneticPr fontId="62"/>
  </si>
  <si>
    <t>美容用品</t>
    <rPh sb="0" eb="2">
      <t>ビヨウ</t>
    </rPh>
    <rPh sb="2" eb="4">
      <t>ヨウヒン</t>
    </rPh>
    <phoneticPr fontId="61"/>
  </si>
  <si>
    <t>だし</t>
    <phoneticPr fontId="61"/>
  </si>
  <si>
    <t>チョコレート菓子</t>
    <phoneticPr fontId="61"/>
  </si>
  <si>
    <t>畜産物</t>
    <phoneticPr fontId="8"/>
  </si>
  <si>
    <t>その他畜産物</t>
    <phoneticPr fontId="61"/>
  </si>
  <si>
    <t>その他.</t>
  </si>
  <si>
    <t>調理済食品.</t>
    <rPh sb="0" eb="3">
      <t>チョウリズ</t>
    </rPh>
    <rPh sb="3" eb="5">
      <t>ショクヒン</t>
    </rPh>
    <phoneticPr fontId="61"/>
  </si>
  <si>
    <t>加工食品_畜産物</t>
    <phoneticPr fontId="8"/>
  </si>
  <si>
    <t>品目(手入力欄)</t>
    <rPh sb="0" eb="2">
      <t>ヒンモク</t>
    </rPh>
    <rPh sb="3" eb="4">
      <t>テ</t>
    </rPh>
    <rPh sb="4" eb="6">
      <t>ニュウリョク</t>
    </rPh>
    <rPh sb="6" eb="7">
      <t>ラン</t>
    </rPh>
    <phoneticPr fontId="8"/>
  </si>
  <si>
    <t>　畜産物</t>
    <phoneticPr fontId="8"/>
  </si>
  <si>
    <t>　加工食品_畜産物</t>
    <phoneticPr fontId="8"/>
  </si>
  <si>
    <t>　加工食品_その他</t>
    <phoneticPr fontId="8"/>
  </si>
  <si>
    <t>　調味料</t>
    <phoneticPr fontId="8"/>
  </si>
  <si>
    <t>　酒類</t>
    <phoneticPr fontId="8"/>
  </si>
  <si>
    <t>　清涼飲料水</t>
    <phoneticPr fontId="8"/>
  </si>
  <si>
    <t>　菓子類</t>
    <phoneticPr fontId="8"/>
  </si>
  <si>
    <t>　健康食品</t>
    <phoneticPr fontId="8"/>
  </si>
  <si>
    <t>　工業製品</t>
    <phoneticPr fontId="8"/>
  </si>
  <si>
    <t>　その他</t>
    <phoneticPr fontId="8"/>
  </si>
  <si>
    <t>　その他畜産加工品</t>
    <phoneticPr fontId="8"/>
  </si>
  <si>
    <t>　肉加工品</t>
    <phoneticPr fontId="8"/>
  </si>
  <si>
    <t>　海藻加工品</t>
    <phoneticPr fontId="8"/>
  </si>
  <si>
    <t>　魚介類加工品</t>
    <phoneticPr fontId="8"/>
  </si>
  <si>
    <t>　豆加工品</t>
    <phoneticPr fontId="8"/>
  </si>
  <si>
    <t>　きのこ加工品</t>
    <phoneticPr fontId="8"/>
  </si>
  <si>
    <t>　野菜加工品</t>
    <phoneticPr fontId="8"/>
  </si>
  <si>
    <t>　その他畜産物</t>
    <phoneticPr fontId="8"/>
  </si>
  <si>
    <t>　肉類</t>
    <phoneticPr fontId="8"/>
  </si>
  <si>
    <t>　海藻</t>
    <phoneticPr fontId="8"/>
  </si>
  <si>
    <t>　魚介類</t>
    <phoneticPr fontId="8"/>
  </si>
  <si>
    <t>　果実加工品</t>
    <phoneticPr fontId="8"/>
  </si>
  <si>
    <t>　豆類</t>
    <phoneticPr fontId="8"/>
  </si>
  <si>
    <t>　きのこ</t>
    <phoneticPr fontId="8"/>
  </si>
  <si>
    <t>　果実</t>
    <phoneticPr fontId="8"/>
  </si>
  <si>
    <t>　野菜</t>
    <phoneticPr fontId="8"/>
  </si>
  <si>
    <t>　ゴーヤー、紅イモ、島ラッキョウ等</t>
    <rPh sb="10" eb="11">
      <t>シマ</t>
    </rPh>
    <rPh sb="16" eb="17">
      <t>ナド</t>
    </rPh>
    <phoneticPr fontId="8"/>
  </si>
  <si>
    <t>　パイナップル、シークヮーサー等</t>
    <rPh sb="15" eb="16">
      <t>ナド</t>
    </rPh>
    <phoneticPr fontId="8"/>
  </si>
  <si>
    <t>　シイタケ、エノキ、エリンギ等</t>
    <rPh sb="14" eb="15">
      <t>ナド</t>
    </rPh>
    <phoneticPr fontId="8"/>
  </si>
  <si>
    <t>　インゲン豆、ウリズン豆等</t>
    <rPh sb="11" eb="12">
      <t>マメ</t>
    </rPh>
    <rPh sb="12" eb="13">
      <t>ナド</t>
    </rPh>
    <phoneticPr fontId="61"/>
  </si>
  <si>
    <t>　米、粉末黒糖、紅イモ粉、小麦粉等</t>
    <rPh sb="1" eb="2">
      <t>コメ</t>
    </rPh>
    <rPh sb="3" eb="5">
      <t>フンマツ</t>
    </rPh>
    <rPh sb="5" eb="7">
      <t>コクトウ</t>
    </rPh>
    <rPh sb="8" eb="9">
      <t>ベニ</t>
    </rPh>
    <rPh sb="11" eb="12">
      <t>コナ</t>
    </rPh>
    <rPh sb="13" eb="16">
      <t>コムギコ</t>
    </rPh>
    <rPh sb="16" eb="17">
      <t>ナド</t>
    </rPh>
    <phoneticPr fontId="67"/>
  </si>
  <si>
    <t>　魚、貝、イカ、タコ、エビ等</t>
    <rPh sb="1" eb="2">
      <t>サカナ</t>
    </rPh>
    <rPh sb="3" eb="4">
      <t>カイ</t>
    </rPh>
    <rPh sb="13" eb="14">
      <t>ナド</t>
    </rPh>
    <phoneticPr fontId="8"/>
  </si>
  <si>
    <t>　海ブドウ、モズク、アーサ、昆布等</t>
    <rPh sb="1" eb="2">
      <t>ウミ</t>
    </rPh>
    <rPh sb="14" eb="16">
      <t>コンブ</t>
    </rPh>
    <rPh sb="16" eb="17">
      <t>ナド</t>
    </rPh>
    <phoneticPr fontId="63"/>
  </si>
  <si>
    <t>　牛肉、豚肉、鶏肉</t>
    <rPh sb="1" eb="3">
      <t>ギュウニク</t>
    </rPh>
    <rPh sb="4" eb="6">
      <t>ブタニク</t>
    </rPh>
    <rPh sb="7" eb="9">
      <t>トリニク</t>
    </rPh>
    <phoneticPr fontId="63"/>
  </si>
  <si>
    <t>　鶏卵、牛乳、はちみつ等</t>
    <rPh sb="1" eb="3">
      <t>ケイラン</t>
    </rPh>
    <rPh sb="4" eb="6">
      <t>ギュウニュウ</t>
    </rPh>
    <rPh sb="11" eb="12">
      <t>ナド</t>
    </rPh>
    <phoneticPr fontId="63"/>
  </si>
  <si>
    <t>　乾燥野菜、紅芋ペースト、漬物、干し芋等</t>
    <rPh sb="1" eb="3">
      <t>カンソウ</t>
    </rPh>
    <rPh sb="3" eb="5">
      <t>ヤサイ</t>
    </rPh>
    <rPh sb="6" eb="7">
      <t>ベニ</t>
    </rPh>
    <rPh sb="7" eb="8">
      <t>イモ</t>
    </rPh>
    <rPh sb="13" eb="15">
      <t>ツケモノ</t>
    </rPh>
    <rPh sb="16" eb="17">
      <t>ホ</t>
    </rPh>
    <rPh sb="18" eb="19">
      <t>イモ</t>
    </rPh>
    <rPh sb="19" eb="20">
      <t>ナド</t>
    </rPh>
    <phoneticPr fontId="63"/>
  </si>
  <si>
    <t>　ドライフルーツ、シークヮーサー果汁、パイン缶等</t>
    <rPh sb="16" eb="18">
      <t>カジュウ</t>
    </rPh>
    <rPh sb="22" eb="23">
      <t>カン</t>
    </rPh>
    <rPh sb="23" eb="24">
      <t>ナド</t>
    </rPh>
    <phoneticPr fontId="8"/>
  </si>
  <si>
    <t>　なめ茸等</t>
    <rPh sb="3" eb="4">
      <t>タケ</t>
    </rPh>
    <rPh sb="4" eb="5">
      <t>ナド</t>
    </rPh>
    <phoneticPr fontId="65"/>
  </si>
  <si>
    <t>　島豆腐、ジーマーミ豆腐、納豆等</t>
    <rPh sb="1" eb="2">
      <t>シマ</t>
    </rPh>
    <rPh sb="2" eb="4">
      <t>トウフ</t>
    </rPh>
    <rPh sb="10" eb="12">
      <t>トウフ</t>
    </rPh>
    <rPh sb="13" eb="15">
      <t>ナットウ</t>
    </rPh>
    <rPh sb="15" eb="16">
      <t>ナド</t>
    </rPh>
    <phoneticPr fontId="63"/>
  </si>
  <si>
    <t>　乾燥めん、即席めん等</t>
    <rPh sb="1" eb="3">
      <t>カンソウ</t>
    </rPh>
    <rPh sb="6" eb="8">
      <t>ソクセキ</t>
    </rPh>
    <rPh sb="10" eb="11">
      <t>ナド</t>
    </rPh>
    <phoneticPr fontId="63"/>
  </si>
  <si>
    <t>　干物、カニカマ、かまぼこ、ツナ缶等</t>
    <rPh sb="1" eb="3">
      <t>ヒモノ</t>
    </rPh>
    <rPh sb="16" eb="17">
      <t>カン</t>
    </rPh>
    <rPh sb="17" eb="18">
      <t>ナド</t>
    </rPh>
    <phoneticPr fontId="64"/>
  </si>
  <si>
    <t>　乾燥アーサ、塩昆布、ひじき等</t>
    <rPh sb="1" eb="3">
      <t>カンソウ</t>
    </rPh>
    <rPh sb="7" eb="8">
      <t>シオ</t>
    </rPh>
    <rPh sb="8" eb="10">
      <t>コンブ</t>
    </rPh>
    <rPh sb="14" eb="15">
      <t>ナド</t>
    </rPh>
    <phoneticPr fontId="63"/>
  </si>
  <si>
    <t>　ソーキ、てびち、ポークランチョンミート、ソーセージ等</t>
    <rPh sb="26" eb="27">
      <t>ナド</t>
    </rPh>
    <phoneticPr fontId="8"/>
  </si>
  <si>
    <t>　ヨーグルト、バター、チーズ、味付け玉子等</t>
    <rPh sb="15" eb="17">
      <t>アジツ</t>
    </rPh>
    <rPh sb="18" eb="20">
      <t>タマゴ</t>
    </rPh>
    <rPh sb="20" eb="21">
      <t>ナド</t>
    </rPh>
    <phoneticPr fontId="8"/>
  </si>
  <si>
    <t>　調理済食品（すぐ食事できるもの）、その他加工食品</t>
    <rPh sb="1" eb="4">
      <t>チョウリズ</t>
    </rPh>
    <rPh sb="4" eb="6">
      <t>ショクヒン</t>
    </rPh>
    <rPh sb="9" eb="11">
      <t>ショクジ</t>
    </rPh>
    <rPh sb="20" eb="21">
      <t>タ</t>
    </rPh>
    <rPh sb="21" eb="23">
      <t>カコウ</t>
    </rPh>
    <rPh sb="23" eb="25">
      <t>ショクヒン</t>
    </rPh>
    <phoneticPr fontId="61"/>
  </si>
  <si>
    <t>　コーレーグース、即席調味料（〇〇飯の素等）、スープ、ソース、塩、タレ等</t>
    <rPh sb="9" eb="11">
      <t>ソクセキ</t>
    </rPh>
    <rPh sb="11" eb="14">
      <t>チョウミリョウ</t>
    </rPh>
    <rPh sb="17" eb="18">
      <t>メシ</t>
    </rPh>
    <rPh sb="19" eb="20">
      <t>モト</t>
    </rPh>
    <rPh sb="20" eb="21">
      <t>ナド</t>
    </rPh>
    <rPh sb="31" eb="32">
      <t>シオ</t>
    </rPh>
    <rPh sb="35" eb="36">
      <t>ナド</t>
    </rPh>
    <phoneticPr fontId="8"/>
  </si>
  <si>
    <t>　ビール、泡盛、ワイン、日本酒、ウイスキー等</t>
    <rPh sb="5" eb="7">
      <t>アワモリ</t>
    </rPh>
    <rPh sb="12" eb="15">
      <t>ニホンシュ</t>
    </rPh>
    <rPh sb="21" eb="22">
      <t>ナド</t>
    </rPh>
    <phoneticPr fontId="8"/>
  </si>
  <si>
    <t>　さんぴん茶、ウコン茶、緑茶、コーヒー、ジュース等</t>
    <rPh sb="5" eb="6">
      <t>チャ</t>
    </rPh>
    <rPh sb="10" eb="11">
      <t>チャ</t>
    </rPh>
    <rPh sb="12" eb="14">
      <t>リョクチャ</t>
    </rPh>
    <rPh sb="24" eb="25">
      <t>ナド</t>
    </rPh>
    <phoneticPr fontId="63"/>
  </si>
  <si>
    <t>　ちんすこう、紅芋タルト、田芋パイ等</t>
    <rPh sb="7" eb="9">
      <t>ベニイモ</t>
    </rPh>
    <rPh sb="13" eb="14">
      <t>タ</t>
    </rPh>
    <rPh sb="14" eb="15">
      <t>イモ</t>
    </rPh>
    <rPh sb="17" eb="18">
      <t>ナド</t>
    </rPh>
    <phoneticPr fontId="8"/>
  </si>
  <si>
    <t>　サプリメント、青汁、健康ドリンク等</t>
    <rPh sb="8" eb="10">
      <t>アオジル</t>
    </rPh>
    <rPh sb="11" eb="13">
      <t>ケンコウ</t>
    </rPh>
    <rPh sb="17" eb="18">
      <t>ナド</t>
    </rPh>
    <phoneticPr fontId="8"/>
  </si>
  <si>
    <t>　やちむん、シーサー、琉球ガラス、化粧品、美容用品等</t>
    <rPh sb="11" eb="13">
      <t>リュウキュウ</t>
    </rPh>
    <rPh sb="17" eb="20">
      <t>ケショウヒン</t>
    </rPh>
    <rPh sb="21" eb="23">
      <t>ビヨウ</t>
    </rPh>
    <rPh sb="23" eb="25">
      <t>ヨウヒン</t>
    </rPh>
    <rPh sb="25" eb="26">
      <t>ナド</t>
    </rPh>
    <phoneticPr fontId="8"/>
  </si>
  <si>
    <t>　（上記にあてはまらないもの）</t>
    <phoneticPr fontId="8"/>
  </si>
  <si>
    <t>　大分類</t>
    <rPh sb="1" eb="4">
      <t>ダイブンルイ</t>
    </rPh>
    <phoneticPr fontId="8"/>
  </si>
  <si>
    <t>　中分類</t>
    <rPh sb="1" eb="4">
      <t>チュウブンルイ</t>
    </rPh>
    <phoneticPr fontId="8"/>
  </si>
  <si>
    <t>　品目例</t>
    <rPh sb="1" eb="3">
      <t>ヒンモク</t>
    </rPh>
    <rPh sb="3" eb="4">
      <t>レイ</t>
    </rPh>
    <phoneticPr fontId="8"/>
  </si>
  <si>
    <t>その他.</t>
    <phoneticPr fontId="8"/>
  </si>
  <si>
    <t>申請書用　入力フォーム</t>
    <rPh sb="0" eb="3">
      <t>シンセイショ</t>
    </rPh>
    <rPh sb="3" eb="4">
      <t>ヨウ</t>
    </rPh>
    <rPh sb="5" eb="7">
      <t>ニュウリョク</t>
    </rPh>
    <phoneticPr fontId="8"/>
  </si>
  <si>
    <t>報告書用　入力フォーム</t>
    <rPh sb="0" eb="3">
      <t>ホウコクショ</t>
    </rPh>
    <rPh sb="3" eb="4">
      <t>ヨウ</t>
    </rPh>
    <rPh sb="5" eb="7">
      <t>ニュウリョク</t>
    </rPh>
    <phoneticPr fontId="8"/>
  </si>
  <si>
    <t>分類例（カーソル合わせると表示されます）</t>
    <rPh sb="0" eb="2">
      <t>ブンルイ</t>
    </rPh>
    <rPh sb="2" eb="3">
      <t>レイ</t>
    </rPh>
    <rPh sb="8" eb="9">
      <t>ア</t>
    </rPh>
    <rPh sb="13" eb="15">
      <t>ヒョウジ</t>
    </rPh>
    <phoneticPr fontId="8"/>
  </si>
  <si>
    <t>農産物</t>
  </si>
  <si>
    <t>その他農産物</t>
  </si>
  <si>
    <t>水産物</t>
  </si>
  <si>
    <t>農産物</t>
    <phoneticPr fontId="8"/>
  </si>
  <si>
    <t>水産物</t>
    <phoneticPr fontId="8"/>
  </si>
  <si>
    <t>加工食品_水産物</t>
    <phoneticPr fontId="61"/>
  </si>
  <si>
    <t>加工食品_農産物</t>
    <phoneticPr fontId="61"/>
  </si>
  <si>
    <t>その他農産加工品</t>
    <phoneticPr fontId="61"/>
  </si>
  <si>
    <t>X</t>
    <phoneticPr fontId="8"/>
  </si>
  <si>
    <t>　農産物</t>
    <rPh sb="1" eb="4">
      <t>ノウサンブツ</t>
    </rPh>
    <phoneticPr fontId="8"/>
  </si>
  <si>
    <t>　その他農産物</t>
    <phoneticPr fontId="8"/>
  </si>
  <si>
    <t>　加工食品_農産物</t>
    <phoneticPr fontId="8"/>
  </si>
  <si>
    <t>　その他農産加工品</t>
    <phoneticPr fontId="8"/>
  </si>
  <si>
    <t>　水産物</t>
    <rPh sb="1" eb="2">
      <t>スイ</t>
    </rPh>
    <phoneticPr fontId="8"/>
  </si>
  <si>
    <t>　加工食品_水産物</t>
    <phoneticPr fontId="8"/>
  </si>
  <si>
    <t>商品①</t>
    <phoneticPr fontId="8"/>
  </si>
  <si>
    <t>商品②</t>
    <phoneticPr fontId="8"/>
  </si>
  <si>
    <t>商品③</t>
    <phoneticPr fontId="8"/>
  </si>
  <si>
    <t>商品④</t>
    <phoneticPr fontId="8"/>
  </si>
  <si>
    <t>商品⑤</t>
    <phoneticPr fontId="8"/>
  </si>
  <si>
    <t>住所</t>
    <rPh sb="0" eb="2">
      <t>ジュウショ</t>
    </rPh>
    <phoneticPr fontId="8"/>
  </si>
  <si>
    <t>現地に有している販路
（国毎に主な現地取引先企業名を３つ記入）</t>
    <rPh sb="0" eb="2">
      <t>ゲンチ</t>
    </rPh>
    <rPh sb="3" eb="4">
      <t>ユウ</t>
    </rPh>
    <rPh sb="8" eb="10">
      <t>ハンロ</t>
    </rPh>
    <rPh sb="12" eb="13">
      <t>クニ</t>
    </rPh>
    <rPh sb="13" eb="14">
      <t>ゴト</t>
    </rPh>
    <rPh sb="15" eb="16">
      <t>オモ</t>
    </rPh>
    <rPh sb="17" eb="19">
      <t>ゲンチ</t>
    </rPh>
    <rPh sb="19" eb="21">
      <t>トリヒキ</t>
    </rPh>
    <rPh sb="21" eb="22">
      <t>サキ</t>
    </rPh>
    <rPh sb="22" eb="24">
      <t>キギョウ</t>
    </rPh>
    <rPh sb="24" eb="25">
      <t>メイ</t>
    </rPh>
    <rPh sb="28" eb="30">
      <t>キニュウ</t>
    </rPh>
    <phoneticPr fontId="8"/>
  </si>
  <si>
    <t>４月　　実施内容</t>
    <rPh sb="4" eb="6">
      <t>ジッシ</t>
    </rPh>
    <rPh sb="6" eb="8">
      <t>ナイヨウ</t>
    </rPh>
    <phoneticPr fontId="8"/>
  </si>
  <si>
    <t>１２月　　実施内容</t>
    <rPh sb="5" eb="7">
      <t>ジッシ</t>
    </rPh>
    <rPh sb="7" eb="9">
      <t>ナイヨウ</t>
    </rPh>
    <phoneticPr fontId="8"/>
  </si>
  <si>
    <t>１１月　　実施内容</t>
    <rPh sb="5" eb="7">
      <t>ジッシ</t>
    </rPh>
    <rPh sb="7" eb="9">
      <t>ナイヨウ</t>
    </rPh>
    <phoneticPr fontId="8"/>
  </si>
  <si>
    <t>１０月　　実施内容</t>
    <rPh sb="5" eb="7">
      <t>ジッシ</t>
    </rPh>
    <rPh sb="7" eb="9">
      <t>ナイヨウ</t>
    </rPh>
    <phoneticPr fontId="8"/>
  </si>
  <si>
    <t>９月　　実施内容</t>
    <rPh sb="4" eb="6">
      <t>ジッシ</t>
    </rPh>
    <rPh sb="6" eb="8">
      <t>ナイヨウ</t>
    </rPh>
    <phoneticPr fontId="8"/>
  </si>
  <si>
    <t>８月　　実施内容</t>
    <rPh sb="4" eb="6">
      <t>ジッシ</t>
    </rPh>
    <rPh sb="6" eb="8">
      <t>ナイヨウ</t>
    </rPh>
    <phoneticPr fontId="8"/>
  </si>
  <si>
    <t>１月　　実施内容</t>
    <rPh sb="4" eb="6">
      <t>ジッシ</t>
    </rPh>
    <rPh sb="6" eb="8">
      <t>ナイヨウ</t>
    </rPh>
    <phoneticPr fontId="8"/>
  </si>
  <si>
    <t>２月　　実施内容</t>
    <rPh sb="4" eb="6">
      <t>ジッシ</t>
    </rPh>
    <rPh sb="6" eb="8">
      <t>ナイヨウ</t>
    </rPh>
    <phoneticPr fontId="8"/>
  </si>
  <si>
    <t>３月　　実施内容</t>
    <rPh sb="4" eb="6">
      <t>ジッシ</t>
    </rPh>
    <rPh sb="6" eb="8">
      <t>ナイヨウ</t>
    </rPh>
    <phoneticPr fontId="8"/>
  </si>
  <si>
    <t>７月　　実施内容</t>
    <rPh sb="4" eb="6">
      <t>ジッシ</t>
    </rPh>
    <rPh sb="6" eb="8">
      <t>ナイヨウ</t>
    </rPh>
    <phoneticPr fontId="8"/>
  </si>
  <si>
    <t>６月　　実施内容</t>
    <rPh sb="4" eb="6">
      <t>ジッシ</t>
    </rPh>
    <rPh sb="6" eb="8">
      <t>ナイヨウ</t>
    </rPh>
    <phoneticPr fontId="8"/>
  </si>
  <si>
    <t>５月　　実施内容</t>
    <rPh sb="4" eb="6">
      <t>ジッシ</t>
    </rPh>
    <rPh sb="6" eb="8">
      <t>ナイヨウ</t>
    </rPh>
    <phoneticPr fontId="8"/>
  </si>
  <si>
    <t>主要ターゲット層　　　①</t>
    <rPh sb="0" eb="2">
      <t>シュヨウ</t>
    </rPh>
    <rPh sb="7" eb="8">
      <t>ソウ</t>
    </rPh>
    <phoneticPr fontId="8"/>
  </si>
  <si>
    <t>活動の目的・概要　　①</t>
    <rPh sb="0" eb="2">
      <t>カツドウ</t>
    </rPh>
    <rPh sb="3" eb="5">
      <t>モクテキ</t>
    </rPh>
    <rPh sb="6" eb="8">
      <t>ガイヨウ</t>
    </rPh>
    <phoneticPr fontId="8"/>
  </si>
  <si>
    <t>①</t>
  </si>
  <si>
    <t>国名（選択）</t>
    <rPh sb="1" eb="2">
      <t>メイ</t>
    </rPh>
    <phoneticPr fontId="8"/>
  </si>
  <si>
    <t>国名（選択）</t>
    <phoneticPr fontId="8"/>
  </si>
  <si>
    <t>場所概要（会場、媒体、出展イベント等を選択した理由、見込み来場者数など）</t>
    <rPh sb="0" eb="2">
      <t>バショ</t>
    </rPh>
    <rPh sb="2" eb="4">
      <t>ガイヨウ</t>
    </rPh>
    <rPh sb="5" eb="7">
      <t>カイジョウ</t>
    </rPh>
    <rPh sb="8" eb="10">
      <t>バイタイ</t>
    </rPh>
    <rPh sb="11" eb="13">
      <t>シュッテン</t>
    </rPh>
    <rPh sb="17" eb="18">
      <t>トウ</t>
    </rPh>
    <rPh sb="19" eb="21">
      <t>センタク</t>
    </rPh>
    <rPh sb="23" eb="25">
      <t>リユウ</t>
    </rPh>
    <phoneticPr fontId="8"/>
  </si>
  <si>
    <t>内容
（効果・規模
も含む）</t>
    <rPh sb="0" eb="2">
      <t>ナイヨウ</t>
    </rPh>
    <rPh sb="4" eb="6">
      <t>コウカ</t>
    </rPh>
    <rPh sb="7" eb="9">
      <t>キボ</t>
    </rPh>
    <rPh sb="11" eb="12">
      <t>フク</t>
    </rPh>
    <phoneticPr fontId="8"/>
  </si>
  <si>
    <t>→商品入力シートへ</t>
    <rPh sb="1" eb="3">
      <t>ショウヒン</t>
    </rPh>
    <rPh sb="3" eb="5">
      <t>ニュウリョク</t>
    </rPh>
    <phoneticPr fontId="8"/>
  </si>
  <si>
    <t>⑥</t>
  </si>
  <si>
    <t>⑦</t>
  </si>
  <si>
    <t>変更後期間</t>
    <rPh sb="0" eb="2">
      <t>ヘンコウ</t>
    </rPh>
    <rPh sb="2" eb="3">
      <t>ゴ</t>
    </rPh>
    <rPh sb="3" eb="5">
      <t>キカン</t>
    </rPh>
    <phoneticPr fontId="8"/>
  </si>
  <si>
    <t>企画書からの変更</t>
    <rPh sb="0" eb="3">
      <t>キカクショ</t>
    </rPh>
    <rPh sb="6" eb="8">
      <t>ヘンコウ</t>
    </rPh>
    <phoneticPr fontId="8"/>
  </si>
  <si>
    <t>実施期間</t>
    <phoneticPr fontId="8"/>
  </si>
  <si>
    <t>企画書の期間</t>
    <rPh sb="0" eb="3">
      <t>キカクショ</t>
    </rPh>
    <rPh sb="4" eb="6">
      <t>キカン</t>
    </rPh>
    <phoneticPr fontId="8"/>
  </si>
  <si>
    <t>種別</t>
    <phoneticPr fontId="8"/>
  </si>
  <si>
    <t>成約額</t>
    <rPh sb="0" eb="2">
      <t>セイヤク</t>
    </rPh>
    <rPh sb="2" eb="3">
      <t>ガク</t>
    </rPh>
    <phoneticPr fontId="8"/>
  </si>
  <si>
    <t>交付決定番号　沖縄県指令商第</t>
    <rPh sb="7" eb="10">
      <t>オキナワケン</t>
    </rPh>
    <rPh sb="10" eb="12">
      <t>シレイ</t>
    </rPh>
    <rPh sb="12" eb="13">
      <t>ショウ</t>
    </rPh>
    <rPh sb="13" eb="14">
      <t>ダイ</t>
    </rPh>
    <phoneticPr fontId="8"/>
  </si>
  <si>
    <t>額の確定通知番号　沖縄県達商第</t>
    <rPh sb="9" eb="12">
      <t>オキナワケン</t>
    </rPh>
    <rPh sb="12" eb="13">
      <t>タツ</t>
    </rPh>
    <rPh sb="13" eb="14">
      <t>ショウ</t>
    </rPh>
    <rPh sb="14" eb="15">
      <t>ダイ</t>
    </rPh>
    <phoneticPr fontId="8"/>
  </si>
  <si>
    <t>沖縄県及び支援機関</t>
    <rPh sb="0" eb="3">
      <t>オキナワケン</t>
    </rPh>
    <rPh sb="3" eb="4">
      <t>オヨ</t>
    </rPh>
    <rPh sb="5" eb="9">
      <t>シエンキカン</t>
    </rPh>
    <phoneticPr fontId="8"/>
  </si>
  <si>
    <t>への要望　　　　　　</t>
    <phoneticPr fontId="8"/>
  </si>
  <si>
    <t>フリガナ</t>
  </si>
  <si>
    <t>台湾ドル</t>
    <rPh sb="0" eb="2">
      <t>タイワン</t>
    </rPh>
    <phoneticPr fontId="8"/>
  </si>
  <si>
    <t>　→　報告時入力欄</t>
    <rPh sb="3" eb="5">
      <t>ホウコク</t>
    </rPh>
    <rPh sb="5" eb="6">
      <t>ジ</t>
    </rPh>
    <rPh sb="6" eb="8">
      <t>ニュウリョク</t>
    </rPh>
    <rPh sb="8" eb="9">
      <t>ラン</t>
    </rPh>
    <phoneticPr fontId="8"/>
  </si>
  <si>
    <t>即席調味料</t>
    <rPh sb="0" eb="2">
      <t>ソクセキ</t>
    </rPh>
    <rPh sb="2" eb="5">
      <t>チョウミリョウ</t>
    </rPh>
    <phoneticPr fontId="66"/>
  </si>
  <si>
    <t>※別紙参照</t>
    <phoneticPr fontId="8"/>
  </si>
  <si>
    <r>
      <t>１．目標設定（輸出額　円／年）　　</t>
    </r>
    <r>
      <rPr>
        <b/>
        <sz val="10"/>
        <color theme="1"/>
        <rFont val="ＭＳ Ｐ明朝"/>
        <family val="1"/>
        <charset val="128"/>
      </rPr>
      <t>※決算期の実績を記入してください</t>
    </r>
    <rPh sb="2" eb="4">
      <t>モクヒョウ</t>
    </rPh>
    <rPh sb="4" eb="6">
      <t>セッテイ</t>
    </rPh>
    <rPh sb="7" eb="10">
      <t>ユシュツガク</t>
    </rPh>
    <rPh sb="11" eb="12">
      <t>エン</t>
    </rPh>
    <rPh sb="13" eb="14">
      <t>ネン</t>
    </rPh>
    <rPh sb="18" eb="21">
      <t>ケッサンキ</t>
    </rPh>
    <phoneticPr fontId="8"/>
  </si>
  <si>
    <t>売上</t>
    <rPh sb="0" eb="2">
      <t>ウリアゲ</t>
    </rPh>
    <phoneticPr fontId="8"/>
  </si>
  <si>
    <t>成約</t>
    <rPh sb="0" eb="2">
      <t>セイヤク</t>
    </rPh>
    <phoneticPr fontId="8"/>
  </si>
  <si>
    <t>成約見込</t>
    <rPh sb="0" eb="2">
      <t>セイヤク</t>
    </rPh>
    <rPh sb="2" eb="4">
      <t>ミコ</t>
    </rPh>
    <phoneticPr fontId="8"/>
  </si>
  <si>
    <t>JPY(日本円)</t>
    <phoneticPr fontId="8"/>
  </si>
  <si>
    <t>香港ドル</t>
    <phoneticPr fontId="8"/>
  </si>
  <si>
    <t>HKD(香港ドル)</t>
    <phoneticPr fontId="8"/>
  </si>
  <si>
    <t>TWD(台湾ドル)</t>
    <phoneticPr fontId="8"/>
  </si>
  <si>
    <t>中国・人民元</t>
    <phoneticPr fontId="8"/>
  </si>
  <si>
    <t>CNY(中国・人民元)</t>
    <phoneticPr fontId="8"/>
  </si>
  <si>
    <t>韓国ウォン</t>
    <phoneticPr fontId="8"/>
  </si>
  <si>
    <t>KRW(韓国ウォン)</t>
    <phoneticPr fontId="8"/>
  </si>
  <si>
    <t>タイ・バーツ</t>
    <phoneticPr fontId="8"/>
  </si>
  <si>
    <t>THB(タイ・バーツ)</t>
    <phoneticPr fontId="8"/>
  </si>
  <si>
    <t>シンガポール・ドル</t>
    <phoneticPr fontId="8"/>
  </si>
  <si>
    <t>SGD(シンガポール・ドル)</t>
    <phoneticPr fontId="8"/>
  </si>
  <si>
    <t>マレーシア・リンギット</t>
    <phoneticPr fontId="8"/>
  </si>
  <si>
    <t>MYR(マレーシア・リンギット)</t>
    <phoneticPr fontId="8"/>
  </si>
  <si>
    <t>米ドル</t>
    <phoneticPr fontId="8"/>
  </si>
  <si>
    <t>USD(米ドル)</t>
    <phoneticPr fontId="8"/>
  </si>
  <si>
    <t>ユーロ</t>
    <phoneticPr fontId="8"/>
  </si>
  <si>
    <t>EUR(ユーロ)</t>
    <phoneticPr fontId="8"/>
  </si>
  <si>
    <t>カナダ・ドル</t>
    <phoneticPr fontId="8"/>
  </si>
  <si>
    <t>CAD(カナダ・ドル)</t>
    <phoneticPr fontId="8"/>
  </si>
  <si>
    <t>英ポンド</t>
    <phoneticPr fontId="8"/>
  </si>
  <si>
    <t>GBP(英ポンド)</t>
    <phoneticPr fontId="8"/>
  </si>
  <si>
    <t>スイス･フラン</t>
    <phoneticPr fontId="8"/>
  </si>
  <si>
    <t>CHF(スイス･フラン)</t>
    <phoneticPr fontId="8"/>
  </si>
  <si>
    <t>デンマーク・クローネ</t>
    <phoneticPr fontId="8"/>
  </si>
  <si>
    <t>DKK(デンマーク・クローネ)</t>
    <phoneticPr fontId="8"/>
  </si>
  <si>
    <t>ノルウェー・クローネ</t>
    <phoneticPr fontId="8"/>
  </si>
  <si>
    <t>NOK(ノルウェー・クローネ)</t>
    <phoneticPr fontId="8"/>
  </si>
  <si>
    <t>スウェーデン・クローネ</t>
    <phoneticPr fontId="8"/>
  </si>
  <si>
    <t>SEK(スウェーデン・クローネ)</t>
    <phoneticPr fontId="8"/>
  </si>
  <si>
    <t>オーストラリア・ドル</t>
    <phoneticPr fontId="8"/>
  </si>
  <si>
    <t>AUD(オーストラリア・ドル)</t>
    <phoneticPr fontId="8"/>
  </si>
  <si>
    <t>ニュージーランド・ドル</t>
    <phoneticPr fontId="8"/>
  </si>
  <si>
    <t>NZD(ニュージーランド・ドル)</t>
    <phoneticPr fontId="8"/>
  </si>
  <si>
    <t>サウジ・リアル</t>
    <phoneticPr fontId="8"/>
  </si>
  <si>
    <t>SAR(サウジ・リアル)</t>
    <phoneticPr fontId="8"/>
  </si>
  <si>
    <t>UAEディルハム</t>
    <phoneticPr fontId="8"/>
  </si>
  <si>
    <t>AED(UAEディルハム)</t>
    <phoneticPr fontId="8"/>
  </si>
  <si>
    <t>インド・ルピー</t>
    <phoneticPr fontId="8"/>
  </si>
  <si>
    <t>INR(インド・ルピー)</t>
    <phoneticPr fontId="8"/>
  </si>
  <si>
    <t>パキスタン・ルピー</t>
    <phoneticPr fontId="8"/>
  </si>
  <si>
    <t>PKR(パキスタン・ルピー)</t>
    <phoneticPr fontId="8"/>
  </si>
  <si>
    <t>クウェート・ディナール</t>
    <phoneticPr fontId="8"/>
  </si>
  <si>
    <t>KWD(クウェート・ディナール)</t>
    <phoneticPr fontId="8"/>
  </si>
  <si>
    <t>カタール・リヤル</t>
    <phoneticPr fontId="8"/>
  </si>
  <si>
    <t>QAR(カタール・リヤル)</t>
    <phoneticPr fontId="8"/>
  </si>
  <si>
    <t>インドネシア・ルピア</t>
    <phoneticPr fontId="8"/>
  </si>
  <si>
    <t>IDR(インドネシア・ルピア)</t>
    <phoneticPr fontId="8"/>
  </si>
  <si>
    <t>メキシコ・ペソ</t>
    <phoneticPr fontId="8"/>
  </si>
  <si>
    <t>MXN(メキシコ・ペソ)</t>
    <phoneticPr fontId="8"/>
  </si>
  <si>
    <t>フィリピン・ペソ</t>
    <phoneticPr fontId="8"/>
  </si>
  <si>
    <t>PHP(フィリピン・ペソ)</t>
    <phoneticPr fontId="8"/>
  </si>
  <si>
    <t>南アフリカ･ランド</t>
    <phoneticPr fontId="8"/>
  </si>
  <si>
    <t>ZAR(南アフリカ･ランド)</t>
    <phoneticPr fontId="8"/>
  </si>
  <si>
    <t>チェコ・コルナ</t>
    <phoneticPr fontId="8"/>
  </si>
  <si>
    <t>CZK(チェコ・コルナ)</t>
    <phoneticPr fontId="8"/>
  </si>
  <si>
    <t>ロシア・ルーブル</t>
    <phoneticPr fontId="8"/>
  </si>
  <si>
    <t>RUB(ロシア・ルーブル)</t>
    <phoneticPr fontId="8"/>
  </si>
  <si>
    <t>ハンガリー・フォリント</t>
    <phoneticPr fontId="8"/>
  </si>
  <si>
    <t>HUF(ハンガリー・フォリント)</t>
    <phoneticPr fontId="8"/>
  </si>
  <si>
    <t>ポーランド・ズロチ</t>
    <phoneticPr fontId="8"/>
  </si>
  <si>
    <t>PLN(ポーランド・ズロチ)</t>
    <phoneticPr fontId="8"/>
  </si>
  <si>
    <t>トルコ・リラ</t>
    <phoneticPr fontId="8"/>
  </si>
  <si>
    <t>TRY(トルコ・リラ)</t>
    <phoneticPr fontId="8"/>
  </si>
  <si>
    <t>補助対象上限額</t>
    <rPh sb="0" eb="2">
      <t>ホジョ</t>
    </rPh>
    <rPh sb="2" eb="4">
      <t>タイショウ</t>
    </rPh>
    <rPh sb="4" eb="7">
      <t>ジョウゲンガク</t>
    </rPh>
    <phoneticPr fontId="8"/>
  </si>
  <si>
    <t>補助上限額（1/2）</t>
    <rPh sb="0" eb="2">
      <t>ホジョ</t>
    </rPh>
    <rPh sb="2" eb="4">
      <t>ジョウゲン</t>
    </rPh>
    <rPh sb="4" eb="5">
      <t>ガク</t>
    </rPh>
    <phoneticPr fontId="8"/>
  </si>
  <si>
    <t>香港</t>
    <rPh sb="0" eb="2">
      <t>ホンコン</t>
    </rPh>
    <phoneticPr fontId="8"/>
  </si>
  <si>
    <t>台湾</t>
    <rPh sb="0" eb="2">
      <t>タイワン</t>
    </rPh>
    <phoneticPr fontId="8"/>
  </si>
  <si>
    <t>韓国</t>
    <rPh sb="0" eb="2">
      <t>カンコク</t>
    </rPh>
    <phoneticPr fontId="8"/>
  </si>
  <si>
    <t>タイ</t>
    <phoneticPr fontId="8"/>
  </si>
  <si>
    <t>シンガポール</t>
    <phoneticPr fontId="8"/>
  </si>
  <si>
    <t>マレーシア</t>
    <phoneticPr fontId="8"/>
  </si>
  <si>
    <t>MYR</t>
    <phoneticPr fontId="8"/>
  </si>
  <si>
    <t>SDG</t>
    <phoneticPr fontId="8"/>
  </si>
  <si>
    <t>THB</t>
    <phoneticPr fontId="8"/>
  </si>
  <si>
    <t>KRW</t>
    <phoneticPr fontId="8"/>
  </si>
  <si>
    <t>CNY</t>
    <phoneticPr fontId="8"/>
  </si>
  <si>
    <t>HKD</t>
    <phoneticPr fontId="8"/>
  </si>
  <si>
    <t>補助上限額</t>
    <rPh sb="0" eb="2">
      <t>ホジョ</t>
    </rPh>
    <rPh sb="2" eb="5">
      <t>ジョウゲンガク</t>
    </rPh>
    <phoneticPr fontId="8"/>
  </si>
  <si>
    <t>上位５品目</t>
    <rPh sb="0" eb="2">
      <t>ジョウイ</t>
    </rPh>
    <rPh sb="3" eb="5">
      <t>ヒンモク</t>
    </rPh>
    <phoneticPr fontId="8"/>
  </si>
  <si>
    <t>申請時入力欄　←　</t>
    <rPh sb="0" eb="2">
      <t>シンセイ</t>
    </rPh>
    <phoneticPr fontId="8"/>
  </si>
  <si>
    <t>※現地通貨を用いた場合、交付申請で用いたレートより日本円に換算すること。
※複数のイベント等に参加する場合、イベント毎に本紙を作成すること。
※イベントではなく、各社を訪問しての商談の場合は、一枚にまとめてよい。</t>
    <rPh sb="1" eb="3">
      <t>ゲンチ</t>
    </rPh>
    <rPh sb="3" eb="5">
      <t>ツウカ</t>
    </rPh>
    <rPh sb="6" eb="7">
      <t>モチ</t>
    </rPh>
    <rPh sb="9" eb="11">
      <t>バアイ</t>
    </rPh>
    <rPh sb="12" eb="14">
      <t>コウフ</t>
    </rPh>
    <rPh sb="14" eb="16">
      <t>シンセイ</t>
    </rPh>
    <rPh sb="17" eb="18">
      <t>モチ</t>
    </rPh>
    <rPh sb="25" eb="28">
      <t>ニホンエン</t>
    </rPh>
    <rPh sb="29" eb="31">
      <t>カンサン</t>
    </rPh>
    <phoneticPr fontId="8"/>
  </si>
  <si>
    <t>①　県産品等売上額</t>
    <rPh sb="2" eb="3">
      <t>ケン</t>
    </rPh>
    <rPh sb="3" eb="5">
      <t>サンピン</t>
    </rPh>
    <rPh sb="5" eb="6">
      <t>トウ</t>
    </rPh>
    <rPh sb="6" eb="8">
      <t>ウリアゲ</t>
    </rPh>
    <rPh sb="8" eb="9">
      <t>ガク</t>
    </rPh>
    <phoneticPr fontId="8"/>
  </si>
  <si>
    <t>２　成約額について
　⑴　扱った品目のうち、金額ベース上位実績５商品を入力し、合計欄には全商品の成約額を入力願います。
　⑵　商品名は可能な限り個別品目名で入力願います。
　⑶　商談先が海外流通事業者等で、成約後は輸出事業者等を通して販売する場合、成約先の事業者名は「輸出事業者名」を、備考欄に「現地事業者名」を記載願います。</t>
    <rPh sb="128" eb="130">
      <t>ジギョウ</t>
    </rPh>
    <rPh sb="130" eb="131">
      <t>シャ</t>
    </rPh>
    <rPh sb="150" eb="153">
      <t>ジギョウシャ</t>
    </rPh>
    <phoneticPr fontId="8"/>
  </si>
  <si>
    <t>※県内輸出事業者又は海外流通事業者、県内支援機関がイベントをとりまとめる側（主催者）が出展する場合、自ら販売し売上がある場合はその額を、販売しない場合は出展企業の実績を取りまとめて記載願います。
※事務局は提出書類などで知り得た企業情報などについては、守秘義務を厳守し、本事業の目的以外に企業の許可なく第三者に開示或いは提供することはありません。</t>
    <phoneticPr fontId="8"/>
  </si>
  <si>
    <t>■売上・成約実績表</t>
    <rPh sb="1" eb="3">
      <t>ウリアゲ</t>
    </rPh>
    <rPh sb="4" eb="6">
      <t>セイヤク</t>
    </rPh>
    <rPh sb="6" eb="8">
      <t>ジッセキ</t>
    </rPh>
    <rPh sb="8" eb="9">
      <t>ヒョウ</t>
    </rPh>
    <phoneticPr fontId="8"/>
  </si>
  <si>
    <t>県産品売上・成約額入力</t>
    <rPh sb="3" eb="5">
      <t>ウリアゲ</t>
    </rPh>
    <rPh sb="6" eb="8">
      <t>セイヤク</t>
    </rPh>
    <rPh sb="8" eb="9">
      <t>ガク</t>
    </rPh>
    <rPh sb="9" eb="11">
      <t>ニュウリョク</t>
    </rPh>
    <phoneticPr fontId="8"/>
  </si>
  <si>
    <t>交付申請時の為替レート</t>
    <rPh sb="0" eb="2">
      <t>コウフ</t>
    </rPh>
    <rPh sb="2" eb="5">
      <t>シンセイジ</t>
    </rPh>
    <rPh sb="6" eb="8">
      <t>カワセ</t>
    </rPh>
    <phoneticPr fontId="8"/>
  </si>
  <si>
    <t>月末日時点</t>
    <rPh sb="0" eb="1">
      <t>ガツ</t>
    </rPh>
    <rPh sb="1" eb="3">
      <t>マツジツ</t>
    </rPh>
    <rPh sb="3" eb="5">
      <t>ジテン</t>
    </rPh>
    <phoneticPr fontId="8"/>
  </si>
  <si>
    <t>合計</t>
    <rPh sb="0" eb="2">
      <t>ゴウケイ</t>
    </rPh>
    <phoneticPr fontId="8"/>
  </si>
  <si>
    <t>担当者メールアドレス</t>
    <rPh sb="0" eb="3">
      <t>タントウシャ</t>
    </rPh>
    <phoneticPr fontId="8"/>
  </si>
  <si>
    <t>　項目別</t>
    <rPh sb="1" eb="3">
      <t>コウモク</t>
    </rPh>
    <rPh sb="3" eb="4">
      <t>ベツ</t>
    </rPh>
    <phoneticPr fontId="8"/>
  </si>
  <si>
    <t>企画種別</t>
    <rPh sb="0" eb="2">
      <t>キカク</t>
    </rPh>
    <rPh sb="2" eb="4">
      <t>シュベツ</t>
    </rPh>
    <phoneticPr fontId="8"/>
  </si>
  <si>
    <t>飲食店</t>
    <phoneticPr fontId="8"/>
  </si>
  <si>
    <t>店舗内販促</t>
    <phoneticPr fontId="8"/>
  </si>
  <si>
    <t>①　卸、仕入、売上額　（円）</t>
    <rPh sb="12" eb="13">
      <t>エン</t>
    </rPh>
    <phoneticPr fontId="8"/>
  </si>
  <si>
    <t>分類</t>
    <rPh sb="0" eb="2">
      <t>ブンルイ</t>
    </rPh>
    <phoneticPr fontId="8"/>
  </si>
  <si>
    <t>見込</t>
  </si>
  <si>
    <t>会社名</t>
  </si>
  <si>
    <t>会社名</t>
    <phoneticPr fontId="8"/>
  </si>
  <si>
    <t>売上</t>
  </si>
  <si>
    <r>
      <t>主な取扱商品（種類、商品名）</t>
    </r>
    <r>
      <rPr>
        <b/>
        <sz val="10"/>
        <color theme="1"/>
        <rFont val="ＭＳ Ｐゴシック"/>
        <family val="3"/>
        <charset val="128"/>
        <scheme val="minor"/>
      </rPr>
      <t>※カーソルを合わせると分類例が表示されます。</t>
    </r>
    <rPh sb="0" eb="1">
      <t>オモ</t>
    </rPh>
    <rPh sb="2" eb="4">
      <t>トリアツカイ</t>
    </rPh>
    <rPh sb="4" eb="6">
      <t>ショウヒン</t>
    </rPh>
    <rPh sb="7" eb="9">
      <t>シュルイ</t>
    </rPh>
    <rPh sb="10" eb="13">
      <t>ショウヒンメイ</t>
    </rPh>
    <rPh sb="20" eb="21">
      <t>ア</t>
    </rPh>
    <rPh sb="25" eb="27">
      <t>ブンルイ</t>
    </rPh>
    <rPh sb="27" eb="28">
      <t>レイ</t>
    </rPh>
    <rPh sb="29" eb="31">
      <t>ヒョウジ</t>
    </rPh>
    <phoneticPr fontId="8"/>
  </si>
  <si>
    <t>企画書</t>
    <phoneticPr fontId="8"/>
  </si>
  <si>
    <t>税率（％）</t>
    <rPh sb="0" eb="2">
      <t>ゼイリツ</t>
    </rPh>
    <phoneticPr fontId="8"/>
  </si>
  <si>
    <t>物産展・フェア・見本市</t>
    <rPh sb="8" eb="11">
      <t>ミホンイチ</t>
    </rPh>
    <phoneticPr fontId="8"/>
  </si>
  <si>
    <t>EC広告</t>
    <rPh sb="2" eb="4">
      <t>コウコク</t>
    </rPh>
    <phoneticPr fontId="8"/>
  </si>
  <si>
    <t>広告・印刷物</t>
    <rPh sb="0" eb="2">
      <t>コウコク</t>
    </rPh>
    <rPh sb="3" eb="6">
      <t>インサツブツ</t>
    </rPh>
    <phoneticPr fontId="8"/>
  </si>
  <si>
    <t>展示会・商談会</t>
    <rPh sb="0" eb="3">
      <t>テンジカイ</t>
    </rPh>
    <phoneticPr fontId="8"/>
  </si>
  <si>
    <t>認知度</t>
  </si>
  <si>
    <t>海外輸出に係るコスト</t>
  </si>
  <si>
    <t>価格調整</t>
  </si>
  <si>
    <t>輸入障壁</t>
  </si>
  <si>
    <t>供給量</t>
  </si>
  <si>
    <t>現地市場及び現地企業情報の入手</t>
  </si>
  <si>
    <t>人材不足</t>
  </si>
  <si>
    <t>言語の壁</t>
  </si>
  <si>
    <t>海外バイヤー、代理店との連携</t>
  </si>
  <si>
    <t>受入体制</t>
  </si>
  <si>
    <t>貿易実務の知識不足</t>
  </si>
  <si>
    <t>売上</t>
    <phoneticPr fontId="8"/>
  </si>
  <si>
    <t>成約</t>
    <phoneticPr fontId="8"/>
  </si>
  <si>
    <t>②　成約額　（円）</t>
    <phoneticPr fontId="8"/>
  </si>
  <si>
    <t>③　成約見込み額　（円）</t>
    <rPh sb="2" eb="4">
      <t>セイヤク</t>
    </rPh>
    <rPh sb="4" eb="6">
      <t>ミコ</t>
    </rPh>
    <rPh sb="7" eb="8">
      <t>ガク</t>
    </rPh>
    <rPh sb="10" eb="11">
      <t>エン</t>
    </rPh>
    <phoneticPr fontId="8"/>
  </si>
  <si>
    <t>成約見込額</t>
    <rPh sb="0" eb="2">
      <t>セイヤク</t>
    </rPh>
    <rPh sb="2" eb="4">
      <t>ミコミ</t>
    </rPh>
    <rPh sb="4" eb="5">
      <t>ガク</t>
    </rPh>
    <phoneticPr fontId="8"/>
  </si>
  <si>
    <t>成約見込</t>
    <phoneticPr fontId="8"/>
  </si>
  <si>
    <t>②　成約額</t>
    <rPh sb="2" eb="4">
      <t>セイヤク</t>
    </rPh>
    <rPh sb="4" eb="5">
      <t>ガク</t>
    </rPh>
    <phoneticPr fontId="8"/>
  </si>
  <si>
    <t>③　成約見込み額</t>
    <phoneticPr fontId="8"/>
  </si>
  <si>
    <t>①　今回のイベントで取扱う県産品の卸額または仕入額、売上額</t>
    <phoneticPr fontId="8"/>
  </si>
  <si>
    <t>売上先会社名</t>
    <rPh sb="3" eb="6">
      <t>カイシャメイ</t>
    </rPh>
    <phoneticPr fontId="8"/>
  </si>
  <si>
    <t>成約見込先会社名</t>
    <rPh sb="5" eb="8">
      <t>カイシャメイ</t>
    </rPh>
    <phoneticPr fontId="8"/>
  </si>
  <si>
    <t>成約先会社名</t>
    <rPh sb="3" eb="6">
      <t>カイシャメイ</t>
    </rPh>
    <phoneticPr fontId="8"/>
  </si>
  <si>
    <t>変更申請の有無</t>
    <rPh sb="0" eb="2">
      <t>ヘンコウ</t>
    </rPh>
    <rPh sb="2" eb="4">
      <t>シンセイ</t>
    </rPh>
    <rPh sb="5" eb="7">
      <t>ウム</t>
    </rPh>
    <phoneticPr fontId="8"/>
  </si>
  <si>
    <t>定期的な情報の提供</t>
  </si>
  <si>
    <t>現地販売支援</t>
  </si>
  <si>
    <t>県主催のイベント開催</t>
  </si>
  <si>
    <t>証憑（支払関係）</t>
    <rPh sb="0" eb="2">
      <t>ショウヒョウ</t>
    </rPh>
    <rPh sb="3" eb="5">
      <t>シハライ</t>
    </rPh>
    <rPh sb="5" eb="7">
      <t>カンケイ</t>
    </rPh>
    <phoneticPr fontId="8"/>
  </si>
  <si>
    <t>　※３回以上変更申請がある場合は、実績報告書はWORDファイルで作成をお願いします。</t>
    <rPh sb="3" eb="4">
      <t>カイ</t>
    </rPh>
    <rPh sb="4" eb="6">
      <t>イジョウ</t>
    </rPh>
    <rPh sb="6" eb="8">
      <t>ヘンコウ</t>
    </rPh>
    <rPh sb="8" eb="10">
      <t>シンセイ</t>
    </rPh>
    <rPh sb="13" eb="15">
      <t>バアイ</t>
    </rPh>
    <rPh sb="17" eb="19">
      <t>ジッセキ</t>
    </rPh>
    <rPh sb="19" eb="22">
      <t>ホウコクショ</t>
    </rPh>
    <rPh sb="32" eb="34">
      <t>サクセイ</t>
    </rPh>
    <rPh sb="36" eb="37">
      <t>ネガ</t>
    </rPh>
    <phoneticPr fontId="8"/>
  </si>
  <si>
    <t>→活動写真入力シートへ</t>
    <rPh sb="1" eb="3">
      <t>カツドウ</t>
    </rPh>
    <rPh sb="3" eb="5">
      <t>シャシン</t>
    </rPh>
    <rPh sb="5" eb="7">
      <t>ニュウリョク</t>
    </rPh>
    <phoneticPr fontId="8"/>
  </si>
  <si>
    <t>実施状況写真入力</t>
    <rPh sb="0" eb="2">
      <t>ジッシ</t>
    </rPh>
    <rPh sb="2" eb="4">
      <t>ジョウキョウ</t>
    </rPh>
    <rPh sb="4" eb="6">
      <t>シャシン</t>
    </rPh>
    <rPh sb="6" eb="8">
      <t>ニュウリョク</t>
    </rPh>
    <phoneticPr fontId="8"/>
  </si>
  <si>
    <t>販売促進員写真入力</t>
    <rPh sb="0" eb="2">
      <t>ハンバイ</t>
    </rPh>
    <rPh sb="2" eb="4">
      <t>ソクシン</t>
    </rPh>
    <rPh sb="4" eb="5">
      <t>イン</t>
    </rPh>
    <rPh sb="5" eb="7">
      <t>シャシン</t>
    </rPh>
    <rPh sb="7" eb="9">
      <t>ニュウリョク</t>
    </rPh>
    <phoneticPr fontId="8"/>
  </si>
  <si>
    <t>→販売促進員写真入力シートへ</t>
    <rPh sb="1" eb="3">
      <t>ハンバイ</t>
    </rPh>
    <rPh sb="3" eb="5">
      <t>ソクシン</t>
    </rPh>
    <rPh sb="5" eb="6">
      <t>イン</t>
    </rPh>
    <rPh sb="6" eb="8">
      <t>シャシン</t>
    </rPh>
    <rPh sb="8" eb="10">
      <t>ニュウリョク</t>
    </rPh>
    <phoneticPr fontId="8"/>
  </si>
  <si>
    <t>補助対象事業者</t>
    <rPh sb="0" eb="2">
      <t>ホジョ</t>
    </rPh>
    <rPh sb="2" eb="4">
      <t>タイショウ</t>
    </rPh>
    <rPh sb="4" eb="7">
      <t>ジギョウシャ</t>
    </rPh>
    <phoneticPr fontId="8"/>
  </si>
  <si>
    <t>県内生産者</t>
    <rPh sb="0" eb="2">
      <t>ケンナイ</t>
    </rPh>
    <rPh sb="2" eb="5">
      <t>セイサンシャ</t>
    </rPh>
    <phoneticPr fontId="8"/>
  </si>
  <si>
    <t>県内輸出事業者</t>
    <rPh sb="0" eb="2">
      <t>ケンナイ</t>
    </rPh>
    <rPh sb="2" eb="4">
      <t>ユシュツ</t>
    </rPh>
    <rPh sb="4" eb="7">
      <t>ジギョウシャ</t>
    </rPh>
    <phoneticPr fontId="8"/>
  </si>
  <si>
    <t>生海苔</t>
    <rPh sb="0" eb="1">
      <t>ナマ</t>
    </rPh>
    <rPh sb="1" eb="3">
      <t>ノリ</t>
    </rPh>
    <phoneticPr fontId="63"/>
  </si>
  <si>
    <t>２回目変更承認通知日</t>
    <rPh sb="1" eb="3">
      <t>カイメ</t>
    </rPh>
    <rPh sb="3" eb="5">
      <t>ヘンコウ</t>
    </rPh>
    <rPh sb="5" eb="7">
      <t>ショウニン</t>
    </rPh>
    <rPh sb="7" eb="9">
      <t>ツウチ</t>
    </rPh>
    <rPh sb="9" eb="10">
      <t>ビ</t>
    </rPh>
    <phoneticPr fontId="8"/>
  </si>
  <si>
    <t>■交付申請　　□実績報告</t>
    <rPh sb="1" eb="3">
      <t>コウフ</t>
    </rPh>
    <rPh sb="3" eb="5">
      <t>シンセイ</t>
    </rPh>
    <rPh sb="8" eb="10">
      <t>ジッセキ</t>
    </rPh>
    <rPh sb="10" eb="12">
      <t>ホウコク</t>
    </rPh>
    <phoneticPr fontId="8"/>
  </si>
  <si>
    <t>□交付申請　　■実績報告</t>
    <rPh sb="1" eb="3">
      <t>コウフ</t>
    </rPh>
    <rPh sb="3" eb="5">
      <t>シンセイ</t>
    </rPh>
    <rPh sb="8" eb="10">
      <t>ジッセキ</t>
    </rPh>
    <rPh sb="10" eb="12">
      <t>ホウコク</t>
    </rPh>
    <phoneticPr fontId="8"/>
  </si>
  <si>
    <t>県産品の認知度向上</t>
  </si>
  <si>
    <t>輸出入に係るコスト</t>
  </si>
  <si>
    <t>取引先との関係強化</t>
  </si>
  <si>
    <t>国税納税証明書
法人税（様式その３の３）、又は申告所得税（様式その３の２）</t>
    <rPh sb="12" eb="14">
      <t>ヨウシキ</t>
    </rPh>
    <phoneticPr fontId="8"/>
  </si>
  <si>
    <t>交付申請書【様式第１号】</t>
    <rPh sb="8" eb="9">
      <t>ダイ</t>
    </rPh>
    <rPh sb="10" eb="11">
      <t>ゴウ</t>
    </rPh>
    <phoneticPr fontId="8"/>
  </si>
  <si>
    <t>計画変更承認申請書【様式第４号】</t>
    <rPh sb="0" eb="2">
      <t>ケイカク</t>
    </rPh>
    <rPh sb="2" eb="4">
      <t>ヘンコウ</t>
    </rPh>
    <rPh sb="4" eb="6">
      <t>ショウニン</t>
    </rPh>
    <phoneticPr fontId="8"/>
  </si>
  <si>
    <t>中止（廃止）承認申請書【様式第６号】</t>
    <rPh sb="0" eb="2">
      <t>チュウシ</t>
    </rPh>
    <phoneticPr fontId="8"/>
  </si>
  <si>
    <t>別紙　１－１</t>
    <rPh sb="0" eb="2">
      <t>ベッシ</t>
    </rPh>
    <phoneticPr fontId="8"/>
  </si>
  <si>
    <t>誓約書・確認書（別紙１－１）</t>
    <rPh sb="8" eb="10">
      <t>ベッシ</t>
    </rPh>
    <phoneticPr fontId="8"/>
  </si>
  <si>
    <t>年間計画書（別紙１－２）</t>
    <rPh sb="6" eb="8">
      <t>ベッシ</t>
    </rPh>
    <phoneticPr fontId="8"/>
  </si>
  <si>
    <t>別紙　１－２</t>
    <rPh sb="0" eb="2">
      <t>ベッシ</t>
    </rPh>
    <phoneticPr fontId="8"/>
  </si>
  <si>
    <t>企画書（別紙３）　※支援メニューによって様式が異なる。</t>
    <rPh sb="0" eb="3">
      <t>キカクショ</t>
    </rPh>
    <rPh sb="4" eb="6">
      <t>ベッシ</t>
    </rPh>
    <rPh sb="10" eb="12">
      <t>シエン</t>
    </rPh>
    <rPh sb="20" eb="22">
      <t>ヨウシキ</t>
    </rPh>
    <rPh sb="23" eb="24">
      <t>コト</t>
    </rPh>
    <phoneticPr fontId="8"/>
  </si>
  <si>
    <t>別紙　３のつづき</t>
    <rPh sb="0" eb="2">
      <t>ベッシ</t>
    </rPh>
    <phoneticPr fontId="8"/>
  </si>
  <si>
    <t>別紙　４－１</t>
    <rPh sb="0" eb="2">
      <t>ベッシ</t>
    </rPh>
    <phoneticPr fontId="8"/>
  </si>
  <si>
    <t>別紙　５の続き（１）活動写真</t>
    <rPh sb="0" eb="2">
      <t>ベッシ</t>
    </rPh>
    <rPh sb="5" eb="6">
      <t>ツヅ</t>
    </rPh>
    <rPh sb="10" eb="12">
      <t>カツドウ</t>
    </rPh>
    <rPh sb="12" eb="14">
      <t>シャシン</t>
    </rPh>
    <phoneticPr fontId="8"/>
  </si>
  <si>
    <t>別紙　５の続き（２）販売促進員関係</t>
    <rPh sb="0" eb="2">
      <t>ベッシ</t>
    </rPh>
    <rPh sb="5" eb="6">
      <t>ツヅ</t>
    </rPh>
    <rPh sb="10" eb="12">
      <t>ハンバイ</t>
    </rPh>
    <rPh sb="12" eb="14">
      <t>ソクシン</t>
    </rPh>
    <rPh sb="14" eb="15">
      <t>イン</t>
    </rPh>
    <rPh sb="15" eb="17">
      <t>カンケイ</t>
    </rPh>
    <phoneticPr fontId="8"/>
  </si>
  <si>
    <t>売上・成約実績表（別紙５－１）</t>
    <rPh sb="9" eb="11">
      <t>ベッシ</t>
    </rPh>
    <phoneticPr fontId="8"/>
  </si>
  <si>
    <t>別紙　５－１</t>
    <rPh sb="0" eb="2">
      <t>ベッシ</t>
    </rPh>
    <phoneticPr fontId="8"/>
  </si>
  <si>
    <t>別紙　４－２</t>
    <rPh sb="0" eb="2">
      <t>ベッシ</t>
    </rPh>
    <phoneticPr fontId="8"/>
  </si>
  <si>
    <t>会社概要（別紙２）</t>
    <rPh sb="0" eb="2">
      <t>カイシャ</t>
    </rPh>
    <rPh sb="2" eb="4">
      <t>ガイヨウ</t>
    </rPh>
    <rPh sb="5" eb="7">
      <t>ベッシ</t>
    </rPh>
    <phoneticPr fontId="8"/>
  </si>
  <si>
    <t>↑補助上限を超えています</t>
    <rPh sb="1" eb="3">
      <t>ホジョ</t>
    </rPh>
    <rPh sb="3" eb="5">
      <t>ジョウゲン</t>
    </rPh>
    <rPh sb="6" eb="7">
      <t>コ</t>
    </rPh>
    <phoneticPr fontId="8"/>
  </si>
  <si>
    <t>新旧対照表（別記様式第４号関係）</t>
    <rPh sb="0" eb="2">
      <t>シンキュウ</t>
    </rPh>
    <rPh sb="2" eb="5">
      <t>タイショウヒョウ</t>
    </rPh>
    <rPh sb="6" eb="8">
      <t>ベッキ</t>
    </rPh>
    <rPh sb="8" eb="10">
      <t>ヨウシキ</t>
    </rPh>
    <rPh sb="10" eb="11">
      <t>ダイ</t>
    </rPh>
    <rPh sb="12" eb="13">
      <t>ゴウ</t>
    </rPh>
    <rPh sb="13" eb="15">
      <t>カンケイ</t>
    </rPh>
    <phoneticPr fontId="8"/>
  </si>
  <si>
    <t>新</t>
    <rPh sb="0" eb="1">
      <t>シン</t>
    </rPh>
    <phoneticPr fontId="8"/>
  </si>
  <si>
    <t>旧</t>
    <rPh sb="0" eb="1">
      <t>キュウ</t>
    </rPh>
    <phoneticPr fontId="8"/>
  </si>
  <si>
    <t xml:space="preserve">
</t>
    <phoneticPr fontId="8"/>
  </si>
  <si>
    <t>※変更箇所毎に、変更する様式番号、項目を記載したうえで新旧を表示すること。変更修正後の様式もあわせて提出すること。</t>
    <rPh sb="1" eb="3">
      <t>ヘンコウ</t>
    </rPh>
    <rPh sb="3" eb="5">
      <t>カショ</t>
    </rPh>
    <rPh sb="5" eb="6">
      <t>ゴト</t>
    </rPh>
    <rPh sb="8" eb="10">
      <t>ヘンコウ</t>
    </rPh>
    <rPh sb="12" eb="14">
      <t>ヨウシキ</t>
    </rPh>
    <rPh sb="14" eb="16">
      <t>バンゴウ</t>
    </rPh>
    <rPh sb="17" eb="19">
      <t>コウモク</t>
    </rPh>
    <rPh sb="20" eb="22">
      <t>キサイ</t>
    </rPh>
    <rPh sb="27" eb="29">
      <t>シンキュウ</t>
    </rPh>
    <rPh sb="30" eb="32">
      <t>ヒョウジ</t>
    </rPh>
    <rPh sb="37" eb="39">
      <t>ヘンコウ</t>
    </rPh>
    <rPh sb="39" eb="41">
      <t>シュウセイ</t>
    </rPh>
    <rPh sb="41" eb="42">
      <t>ゴ</t>
    </rPh>
    <rPh sb="43" eb="45">
      <t>ヨウシキ</t>
    </rPh>
    <rPh sb="50" eb="52">
      <t>テイシュツ</t>
    </rPh>
    <phoneticPr fontId="8"/>
  </si>
  <si>
    <t xml:space="preserve">
</t>
    <phoneticPr fontId="8"/>
  </si>
  <si>
    <t>F4からM119まで貼り付け可</t>
    <rPh sb="10" eb="11">
      <t>ハ</t>
    </rPh>
    <rPh sb="12" eb="13">
      <t>ツ</t>
    </rPh>
    <rPh sb="14" eb="15">
      <t>カ</t>
    </rPh>
    <phoneticPr fontId="8"/>
  </si>
  <si>
    <t>社員数　（総数・非正規）</t>
    <phoneticPr fontId="8"/>
  </si>
  <si>
    <t>電話番号と番号種別</t>
    <rPh sb="0" eb="2">
      <t>デンワ</t>
    </rPh>
    <rPh sb="2" eb="4">
      <t>バンゴウ</t>
    </rPh>
    <rPh sb="5" eb="7">
      <t>バンゴウ</t>
    </rPh>
    <rPh sb="7" eb="9">
      <t>シュベツ</t>
    </rPh>
    <phoneticPr fontId="8"/>
  </si>
  <si>
    <t>補助対象事業者種別・業種</t>
    <rPh sb="0" eb="2">
      <t>ホジョ</t>
    </rPh>
    <rPh sb="2" eb="4">
      <t>タイショウ</t>
    </rPh>
    <rPh sb="4" eb="6">
      <t>ジギョウ</t>
    </rPh>
    <rPh sb="7" eb="9">
      <t>シュベツ</t>
    </rPh>
    <rPh sb="10" eb="12">
      <t>ギョウシュ</t>
    </rPh>
    <phoneticPr fontId="8"/>
  </si>
  <si>
    <t>分類</t>
    <phoneticPr fontId="8"/>
  </si>
  <si>
    <t>輸出実績（金額）　　前期</t>
    <rPh sb="0" eb="2">
      <t>ユシュツ</t>
    </rPh>
    <rPh sb="2" eb="4">
      <t>ジッセキ</t>
    </rPh>
    <rPh sb="5" eb="7">
      <t>キンガク</t>
    </rPh>
    <phoneticPr fontId="8"/>
  </si>
  <si>
    <t>重要度が高い順</t>
    <rPh sb="0" eb="3">
      <t>ジュウヨウド</t>
    </rPh>
    <rPh sb="4" eb="5">
      <t>タカ</t>
    </rPh>
    <rPh sb="6" eb="7">
      <t>ジュン</t>
    </rPh>
    <phoneticPr fontId="8"/>
  </si>
  <si>
    <t>■債権者登録申請書／誓約書・確認書</t>
    <rPh sb="1" eb="4">
      <t>サイケンシャ</t>
    </rPh>
    <rPh sb="4" eb="6">
      <t>トウロク</t>
    </rPh>
    <rPh sb="6" eb="9">
      <t>シンセイショ</t>
    </rPh>
    <rPh sb="10" eb="13">
      <t>セイヤクショ</t>
    </rPh>
    <rPh sb="14" eb="17">
      <t>カクニンショ</t>
    </rPh>
    <phoneticPr fontId="8"/>
  </si>
  <si>
    <r>
      <t>口座情報　</t>
    </r>
    <r>
      <rPr>
        <sz val="10"/>
        <color rgb="FFFF0000"/>
        <rFont val="ＭＳ Ｐゴシック"/>
        <family val="3"/>
        <charset val="128"/>
        <scheme val="minor"/>
      </rPr>
      <t>※ゆうちょ銀行をご使用の場合、振込用の店名・口座種別・口座番号を入力ください。</t>
    </r>
    <rPh sb="0" eb="2">
      <t>コウザ</t>
    </rPh>
    <rPh sb="2" eb="4">
      <t>ジョウホウ</t>
    </rPh>
    <phoneticPr fontId="8"/>
  </si>
  <si>
    <t>銀行名・銀行名カナ</t>
    <rPh sb="0" eb="3">
      <t>ギンコウメイ</t>
    </rPh>
    <phoneticPr fontId="8"/>
  </si>
  <si>
    <t>支店名・支店名カナ</t>
    <rPh sb="0" eb="3">
      <t>シテンメイ</t>
    </rPh>
    <phoneticPr fontId="8"/>
  </si>
  <si>
    <t>店番・預金種目・口座番号</t>
    <rPh sb="0" eb="2">
      <t>テンバン</t>
    </rPh>
    <rPh sb="3" eb="5">
      <t>ヨキン</t>
    </rPh>
    <rPh sb="5" eb="7">
      <t>シュモク</t>
    </rPh>
    <rPh sb="8" eb="10">
      <t>コウザ</t>
    </rPh>
    <rPh sb="10" eb="12">
      <t>バンゴウ</t>
    </rPh>
    <phoneticPr fontId="8"/>
  </si>
  <si>
    <t>今年度の戦略、</t>
    <rPh sb="0" eb="3">
      <t>コンネンド</t>
    </rPh>
    <rPh sb="4" eb="6">
      <t>センリャク</t>
    </rPh>
    <phoneticPr fontId="8"/>
  </si>
  <si>
    <t>展開方法</t>
    <phoneticPr fontId="8"/>
  </si>
  <si>
    <t>商流④</t>
    <rPh sb="0" eb="2">
      <t>ショウリュウ</t>
    </rPh>
    <phoneticPr fontId="8"/>
  </si>
  <si>
    <t>交付を受けようとする補助金</t>
  </si>
  <si>
    <t>G 補助金基礎額計</t>
    <rPh sb="2" eb="5">
      <t>ホジョキン</t>
    </rPh>
    <rPh sb="5" eb="7">
      <t>キソ</t>
    </rPh>
    <rPh sb="7" eb="8">
      <t>ガク</t>
    </rPh>
    <rPh sb="8" eb="9">
      <t>ケイ</t>
    </rPh>
    <phoneticPr fontId="8"/>
  </si>
  <si>
    <t>端数切捨て後</t>
    <rPh sb="0" eb="2">
      <t>ハスウ</t>
    </rPh>
    <rPh sb="2" eb="4">
      <t>キリス</t>
    </rPh>
    <rPh sb="5" eb="6">
      <t>ゴ</t>
    </rPh>
    <phoneticPr fontId="8"/>
  </si>
  <si>
    <t>県産品ブランド構築支援</t>
    <phoneticPr fontId="8"/>
  </si>
  <si>
    <t>企画書（県産品ブランド構築支援）</t>
    <rPh sb="0" eb="3">
      <t>キカクショ</t>
    </rPh>
    <rPh sb="4" eb="7">
      <t>ケンサンヒン</t>
    </rPh>
    <rPh sb="11" eb="13">
      <t>コウチク</t>
    </rPh>
    <rPh sb="13" eb="15">
      <t>シエン</t>
    </rPh>
    <phoneticPr fontId="8"/>
  </si>
  <si>
    <t>県産品ブランド構築
支援</t>
    <phoneticPr fontId="8"/>
  </si>
  <si>
    <t>別添：収支計算書内訳（県産品ブランド構築支援）</t>
    <rPh sb="0" eb="2">
      <t>ベッテン</t>
    </rPh>
    <rPh sb="3" eb="5">
      <t>シュウシ</t>
    </rPh>
    <rPh sb="5" eb="7">
      <t>ケイサン</t>
    </rPh>
    <rPh sb="7" eb="8">
      <t>ショ</t>
    </rPh>
    <rPh sb="8" eb="10">
      <t>ウチワケ</t>
    </rPh>
    <rPh sb="11" eb="14">
      <t>ケンサンヒン</t>
    </rPh>
    <rPh sb="18" eb="20">
      <t>コウチク</t>
    </rPh>
    <rPh sb="20" eb="22">
      <t>シエン</t>
    </rPh>
    <phoneticPr fontId="8"/>
  </si>
  <si>
    <t>（県産品ブランド構築費）</t>
    <phoneticPr fontId="8"/>
  </si>
  <si>
    <t>県産品ブランド
構築支援</t>
    <rPh sb="0" eb="3">
      <t>ケンサンヒン</t>
    </rPh>
    <rPh sb="8" eb="10">
      <t>コウチク</t>
    </rPh>
    <rPh sb="10" eb="12">
      <t>シエン</t>
    </rPh>
    <phoneticPr fontId="8"/>
  </si>
  <si>
    <t>事業成果報告書（県産品ブランド構築支援）</t>
    <rPh sb="0" eb="2">
      <t>ジギョウ</t>
    </rPh>
    <rPh sb="2" eb="4">
      <t>セイカ</t>
    </rPh>
    <rPh sb="4" eb="7">
      <t>ホウコクショ</t>
    </rPh>
    <rPh sb="8" eb="11">
      <t>ケンサンヒン</t>
    </rPh>
    <rPh sb="15" eb="17">
      <t>コウチク</t>
    </rPh>
    <rPh sb="17" eb="19">
      <t>シエン</t>
    </rPh>
    <phoneticPr fontId="8"/>
  </si>
  <si>
    <t>県産品ブランド
構築支援</t>
    <phoneticPr fontId="8"/>
  </si>
  <si>
    <t>　令和　年　月　日付け沖縄県指令商第　　号をもって交付決定の通知を受けた県産</t>
    <phoneticPr fontId="8"/>
  </si>
  <si>
    <t>販売拡大・ブランド化を目指す県産品・選定理由</t>
    <rPh sb="0" eb="2">
      <t>ハンバイ</t>
    </rPh>
    <rPh sb="2" eb="4">
      <t>カクダイ</t>
    </rPh>
    <rPh sb="9" eb="10">
      <t>カ</t>
    </rPh>
    <rPh sb="11" eb="13">
      <t>メザ</t>
    </rPh>
    <rPh sb="14" eb="15">
      <t>ケン</t>
    </rPh>
    <rPh sb="15" eb="17">
      <t>サンピン</t>
    </rPh>
    <rPh sb="18" eb="20">
      <t>センテイ</t>
    </rPh>
    <rPh sb="20" eb="22">
      <t>リユウ</t>
    </rPh>
    <phoneticPr fontId="8"/>
  </si>
  <si>
    <t>販促費</t>
    <rPh sb="0" eb="2">
      <t>ハンソク</t>
    </rPh>
    <rPh sb="2" eb="3">
      <t>ヒ</t>
    </rPh>
    <phoneticPr fontId="8"/>
  </si>
  <si>
    <t>渡航費</t>
    <rPh sb="0" eb="3">
      <t>トコウヒ</t>
    </rPh>
    <phoneticPr fontId="8"/>
  </si>
  <si>
    <t>招聘費</t>
    <rPh sb="0" eb="2">
      <t>ショウヘイ</t>
    </rPh>
    <rPh sb="2" eb="3">
      <t>ヒ</t>
    </rPh>
    <phoneticPr fontId="8"/>
  </si>
  <si>
    <t>商品改良費</t>
    <rPh sb="0" eb="2">
      <t>ショウヒン</t>
    </rPh>
    <rPh sb="2" eb="4">
      <t>カイリョウ</t>
    </rPh>
    <rPh sb="4" eb="5">
      <t>ヒ</t>
    </rPh>
    <phoneticPr fontId="8"/>
  </si>
  <si>
    <t>①本事業で取扱う県産品の卸額(円)</t>
    <rPh sb="1" eb="2">
      <t>ホン</t>
    </rPh>
    <rPh sb="2" eb="4">
      <t>ジギョウ</t>
    </rPh>
    <phoneticPr fontId="8"/>
  </si>
  <si>
    <t>日付</t>
    <rPh sb="0" eb="2">
      <t>ヒヅケ</t>
    </rPh>
    <phoneticPr fontId="8"/>
  </si>
  <si>
    <t>用務内容</t>
  </si>
  <si>
    <t>計画の主な工程</t>
    <rPh sb="0" eb="2">
      <t>ケイカク</t>
    </rPh>
    <rPh sb="3" eb="4">
      <t>オモ</t>
    </rPh>
    <rPh sb="5" eb="7">
      <t>コウテイ</t>
    </rPh>
    <phoneticPr fontId="8"/>
  </si>
  <si>
    <t>1．販促費（ブース代、ワゴン代等、会場設営、装飾等、リース料、広告、人件費等）</t>
    <phoneticPr fontId="8"/>
  </si>
  <si>
    <t>2．渡航（航空運賃、宿泊費）</t>
    <phoneticPr fontId="16" type="noConversion"/>
  </si>
  <si>
    <t>3.  招聘費（航空運賃、宿泊費）</t>
    <phoneticPr fontId="16" type="noConversion"/>
  </si>
  <si>
    <t>E 実費合計
（円・税抜）</t>
    <rPh sb="2" eb="4">
      <t>ジッピ</t>
    </rPh>
    <rPh sb="4" eb="6">
      <t>ゴウケイ</t>
    </rPh>
    <rPh sb="8" eb="9">
      <t>エン</t>
    </rPh>
    <rPh sb="10" eb="12">
      <t>ゼイヌキ</t>
    </rPh>
    <phoneticPr fontId="8"/>
  </si>
  <si>
    <t>G 補助金基礎
額（円）</t>
    <rPh sb="2" eb="5">
      <t>ホジョキン</t>
    </rPh>
    <rPh sb="5" eb="7">
      <t>キソ</t>
    </rPh>
    <rPh sb="8" eb="9">
      <t>ガク</t>
    </rPh>
    <rPh sb="10" eb="11">
      <t>エン</t>
    </rPh>
    <phoneticPr fontId="8"/>
  </si>
  <si>
    <t>販売拡大・ブランド化
を目指す県産品・選定理由</t>
    <phoneticPr fontId="8"/>
  </si>
  <si>
    <t>日付</t>
    <phoneticPr fontId="8"/>
  </si>
  <si>
    <t>日程および用務内容</t>
    <phoneticPr fontId="8"/>
  </si>
  <si>
    <t>本事業で取扱う県産品の卸額</t>
    <rPh sb="0" eb="1">
      <t>ホン</t>
    </rPh>
    <rPh sb="1" eb="3">
      <t>ジギョウ</t>
    </rPh>
    <phoneticPr fontId="8"/>
  </si>
  <si>
    <t>期待される効果　　成約見込額</t>
    <phoneticPr fontId="8"/>
  </si>
  <si>
    <t>1．販促費（ブース代、ワゴン代等、会場設営、装飾等、リース料、広告、人件費等）</t>
    <phoneticPr fontId="16" type="noConversion"/>
  </si>
  <si>
    <t>実施内容</t>
    <rPh sb="0" eb="2">
      <t>ジッシ</t>
    </rPh>
    <rPh sb="2" eb="4">
      <t>ナイヨウ</t>
    </rPh>
    <phoneticPr fontId="8"/>
  </si>
  <si>
    <t>事業の成果</t>
    <rPh sb="0" eb="2">
      <t>ジギョウ</t>
    </rPh>
    <rPh sb="3" eb="5">
      <t>セイカ</t>
    </rPh>
    <phoneticPr fontId="8"/>
  </si>
  <si>
    <t>（実施状況や消費者の反応などを含む）</t>
    <rPh sb="1" eb="3">
      <t>ジッシ</t>
    </rPh>
    <rPh sb="3" eb="5">
      <t>ジョウキョウ</t>
    </rPh>
    <rPh sb="6" eb="9">
      <t>ショウヒシャ</t>
    </rPh>
    <rPh sb="10" eb="12">
      <t>ハンノウ</t>
    </rPh>
    <rPh sb="15" eb="16">
      <t>フク</t>
    </rPh>
    <phoneticPr fontId="8"/>
  </si>
  <si>
    <t>内容
（効果・規模
も含む　定量的）</t>
    <rPh sb="0" eb="2">
      <t>ナイヨウ</t>
    </rPh>
    <rPh sb="4" eb="6">
      <t>コウカ</t>
    </rPh>
    <rPh sb="7" eb="9">
      <t>キボ</t>
    </rPh>
    <rPh sb="11" eb="12">
      <t>フク</t>
    </rPh>
    <rPh sb="14" eb="17">
      <t>テイリョウテキ</t>
    </rPh>
    <phoneticPr fontId="8"/>
  </si>
  <si>
    <t>本事業の沖縄県産品のブランド構築における波及効果</t>
    <rPh sb="0" eb="1">
      <t>ホン</t>
    </rPh>
    <rPh sb="1" eb="3">
      <t>ジギョウ</t>
    </rPh>
    <rPh sb="4" eb="6">
      <t>オキナワ</t>
    </rPh>
    <rPh sb="6" eb="9">
      <t>ケンサンヒン</t>
    </rPh>
    <rPh sb="14" eb="16">
      <t>コウチク</t>
    </rPh>
    <rPh sb="20" eb="22">
      <t>ハキュウ</t>
    </rPh>
    <rPh sb="22" eb="24">
      <t>コウカ</t>
    </rPh>
    <phoneticPr fontId="8"/>
  </si>
  <si>
    <t>本事業を実施した市場における自社商品の位置付けを課題（現地市場との比較、マーケティングを通して）</t>
    <rPh sb="0" eb="1">
      <t>ホン</t>
    </rPh>
    <rPh sb="1" eb="3">
      <t>ジギョウ</t>
    </rPh>
    <rPh sb="4" eb="6">
      <t>ジッシ</t>
    </rPh>
    <rPh sb="8" eb="10">
      <t>シジョウ</t>
    </rPh>
    <rPh sb="14" eb="16">
      <t>ジシャ</t>
    </rPh>
    <rPh sb="16" eb="18">
      <t>ショウヒン</t>
    </rPh>
    <rPh sb="19" eb="22">
      <t>イチヅ</t>
    </rPh>
    <rPh sb="24" eb="26">
      <t>カダイ</t>
    </rPh>
    <rPh sb="27" eb="29">
      <t>ゲンチ</t>
    </rPh>
    <rPh sb="29" eb="31">
      <t>シジョウ</t>
    </rPh>
    <rPh sb="33" eb="35">
      <t>ヒカク</t>
    </rPh>
    <rPh sb="44" eb="45">
      <t>トオ</t>
    </rPh>
    <phoneticPr fontId="8"/>
  </si>
  <si>
    <r>
      <t>　（商品改良</t>
    </r>
    <r>
      <rPr>
        <u/>
        <sz val="11"/>
        <color theme="1"/>
        <rFont val="ＭＳ Ｐ明朝"/>
        <family val="1"/>
        <charset val="128"/>
      </rPr>
      <t>前</t>
    </r>
    <r>
      <rPr>
        <sz val="11"/>
        <color theme="1"/>
        <rFont val="ＭＳ Ｐ明朝"/>
        <family val="1"/>
        <charset val="128"/>
      </rPr>
      <t>の対象商品の写真）</t>
    </r>
    <rPh sb="2" eb="4">
      <t>ショウヒン</t>
    </rPh>
    <rPh sb="4" eb="6">
      <t>カイリョウ</t>
    </rPh>
    <rPh sb="6" eb="7">
      <t>マエ</t>
    </rPh>
    <rPh sb="8" eb="10">
      <t>タイショウ</t>
    </rPh>
    <rPh sb="10" eb="12">
      <t>ショウヒン</t>
    </rPh>
    <rPh sb="13" eb="15">
      <t>シャシン</t>
    </rPh>
    <phoneticPr fontId="1"/>
  </si>
  <si>
    <r>
      <t>（商品改良</t>
    </r>
    <r>
      <rPr>
        <u/>
        <sz val="11"/>
        <color theme="1"/>
        <rFont val="ＭＳ Ｐ明朝"/>
        <family val="1"/>
        <charset val="128"/>
      </rPr>
      <t>後</t>
    </r>
    <r>
      <rPr>
        <sz val="11"/>
        <color theme="1"/>
        <rFont val="ＭＳ Ｐ明朝"/>
        <family val="1"/>
        <charset val="128"/>
      </rPr>
      <t>の対象商品の写真）</t>
    </r>
    <rPh sb="1" eb="3">
      <t>ショウヒン</t>
    </rPh>
    <rPh sb="3" eb="5">
      <t>カイリョウ</t>
    </rPh>
    <rPh sb="5" eb="6">
      <t>ゴ</t>
    </rPh>
    <rPh sb="7" eb="9">
      <t>タイショウ</t>
    </rPh>
    <rPh sb="9" eb="11">
      <t>ショウヒン</t>
    </rPh>
    <rPh sb="12" eb="14">
      <t>シャシン</t>
    </rPh>
    <phoneticPr fontId="1"/>
  </si>
  <si>
    <t>商品名：</t>
    <rPh sb="0" eb="3">
      <t>ショウヒンメイ</t>
    </rPh>
    <phoneticPr fontId="8"/>
  </si>
  <si>
    <t>事業の成果（実施状況や消費者の反応などを含む）</t>
    <rPh sb="0" eb="2">
      <t>ジギョウ</t>
    </rPh>
    <rPh sb="3" eb="5">
      <t>セイカ</t>
    </rPh>
    <rPh sb="6" eb="8">
      <t>ジッシ</t>
    </rPh>
    <rPh sb="8" eb="10">
      <t>ジョウキョウ</t>
    </rPh>
    <rPh sb="11" eb="14">
      <t>ショウヒシャ</t>
    </rPh>
    <rPh sb="15" eb="17">
      <t>ハンノウ</t>
    </rPh>
    <rPh sb="20" eb="21">
      <t>フク</t>
    </rPh>
    <phoneticPr fontId="8"/>
  </si>
  <si>
    <t>別紙　５の続き（３）商品の写真</t>
    <rPh sb="0" eb="2">
      <t>ベッシ</t>
    </rPh>
    <rPh sb="10" eb="12">
      <t>ショウヒン</t>
    </rPh>
    <rPh sb="13" eb="15">
      <t>シャシン</t>
    </rPh>
    <phoneticPr fontId="8"/>
  </si>
  <si>
    <t>商品写真入力</t>
    <rPh sb="0" eb="2">
      <t>ショウヒン</t>
    </rPh>
    <rPh sb="2" eb="4">
      <t>シャシン</t>
    </rPh>
    <rPh sb="4" eb="6">
      <t>ニュウリョク</t>
    </rPh>
    <phoneticPr fontId="8"/>
  </si>
  <si>
    <t>→商品写真入力シートへ</t>
    <rPh sb="1" eb="3">
      <t>ショウヒン</t>
    </rPh>
    <rPh sb="3" eb="5">
      <t>シャシン</t>
    </rPh>
    <rPh sb="5" eb="7">
      <t>ニュウリョク</t>
    </rPh>
    <phoneticPr fontId="8"/>
  </si>
  <si>
    <t>事業体制図</t>
    <rPh sb="0" eb="2">
      <t>ジギョウ</t>
    </rPh>
    <rPh sb="2" eb="4">
      <t>タイセイ</t>
    </rPh>
    <rPh sb="4" eb="5">
      <t>ズ</t>
    </rPh>
    <phoneticPr fontId="8"/>
  </si>
  <si>
    <t>補助率</t>
    <rPh sb="0" eb="3">
      <t>ホジョリツ</t>
    </rPh>
    <phoneticPr fontId="8"/>
  </si>
  <si>
    <t>申請上限</t>
    <rPh sb="0" eb="2">
      <t>シンセイ</t>
    </rPh>
    <rPh sb="2" eb="4">
      <t>ジョウゲン</t>
    </rPh>
    <phoneticPr fontId="8"/>
  </si>
  <si>
    <t>万円</t>
    <rPh sb="0" eb="2">
      <t>マンエン</t>
    </rPh>
    <phoneticPr fontId="8"/>
  </si>
  <si>
    <t>商流⑤</t>
    <rPh sb="0" eb="2">
      <t>ショウリュウ</t>
    </rPh>
    <phoneticPr fontId="8"/>
  </si>
  <si>
    <t>精算時（補助金額の確定後）</t>
    <rPh sb="0" eb="2">
      <t>セイサン</t>
    </rPh>
    <rPh sb="2" eb="3">
      <t>ジ</t>
    </rPh>
    <rPh sb="4" eb="6">
      <t>ホジョ</t>
    </rPh>
    <rPh sb="6" eb="8">
      <t>キンガク</t>
    </rPh>
    <rPh sb="9" eb="11">
      <t>カクテイ</t>
    </rPh>
    <rPh sb="11" eb="12">
      <t>ゴ</t>
    </rPh>
    <phoneticPr fontId="8"/>
  </si>
  <si>
    <t>計画変更・中止申請等（事前に提出）　※該当する場合</t>
    <rPh sb="0" eb="2">
      <t>ケイカク</t>
    </rPh>
    <rPh sb="2" eb="4">
      <t>ヘンコウ</t>
    </rPh>
    <rPh sb="5" eb="7">
      <t>チュウシ</t>
    </rPh>
    <rPh sb="7" eb="9">
      <t>シンセイ</t>
    </rPh>
    <rPh sb="9" eb="10">
      <t>トウ</t>
    </rPh>
    <rPh sb="11" eb="13">
      <t>ジゼン</t>
    </rPh>
    <rPh sb="14" eb="16">
      <t>テイシュツ</t>
    </rPh>
    <rPh sb="19" eb="21">
      <t>ガイトウ</t>
    </rPh>
    <rPh sb="23" eb="25">
      <t>バアイ</t>
    </rPh>
    <phoneticPr fontId="8"/>
  </si>
  <si>
    <t>実施計画書（様式任意）</t>
    <phoneticPr fontId="8"/>
  </si>
  <si>
    <t>会社情報テーブル</t>
  </si>
  <si>
    <t>法人番号</t>
  </si>
  <si>
    <t>a</t>
  </si>
  <si>
    <t>年度</t>
  </si>
  <si>
    <t>申請企業名</t>
  </si>
  <si>
    <t>代表者役職</t>
  </si>
  <si>
    <t>代表者氏名</t>
  </si>
  <si>
    <t>本社所在国</t>
  </si>
  <si>
    <t>本社所在地住所</t>
  </si>
  <si>
    <t>本社所在地フリガナ</t>
  </si>
  <si>
    <t>会社成立年月日</t>
  </si>
  <si>
    <t>社員数（総数）</t>
  </si>
  <si>
    <t>社員数（非正規）</t>
  </si>
  <si>
    <t>申請担当者役職</t>
  </si>
  <si>
    <t>申請担当者氏名</t>
  </si>
  <si>
    <t>電話番号</t>
  </si>
  <si>
    <t>ＦＡＸ</t>
  </si>
  <si>
    <t>担当者メールアドレス</t>
  </si>
  <si>
    <t>自社ウェブサイト</t>
  </si>
  <si>
    <t>補助対象事業者種別</t>
  </si>
  <si>
    <t>業種</t>
  </si>
  <si>
    <t>業種詳細</t>
  </si>
  <si>
    <t>銀行名</t>
  </si>
  <si>
    <t>銀行名カナ</t>
  </si>
  <si>
    <t>支店名</t>
  </si>
  <si>
    <t>支店名カナ</t>
  </si>
  <si>
    <t>銀行コード</t>
  </si>
  <si>
    <t>上記銀行支店の住所</t>
  </si>
  <si>
    <t>店番</t>
  </si>
  <si>
    <t>預金種目</t>
  </si>
  <si>
    <t>口座番号</t>
  </si>
  <si>
    <t>口座名義人</t>
  </si>
  <si>
    <t>口座名カナ</t>
  </si>
  <si>
    <t>決算テーブル</t>
  </si>
  <si>
    <t>前期決算年度</t>
  </si>
  <si>
    <t>前期の売上高（決算期）</t>
  </si>
  <si>
    <t>営業利益（決算期）</t>
  </si>
  <si>
    <t>人件費（決算期）</t>
  </si>
  <si>
    <t>減価償却費（決算期）</t>
  </si>
  <si>
    <t>輸出入テーブル</t>
  </si>
  <si>
    <t>前期の年度</t>
  </si>
  <si>
    <t>輸出入実績（前期）</t>
  </si>
  <si>
    <t>前々期の年度</t>
  </si>
  <si>
    <t>輸出入実績（２期前）</t>
  </si>
  <si>
    <t>前々々期の年度</t>
  </si>
  <si>
    <t>輸出入実績（３期前）</t>
  </si>
  <si>
    <t>今年度輸出入目標額（円）／年</t>
  </si>
  <si>
    <t>海外展開のビジョンと実現に向けた具体的方策①</t>
  </si>
  <si>
    <t>海外展開のビジョンと実現に向けた具体的方策②</t>
  </si>
  <si>
    <t>海外展開のビジョンと実現に向けた具体的方策③</t>
  </si>
  <si>
    <t>海外展開のビジョン詳細</t>
  </si>
  <si>
    <t>昨年度の課題①</t>
  </si>
  <si>
    <t>昨年度の課題②</t>
  </si>
  <si>
    <t>昨年度の課題③</t>
  </si>
  <si>
    <t>昨年度の課題詳細</t>
  </si>
  <si>
    <t>今年度の戦略、展開方法①</t>
  </si>
  <si>
    <t>今年度の戦略、展開方法②</t>
  </si>
  <si>
    <t>今年度の戦略、展開方法③</t>
  </si>
  <si>
    <t>今年度の戦略、展開方法詳細</t>
  </si>
  <si>
    <t>国・地域</t>
  </si>
  <si>
    <t>輸出入実績</t>
  </si>
  <si>
    <t>販路1</t>
  </si>
  <si>
    <t>販路2</t>
  </si>
  <si>
    <t>販路3</t>
  </si>
  <si>
    <t>取扱順位</t>
  </si>
  <si>
    <t>大分類</t>
  </si>
  <si>
    <t>中分類</t>
  </si>
  <si>
    <t>品目</t>
  </si>
  <si>
    <t>品目手入力</t>
  </si>
  <si>
    <t>商品名</t>
  </si>
  <si>
    <t>支援種別（支援メニュー）</t>
  </si>
  <si>
    <t>申請番号</t>
  </si>
  <si>
    <t>主要ターゲット層①</t>
  </si>
  <si>
    <t>主要ターゲット層②</t>
  </si>
  <si>
    <t>主要ターゲット層③</t>
  </si>
  <si>
    <t>主要ターゲット層詳細</t>
  </si>
  <si>
    <t>県産品の卸額または仕入額、売上額</t>
  </si>
  <si>
    <t>今後の展開方針①</t>
  </si>
  <si>
    <t>今後の展開方針②</t>
  </si>
  <si>
    <t>今後の展開方針③</t>
  </si>
  <si>
    <t>交付決定番号</t>
  </si>
  <si>
    <t>課題①</t>
  </si>
  <si>
    <t>課題②</t>
  </si>
  <si>
    <t>課題③</t>
  </si>
  <si>
    <t>県及び支援機関への要望①</t>
  </si>
  <si>
    <t>県及び支援機関への要望②</t>
  </si>
  <si>
    <t>県及び支援機関への要望③</t>
  </si>
  <si>
    <t>額の確定通知番号</t>
  </si>
  <si>
    <t>額の確定額</t>
  </si>
  <si>
    <t>請求額</t>
  </si>
  <si>
    <t>申請番号枝番</t>
  </si>
  <si>
    <t>申請種別（申請or報告）</t>
  </si>
  <si>
    <t>申請</t>
  </si>
  <si>
    <t>項目名</t>
  </si>
  <si>
    <t>項目詳細</t>
  </si>
  <si>
    <t>滞在先（国・区間）</t>
  </si>
  <si>
    <t>滞在開始</t>
  </si>
  <si>
    <t>滞在終了</t>
  </si>
  <si>
    <t>単価</t>
  </si>
  <si>
    <t>数量（人数）</t>
  </si>
  <si>
    <t>宿泊数</t>
  </si>
  <si>
    <t>対象宿泊数</t>
  </si>
  <si>
    <t>実費額</t>
  </si>
  <si>
    <t>補助金基礎額</t>
  </si>
  <si>
    <t>備考</t>
  </si>
  <si>
    <t>報告</t>
  </si>
  <si>
    <t>メーカー名</t>
  </si>
  <si>
    <t>品目（手入力）</t>
  </si>
  <si>
    <t>売上先会社名</t>
  </si>
  <si>
    <t>売上数量</t>
  </si>
  <si>
    <t>売上額</t>
  </si>
  <si>
    <t>売上備考</t>
  </si>
  <si>
    <t>成約先会社名</t>
  </si>
  <si>
    <t>成約数量</t>
  </si>
  <si>
    <t>成約額</t>
  </si>
  <si>
    <t>成約備考</t>
  </si>
  <si>
    <t>成約見込先会社名</t>
  </si>
  <si>
    <t>成約見込数量</t>
  </si>
  <si>
    <t>成約見込額</t>
  </si>
  <si>
    <t>成約見込備考</t>
  </si>
  <si>
    <t>ブランド構築申請テーブル</t>
    <rPh sb="4" eb="6">
      <t>コウチク</t>
    </rPh>
    <rPh sb="6" eb="8">
      <t>シンセイ</t>
    </rPh>
    <phoneticPr fontId="2"/>
  </si>
  <si>
    <t>法人番号</t>
    <rPh sb="0" eb="2">
      <t>ホウジン</t>
    </rPh>
    <rPh sb="2" eb="4">
      <t>バンゴウ</t>
    </rPh>
    <phoneticPr fontId="3"/>
  </si>
  <si>
    <t>年度</t>
    <rPh sb="0" eb="2">
      <t>ネンド</t>
    </rPh>
    <phoneticPr fontId="2"/>
  </si>
  <si>
    <t>申請番号</t>
    <rPh sb="0" eb="2">
      <t>シンセイ</t>
    </rPh>
    <rPh sb="2" eb="4">
      <t>バンゴウ</t>
    </rPh>
    <phoneticPr fontId="2"/>
  </si>
  <si>
    <t>企画名</t>
    <rPh sb="0" eb="2">
      <t>キカク</t>
    </rPh>
    <rPh sb="2" eb="3">
      <t>メイ</t>
    </rPh>
    <phoneticPr fontId="3"/>
  </si>
  <si>
    <t>県産品・選定理由</t>
    <rPh sb="0" eb="3">
      <t>ケンサンヒン</t>
    </rPh>
    <rPh sb="4" eb="6">
      <t>センテイ</t>
    </rPh>
    <rPh sb="6" eb="8">
      <t>リユウ</t>
    </rPh>
    <phoneticPr fontId="6"/>
  </si>
  <si>
    <t>活動の目的・概要①</t>
  </si>
  <si>
    <t>活動の目的・概要②</t>
  </si>
  <si>
    <t>活動の目的・概要③</t>
  </si>
  <si>
    <t>活動の目的・概要詳細</t>
    <rPh sb="8" eb="10">
      <t>ショウサイ</t>
    </rPh>
    <phoneticPr fontId="3"/>
  </si>
  <si>
    <t>実施開始予定日</t>
    <rPh sb="2" eb="4">
      <t>カイシ</t>
    </rPh>
    <rPh sb="4" eb="6">
      <t>ヨテイ</t>
    </rPh>
    <rPh sb="6" eb="7">
      <t>テイジツ</t>
    </rPh>
    <phoneticPr fontId="3"/>
  </si>
  <si>
    <t>実施終了予定日</t>
    <rPh sb="2" eb="4">
      <t>シュウリョウ</t>
    </rPh>
    <rPh sb="6" eb="7">
      <t>テイジツ</t>
    </rPh>
    <phoneticPr fontId="3"/>
  </si>
  <si>
    <t>実施場所</t>
    <rPh sb="0" eb="2">
      <t>ジッシ</t>
    </rPh>
    <rPh sb="2" eb="4">
      <t>バショ</t>
    </rPh>
    <phoneticPr fontId="3"/>
  </si>
  <si>
    <t>場所概要</t>
    <rPh sb="0" eb="2">
      <t>バショ</t>
    </rPh>
    <rPh sb="2" eb="4">
      <t>ガイヨウ</t>
    </rPh>
    <phoneticPr fontId="3"/>
  </si>
  <si>
    <t>商流①</t>
    <rPh sb="0" eb="2">
      <t>ショウリュウ</t>
    </rPh>
    <phoneticPr fontId="3"/>
  </si>
  <si>
    <t>商流②</t>
    <rPh sb="0" eb="2">
      <t>ショウリュウ</t>
    </rPh>
    <phoneticPr fontId="3"/>
  </si>
  <si>
    <t>商流③</t>
    <rPh sb="0" eb="2">
      <t>ショウリュウ</t>
    </rPh>
    <phoneticPr fontId="3"/>
  </si>
  <si>
    <t>商流④</t>
    <rPh sb="0" eb="2">
      <t>ショウリュウ</t>
    </rPh>
    <phoneticPr fontId="3"/>
  </si>
  <si>
    <t>商流⑤</t>
    <rPh sb="0" eb="2">
      <t>ショウリュウ</t>
    </rPh>
    <phoneticPr fontId="3"/>
  </si>
  <si>
    <t>工程①日付</t>
    <rPh sb="0" eb="2">
      <t>コウテイ</t>
    </rPh>
    <rPh sb="3" eb="5">
      <t>ヒヅケ</t>
    </rPh>
    <phoneticPr fontId="6"/>
  </si>
  <si>
    <t>工程①内容</t>
  </si>
  <si>
    <t>工程②日付</t>
    <rPh sb="3" eb="5">
      <t>ヒヅケ</t>
    </rPh>
    <phoneticPr fontId="6"/>
  </si>
  <si>
    <t>工程②内容</t>
  </si>
  <si>
    <t>工程③日付</t>
    <rPh sb="3" eb="5">
      <t>ヒヅケ</t>
    </rPh>
    <phoneticPr fontId="6"/>
  </si>
  <si>
    <t>工程③内容</t>
  </si>
  <si>
    <t>工程④日付</t>
    <rPh sb="3" eb="5">
      <t>ヒヅケ</t>
    </rPh>
    <phoneticPr fontId="6"/>
  </si>
  <si>
    <t>工程④内容</t>
  </si>
  <si>
    <t>工程⑤日付</t>
    <rPh sb="3" eb="5">
      <t>ヒヅケ</t>
    </rPh>
    <phoneticPr fontId="6"/>
  </si>
  <si>
    <t>工程⑤内容</t>
  </si>
  <si>
    <t>工程⑥日付</t>
    <rPh sb="3" eb="5">
      <t>ヒヅケ</t>
    </rPh>
    <phoneticPr fontId="6"/>
  </si>
  <si>
    <t>工程⑥内容</t>
  </si>
  <si>
    <t>工程⑦日付</t>
    <rPh sb="3" eb="5">
      <t>ヒヅケ</t>
    </rPh>
    <phoneticPr fontId="6"/>
  </si>
  <si>
    <t>工程⑦内容</t>
  </si>
  <si>
    <t>工程⑧日付</t>
    <rPh sb="3" eb="5">
      <t>ヒヅケ</t>
    </rPh>
    <phoneticPr fontId="6"/>
  </si>
  <si>
    <t>工程⑧内容</t>
  </si>
  <si>
    <t>工程⑨日付</t>
    <rPh sb="3" eb="5">
      <t>ヒヅケ</t>
    </rPh>
    <phoneticPr fontId="6"/>
  </si>
  <si>
    <t>工程⑨内容</t>
  </si>
  <si>
    <t>工程⑩日付</t>
    <rPh sb="3" eb="5">
      <t>ヒヅケ</t>
    </rPh>
    <phoneticPr fontId="6"/>
  </si>
  <si>
    <t>工程⑩内容</t>
  </si>
  <si>
    <t>成約（見込）額</t>
    <rPh sb="0" eb="2">
      <t>セイヤク</t>
    </rPh>
    <rPh sb="3" eb="5">
      <t>ミコ</t>
    </rPh>
    <rPh sb="6" eb="7">
      <t>ガク</t>
    </rPh>
    <phoneticPr fontId="3"/>
  </si>
  <si>
    <t>定性的な効果①</t>
  </si>
  <si>
    <t>定性的な効果②</t>
  </si>
  <si>
    <t>定性的な効果③</t>
  </si>
  <si>
    <t>定性的な効果詳細</t>
    <rPh sb="6" eb="8">
      <t>ショウサイ</t>
    </rPh>
    <phoneticPr fontId="3"/>
  </si>
  <si>
    <t>今後の展開方針詳細</t>
    <rPh sb="7" eb="9">
      <t>ショウサイ</t>
    </rPh>
    <phoneticPr fontId="3"/>
  </si>
  <si>
    <t>補助金交付申請日</t>
    <rPh sb="0" eb="3">
      <t>ホジョキン</t>
    </rPh>
    <rPh sb="3" eb="5">
      <t>コウフ</t>
    </rPh>
    <rPh sb="5" eb="7">
      <t>シンセイ</t>
    </rPh>
    <rPh sb="7" eb="8">
      <t>ビ</t>
    </rPh>
    <phoneticPr fontId="3"/>
  </si>
  <si>
    <t>実費合計額</t>
    <rPh sb="0" eb="2">
      <t>ジッピ</t>
    </rPh>
    <rPh sb="2" eb="4">
      <t>ゴウケイ</t>
    </rPh>
    <rPh sb="4" eb="5">
      <t>ガク</t>
    </rPh>
    <phoneticPr fontId="2"/>
  </si>
  <si>
    <t>補助金基礎額合計</t>
    <rPh sb="0" eb="3">
      <t>ホジョキン</t>
    </rPh>
    <rPh sb="3" eb="5">
      <t>キソ</t>
    </rPh>
    <rPh sb="5" eb="6">
      <t>ガク</t>
    </rPh>
    <rPh sb="6" eb="8">
      <t>ゴウケイ</t>
    </rPh>
    <phoneticPr fontId="3"/>
  </si>
  <si>
    <t>交付申請額</t>
    <rPh sb="0" eb="2">
      <t>コウフ</t>
    </rPh>
    <rPh sb="2" eb="4">
      <t>シンセイ</t>
    </rPh>
    <rPh sb="4" eb="5">
      <t>ガク</t>
    </rPh>
    <phoneticPr fontId="3"/>
  </si>
  <si>
    <t>交付決定通知日</t>
    <rPh sb="0" eb="2">
      <t>コウフ</t>
    </rPh>
    <rPh sb="2" eb="4">
      <t>ケッテイ</t>
    </rPh>
    <rPh sb="4" eb="6">
      <t>ツウチ</t>
    </rPh>
    <rPh sb="6" eb="7">
      <t>ビ</t>
    </rPh>
    <phoneticPr fontId="3"/>
  </si>
  <si>
    <t>交付決定額</t>
    <rPh sb="0" eb="2">
      <t>コウフ</t>
    </rPh>
    <rPh sb="2" eb="4">
      <t>ケッテイ</t>
    </rPh>
    <rPh sb="4" eb="5">
      <t>ガク</t>
    </rPh>
    <phoneticPr fontId="3"/>
  </si>
  <si>
    <t>為替レート</t>
    <rPh sb="0" eb="2">
      <t>カワセ</t>
    </rPh>
    <phoneticPr fontId="3"/>
  </si>
  <si>
    <t>為替レート確認月</t>
    <rPh sb="0" eb="2">
      <t>カワセ</t>
    </rPh>
    <rPh sb="5" eb="7">
      <t>カクニン</t>
    </rPh>
    <rPh sb="7" eb="8">
      <t>ツキ</t>
    </rPh>
    <phoneticPr fontId="2"/>
  </si>
  <si>
    <t>実施開始日</t>
    <rPh sb="2" eb="4">
      <t>カイシ</t>
    </rPh>
    <rPh sb="4" eb="5">
      <t>テイジツ</t>
    </rPh>
    <phoneticPr fontId="3"/>
  </si>
  <si>
    <t>実施終了日</t>
    <rPh sb="2" eb="4">
      <t>シュウリョウ</t>
    </rPh>
    <rPh sb="4" eb="5">
      <t>テイジツ</t>
    </rPh>
    <phoneticPr fontId="3"/>
  </si>
  <si>
    <t>実施内容</t>
    <rPh sb="0" eb="2">
      <t>ジッシ</t>
    </rPh>
    <rPh sb="2" eb="4">
      <t>ナイヨウ</t>
    </rPh>
    <phoneticPr fontId="2"/>
  </si>
  <si>
    <t>事業成果①</t>
    <rPh sb="0" eb="2">
      <t>ジギョウ</t>
    </rPh>
    <rPh sb="2" eb="4">
      <t>セイカ</t>
    </rPh>
    <phoneticPr fontId="6"/>
  </si>
  <si>
    <t>事業成果②</t>
    <rPh sb="0" eb="2">
      <t>ジギョウ</t>
    </rPh>
    <phoneticPr fontId="6"/>
  </si>
  <si>
    <t>事業成果③</t>
    <rPh sb="0" eb="2">
      <t>ジギョウ</t>
    </rPh>
    <phoneticPr fontId="6"/>
  </si>
  <si>
    <t>事業成果詳細</t>
    <rPh sb="0" eb="2">
      <t>ジギョウ</t>
    </rPh>
    <phoneticPr fontId="6"/>
  </si>
  <si>
    <t>卸、仕入、売上実績額</t>
  </si>
  <si>
    <t>成約実績額</t>
  </si>
  <si>
    <t>成約見込実績額</t>
  </si>
  <si>
    <t>卸、仕入、売上額差異</t>
  </si>
  <si>
    <t>成約額差異</t>
  </si>
  <si>
    <t>計画と実績の差異に関する分析</t>
    <rPh sb="0" eb="2">
      <t>ケイカク</t>
    </rPh>
    <rPh sb="3" eb="5">
      <t>ジッセキ</t>
    </rPh>
    <rPh sb="6" eb="8">
      <t>サイ</t>
    </rPh>
    <rPh sb="9" eb="10">
      <t>カン</t>
    </rPh>
    <rPh sb="12" eb="14">
      <t>ブンセキ</t>
    </rPh>
    <phoneticPr fontId="3"/>
  </si>
  <si>
    <t>ブランド構築における波及効果</t>
    <rPh sb="4" eb="6">
      <t>コウチク</t>
    </rPh>
    <rPh sb="10" eb="12">
      <t>ハキュウ</t>
    </rPh>
    <rPh sb="12" eb="14">
      <t>コウカ</t>
    </rPh>
    <phoneticPr fontId="3"/>
  </si>
  <si>
    <t>自社商品の位置付けと課題</t>
    <rPh sb="0" eb="2">
      <t>ジシャ</t>
    </rPh>
    <rPh sb="2" eb="4">
      <t>ショウヒン</t>
    </rPh>
    <rPh sb="5" eb="8">
      <t>イチヅ</t>
    </rPh>
    <rPh sb="10" eb="12">
      <t>カダイ</t>
    </rPh>
    <phoneticPr fontId="3"/>
  </si>
  <si>
    <t>県及び支援機関への要望詳細</t>
    <rPh sb="11" eb="13">
      <t>ショウサイ</t>
    </rPh>
    <phoneticPr fontId="3"/>
  </si>
  <si>
    <t>報告書提出日</t>
    <rPh sb="0" eb="3">
      <t>ホウコクショ</t>
    </rPh>
    <rPh sb="3" eb="5">
      <t>テイシュツ</t>
    </rPh>
    <rPh sb="5" eb="6">
      <t>ビ</t>
    </rPh>
    <phoneticPr fontId="3"/>
  </si>
  <si>
    <t>変更申請の有無</t>
    <rPh sb="0" eb="2">
      <t>ヘンコウ</t>
    </rPh>
    <rPh sb="2" eb="4">
      <t>シンセイ</t>
    </rPh>
    <rPh sb="5" eb="7">
      <t>ウム</t>
    </rPh>
    <phoneticPr fontId="3"/>
  </si>
  <si>
    <t>補助金基礎額計</t>
    <rPh sb="0" eb="3">
      <t>ホジョキン</t>
    </rPh>
    <rPh sb="3" eb="5">
      <t>キソ</t>
    </rPh>
    <rPh sb="5" eb="6">
      <t>ガク</t>
    </rPh>
    <rPh sb="6" eb="7">
      <t>ケイ</t>
    </rPh>
    <phoneticPr fontId="3"/>
  </si>
  <si>
    <t>端数切捨て後額</t>
    <rPh sb="0" eb="2">
      <t>ハスウ</t>
    </rPh>
    <rPh sb="2" eb="4">
      <t>キリス</t>
    </rPh>
    <rPh sb="5" eb="6">
      <t>ゴ</t>
    </rPh>
    <rPh sb="6" eb="7">
      <t>ガク</t>
    </rPh>
    <phoneticPr fontId="2"/>
  </si>
  <si>
    <t>精算額</t>
    <rPh sb="0" eb="3">
      <t>セイサンガク</t>
    </rPh>
    <phoneticPr fontId="3"/>
  </si>
  <si>
    <t>請求書提出日</t>
    <rPh sb="0" eb="3">
      <t>セイキュウショ</t>
    </rPh>
    <rPh sb="3" eb="5">
      <t>テイシュツ</t>
    </rPh>
    <rPh sb="5" eb="6">
      <t>ビ</t>
    </rPh>
    <phoneticPr fontId="3"/>
  </si>
  <si>
    <t>額の確定通知日</t>
    <rPh sb="0" eb="1">
      <t>ガク</t>
    </rPh>
    <rPh sb="2" eb="4">
      <t>カクテイ</t>
    </rPh>
    <rPh sb="4" eb="6">
      <t>ツウチ</t>
    </rPh>
    <rPh sb="6" eb="7">
      <t>ビ</t>
    </rPh>
    <phoneticPr fontId="3"/>
  </si>
  <si>
    <t>ブランド構築報告テーブル</t>
    <rPh sb="4" eb="6">
      <t>コウチク</t>
    </rPh>
    <rPh sb="6" eb="8">
      <t>ホウコク</t>
    </rPh>
    <phoneticPr fontId="2"/>
  </si>
  <si>
    <t>販促費</t>
  </si>
  <si>
    <t>渡航費</t>
  </si>
  <si>
    <t>招聘費</t>
    <rPh sb="0" eb="2">
      <t>ショウヘイ</t>
    </rPh>
    <phoneticPr fontId="8"/>
  </si>
  <si>
    <t>渡航費</t>
    <rPh sb="0" eb="2">
      <t>トコウ</t>
    </rPh>
    <phoneticPr fontId="8"/>
  </si>
  <si>
    <t>販促費</t>
    <rPh sb="0" eb="2">
      <t>ハンソク</t>
    </rPh>
    <phoneticPr fontId="8"/>
  </si>
  <si>
    <t>年度</t>
    <rPh sb="0" eb="2">
      <t>ネンド</t>
    </rPh>
    <phoneticPr fontId="8"/>
  </si>
  <si>
    <t>ブランド構築支援</t>
    <rPh sb="4" eb="6">
      <t>コウチク</t>
    </rPh>
    <rPh sb="6" eb="8">
      <t>シエン</t>
    </rPh>
    <phoneticPr fontId="8"/>
  </si>
  <si>
    <t>②海外流通事業者招聘支援</t>
    <rPh sb="1" eb="3">
      <t>カイガイ</t>
    </rPh>
    <rPh sb="3" eb="5">
      <t>リュウツウ</t>
    </rPh>
    <rPh sb="5" eb="8">
      <t>ジギョウシャ</t>
    </rPh>
    <rPh sb="8" eb="10">
      <t>ショウヘイ</t>
    </rPh>
    <rPh sb="10" eb="12">
      <t>シエン</t>
    </rPh>
    <phoneticPr fontId="8"/>
  </si>
  <si>
    <t>③海外販売
促進支援</t>
    <rPh sb="1" eb="3">
      <t>カイガイ</t>
    </rPh>
    <rPh sb="3" eb="5">
      <t>ハンバイ</t>
    </rPh>
    <rPh sb="6" eb="8">
      <t>ソクシン</t>
    </rPh>
    <rPh sb="8" eb="10">
      <t>シエン</t>
    </rPh>
    <phoneticPr fontId="8"/>
  </si>
  <si>
    <t>④商品改良
支援</t>
    <rPh sb="1" eb="3">
      <t>ショウヒン</t>
    </rPh>
    <rPh sb="3" eb="5">
      <t>カイリョウ</t>
    </rPh>
    <rPh sb="6" eb="8">
      <t>シエン</t>
    </rPh>
    <phoneticPr fontId="8"/>
  </si>
  <si>
    <t>30日前（土日・祝日含む）までに</t>
    <rPh sb="2" eb="4">
      <t>ニチマエ</t>
    </rPh>
    <rPh sb="5" eb="7">
      <t>ドニチ</t>
    </rPh>
    <rPh sb="8" eb="10">
      <t>シュクジツ</t>
    </rPh>
    <rPh sb="10" eb="11">
      <t>フク</t>
    </rPh>
    <phoneticPr fontId="8"/>
  </si>
  <si>
    <t>県税納税証明書（法人事業税又は個人事業税）</t>
  </si>
  <si>
    <t>収支計算書（別紙４）</t>
  </si>
  <si>
    <t>収支計算書内訳（別紙４－１）　【交付申請】
※支援メニューによって様式が異なる。</t>
  </si>
  <si>
    <t>実績報告書【様式第９号】</t>
  </si>
  <si>
    <t>収支計算書内訳（別紙４－２）　【実績報告】　</t>
  </si>
  <si>
    <t>補助金精算払請求書【様式第１１号】
※債権者登録申請書で申請済の銀行口座を使用すること。</t>
  </si>
  <si>
    <t>印</t>
    <phoneticPr fontId="8"/>
  </si>
  <si>
    <t>①海外渡航
支援</t>
    <rPh sb="1" eb="3">
      <t>カイガイ</t>
    </rPh>
    <rPh sb="3" eb="5">
      <t>トコウ</t>
    </rPh>
    <rPh sb="6" eb="8">
      <t>シエン</t>
    </rPh>
    <phoneticPr fontId="8"/>
  </si>
  <si>
    <t>※申請者は表下部の赤字太枠内（申請企業名、支援メニューの番号（①～⑤））を記入すること。</t>
    <rPh sb="1" eb="4">
      <t>シンセイシャ</t>
    </rPh>
    <rPh sb="5" eb="6">
      <t>ヒョウ</t>
    </rPh>
    <rPh sb="6" eb="8">
      <t>カブ</t>
    </rPh>
    <rPh sb="9" eb="11">
      <t>アカジ</t>
    </rPh>
    <rPh sb="11" eb="13">
      <t>フトワク</t>
    </rPh>
    <rPh sb="13" eb="14">
      <t>ナイ</t>
    </rPh>
    <rPh sb="15" eb="17">
      <t>シンセイ</t>
    </rPh>
    <rPh sb="17" eb="19">
      <t>キギョウ</t>
    </rPh>
    <rPh sb="19" eb="20">
      <t>メイ</t>
    </rPh>
    <rPh sb="21" eb="23">
      <t>シエン</t>
    </rPh>
    <rPh sb="28" eb="30">
      <t>バンゴウ</t>
    </rPh>
    <rPh sb="37" eb="39">
      <t>キニュウ</t>
    </rPh>
    <phoneticPr fontId="8"/>
  </si>
  <si>
    <t xml:space="preserve">初回申請のみ
※３～８の全ての書類を提出すること。
</t>
    <rPh sb="0" eb="2">
      <t>ショカイ</t>
    </rPh>
    <rPh sb="2" eb="4">
      <t>シンセイ</t>
    </rPh>
    <rPh sb="12" eb="13">
      <t>スベ</t>
    </rPh>
    <rPh sb="15" eb="17">
      <t>ショルイ</t>
    </rPh>
    <rPh sb="18" eb="20">
      <t>テイシュツ</t>
    </rPh>
    <phoneticPr fontId="8"/>
  </si>
  <si>
    <t>２回目変更承認指令商番号</t>
    <rPh sb="1" eb="3">
      <t>カイメ</t>
    </rPh>
    <rPh sb="3" eb="5">
      <t>ヘンコウ</t>
    </rPh>
    <rPh sb="5" eb="7">
      <t>ショウニン</t>
    </rPh>
    <rPh sb="7" eb="10">
      <t>シレイショウ</t>
    </rPh>
    <rPh sb="10" eb="12">
      <t>バンゴウ</t>
    </rPh>
    <phoneticPr fontId="8"/>
  </si>
  <si>
    <t>県産品ブランド構築支援について、下記のとおり計画を変更したいので、沖縄国際</t>
    <phoneticPr fontId="8"/>
  </si>
  <si>
    <t>令和6年度沖縄国際物流ハブ活用推進事業補助金計画変更承認申請書</t>
    <phoneticPr fontId="8"/>
  </si>
  <si>
    <t>令和　年　月　日</t>
    <rPh sb="0" eb="2">
      <t>レイワ</t>
    </rPh>
    <rPh sb="3" eb="4">
      <t>ネン</t>
    </rPh>
    <rPh sb="5" eb="6">
      <t>ガツ</t>
    </rPh>
    <rPh sb="7" eb="8">
      <t>ニチ</t>
    </rPh>
    <phoneticPr fontId="8"/>
  </si>
  <si>
    <t>品ブランド構築支援について、下記のとおり中止（廃止）したいので、、沖縄国際物流</t>
    <rPh sb="37" eb="39">
      <t>ブツリュウ</t>
    </rPh>
    <phoneticPr fontId="8"/>
  </si>
  <si>
    <t>4.  商品開発・商品改良費（商品企画、パッケージ変更、成分分析等）</t>
    <rPh sb="6" eb="8">
      <t>ｶｲﾊﾂ</t>
    </rPh>
    <rPh sb="9" eb="11">
      <t>ｼｮｳﾋﾝ</t>
    </rPh>
    <phoneticPr fontId="16" type="noConversion"/>
  </si>
  <si>
    <t>4.  商品開発・商品改良費（商品企画、パッケージ変更、成分分析等）</t>
    <phoneticPr fontId="16" type="noConversion"/>
  </si>
  <si>
    <t>⑤県産品ブランド
構築支援</t>
    <rPh sb="1" eb="3">
      <t>ケンサン</t>
    </rPh>
    <rPh sb="3" eb="4">
      <t>ヒン</t>
    </rPh>
    <rPh sb="9" eb="11">
      <t>コウチク</t>
    </rPh>
    <rPh sb="11" eb="13">
      <t>シエン</t>
    </rPh>
    <phoneticPr fontId="8"/>
  </si>
  <si>
    <t>事業成果報告書（別紙５）</t>
    <rPh sb="8" eb="10">
      <t>ベッシ</t>
    </rPh>
    <phoneticPr fontId="8"/>
  </si>
  <si>
    <t>上記の実施状況の写真及び結果が確認できる資料
※成分分析や検査等をした場合、分析試験成績書や検査報告書等</t>
    <rPh sb="24" eb="26">
      <t>セイブン</t>
    </rPh>
    <rPh sb="26" eb="28">
      <t>ブンセキ</t>
    </rPh>
    <rPh sb="29" eb="31">
      <t>ケンサ</t>
    </rPh>
    <rPh sb="31" eb="32">
      <t>ナド</t>
    </rPh>
    <rPh sb="35" eb="37">
      <t>バアイ</t>
    </rPh>
    <rPh sb="38" eb="40">
      <t>ブンセキ</t>
    </rPh>
    <rPh sb="40" eb="42">
      <t>シケン</t>
    </rPh>
    <rPh sb="42" eb="45">
      <t>セイセキショ</t>
    </rPh>
    <rPh sb="46" eb="48">
      <t>ケンサ</t>
    </rPh>
    <rPh sb="48" eb="51">
      <t>ホウコクショ</t>
    </rPh>
    <rPh sb="51" eb="52">
      <t>ナド</t>
    </rPh>
    <phoneticPr fontId="8"/>
  </si>
  <si>
    <t>〇
※該当する場合</t>
    <rPh sb="3" eb="5">
      <t>ガイトウ</t>
    </rPh>
    <rPh sb="7" eb="9">
      <t>バアイ</t>
    </rPh>
    <phoneticPr fontId="8"/>
  </si>
  <si>
    <t>受付番号</t>
    <phoneticPr fontId="8"/>
  </si>
  <si>
    <t>指令商番号</t>
    <rPh sb="0" eb="3">
      <t>シレイショウ</t>
    </rPh>
    <rPh sb="3" eb="5">
      <t>バンゴウ</t>
    </rPh>
    <phoneticPr fontId="8"/>
  </si>
  <si>
    <t>担当者名</t>
    <rPh sb="0" eb="4">
      <t>タントウシャメイ</t>
    </rPh>
    <phoneticPr fontId="8"/>
  </si>
  <si>
    <t>連絡先</t>
    <rPh sb="0" eb="3">
      <t>レンラクサキ</t>
    </rPh>
    <phoneticPr fontId="8"/>
  </si>
  <si>
    <t>１　補助対象事業の種類</t>
    <rPh sb="4" eb="6">
      <t>タイショウ</t>
    </rPh>
    <phoneticPr fontId="8"/>
  </si>
  <si>
    <t>別記様式第９号（第12条第１項関係）</t>
    <rPh sb="12" eb="13">
      <t>ダイ</t>
    </rPh>
    <rPh sb="14" eb="15">
      <t>コウ</t>
    </rPh>
    <phoneticPr fontId="8"/>
  </si>
  <si>
    <t>物流ハブ活用推進事業補助金交付要綱第９条第１項の規定に基づき申請します。</t>
    <phoneticPr fontId="8"/>
  </si>
  <si>
    <t>ハブ活用推進事業補助金交付要綱第９条第４項の規定に基づき申請します。</t>
    <phoneticPr fontId="8"/>
  </si>
  <si>
    <t>商品開発費</t>
    <phoneticPr fontId="8"/>
  </si>
  <si>
    <t>実施項目 (渡航、招聘、県産品ブランド構築に関わる販促活動、商品開発の新規性・革新性、商品改良パッケージ変更、成分分析、等について具体的に記入)</t>
    <rPh sb="0" eb="2">
      <t>ジッシ</t>
    </rPh>
    <rPh sb="2" eb="4">
      <t>コウモク</t>
    </rPh>
    <rPh sb="43" eb="45">
      <t>ショウヒン</t>
    </rPh>
    <rPh sb="60" eb="61">
      <t>トウ</t>
    </rPh>
    <phoneticPr fontId="8"/>
  </si>
  <si>
    <t>内容（効果・規模も含む）※商品開発の場合は開発商品の新規性・革新性を具体的に記入</t>
    <rPh sb="0" eb="2">
      <t>ナイヨウ</t>
    </rPh>
    <rPh sb="3" eb="5">
      <t>コウカ</t>
    </rPh>
    <rPh sb="6" eb="8">
      <t>キボ</t>
    </rPh>
    <rPh sb="9" eb="10">
      <t>フク</t>
    </rPh>
    <rPh sb="18" eb="20">
      <t>バアイ</t>
    </rPh>
    <rPh sb="21" eb="23">
      <t>カイハツ</t>
    </rPh>
    <rPh sb="23" eb="25">
      <t>ショウヒン</t>
    </rPh>
    <rPh sb="34" eb="36">
      <t>グタイ</t>
    </rPh>
    <rPh sb="36" eb="37">
      <t>テキ</t>
    </rPh>
    <rPh sb="38" eb="40">
      <t>キニュウ</t>
    </rPh>
    <phoneticPr fontId="8"/>
  </si>
  <si>
    <t>3. 招聘費（航空運賃、宿泊費）</t>
    <rPh sb="3" eb="5">
      <t>ｼｮｳﾍｲ</t>
    </rPh>
    <rPh sb="5" eb="6">
      <t>ﾋ</t>
    </rPh>
    <rPh sb="7" eb="9">
      <t>ｺｳｸｳ</t>
    </rPh>
    <rPh sb="9" eb="11">
      <t>ｳﾝﾁﾝ</t>
    </rPh>
    <rPh sb="12" eb="15">
      <t>ｼｭｸﾊｸﾋ</t>
    </rPh>
    <phoneticPr fontId="16" type="noConversion"/>
  </si>
  <si>
    <t>3.  招聘費（航空運賃、宿泊費）</t>
    <rPh sb="4" eb="6">
      <t>ｼｮｳﾍｲ</t>
    </rPh>
    <rPh sb="6" eb="7">
      <t>ﾋ</t>
    </rPh>
    <rPh sb="8" eb="10">
      <t>ｺｳｸｳ</t>
    </rPh>
    <rPh sb="10" eb="12">
      <t>ｳﾝﾁﾝ</t>
    </rPh>
    <rPh sb="13" eb="16">
      <t>ｼｭｸﾊｸﾋ</t>
    </rPh>
    <phoneticPr fontId="16" type="noConversion"/>
  </si>
  <si>
    <t>4.   商品開発・商品改良費（商品企画、パッケージ変更、成分分析等）</t>
    <phoneticPr fontId="16" type="noConversion"/>
  </si>
  <si>
    <t>　みだしのことについて、県産品ブランド構築支援を下記のとおり実施したいので沖縄</t>
    <phoneticPr fontId="8"/>
  </si>
  <si>
    <t>国際物流ハブ活用推進事業補助金交付要綱第６条の規定に基づき、下記のとおり申請します。</t>
    <phoneticPr fontId="8"/>
  </si>
  <si>
    <t>令和　年　月　日</t>
    <rPh sb="0" eb="2">
      <t>レイワ</t>
    </rPh>
    <rPh sb="3" eb="4">
      <t>ネン</t>
    </rPh>
    <rPh sb="5" eb="6">
      <t>ゲツ</t>
    </rPh>
    <rPh sb="7" eb="8">
      <t>ニチ</t>
    </rPh>
    <phoneticPr fontId="8"/>
  </si>
  <si>
    <t>令和6年度沖縄国際物流ハブ活用推進事業補助金中止（廃止）承認申請書</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</si>
</sst>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円&quot;"/>
    <numFmt numFmtId="177" formatCode="0.0%"/>
    <numFmt numFmtId="178" formatCode="0.00_ "/>
    <numFmt numFmtId="179" formatCode="#,##0_);[Red]\(#,##0\)"/>
    <numFmt numFmtId="180" formatCode="#,##0&quot;円&quot;"/>
    <numFmt numFmtId="181" formatCode="[DBNum3]ggge&quot;年&quot;m&quot;月&quot;d&quot;日&quot;"/>
    <numFmt numFmtId="182" formatCode="#,##0_ ;[Red]\-#,##0\ "/>
    <numFmt numFmtId="183" formatCode="yyyy&quot;年&quot;m&quot;月&quot;d&quot;日&quot;;@"/>
    <numFmt numFmtId="184" formatCode="###,##0&quot;　円&quot;"/>
    <numFmt numFmtId="185" formatCode="###,##0&quot;　円　&quot;"/>
    <numFmt numFmtId="186" formatCode="###,##0&quot;　円（内訳は別紙）&quot;"/>
    <numFmt numFmtId="187" formatCode="###,##0&quot;円&quot;"/>
    <numFmt numFmtId="188" formatCode="General&quot;位&quot;"/>
    <numFmt numFmtId="189" formatCode="#,##0&quot;　円&quot;;&quot;▲ &quot;#,##0&quot;　円&quot;"/>
    <numFmt numFmtId="190" formatCode="###,###&quot;　円&quot;"/>
    <numFmt numFmtId="191" formatCode="General&quot;％&quot;"/>
    <numFmt numFmtId="192" formatCode="General&quot;月&quot;"/>
    <numFmt numFmtId="193" formatCode="General&quot;人&quot;"/>
    <numFmt numFmtId="194" formatCode="&quot;うち、非正規 &quot;General&quot; 人&quot;"/>
    <numFmt numFmtId="195" formatCode="General&quot; 年度&quot;"/>
    <numFmt numFmtId="196" formatCode="###,###&quot; 円&quot;"/>
    <numFmt numFmtId="197" formatCode="m/d;@"/>
    <numFmt numFmtId="198" formatCode="General&quot;円&quot;"/>
    <numFmt numFmtId="199" formatCode="#,##0&quot; 円&quot;"/>
    <numFmt numFmtId="200" formatCode="#,##0&quot; 円&quot;;&quot;▲ &quot;#,##0&quot; 円&quot;"/>
  </numFmts>
  <fonts count="88">
    <font>
      <sz val="11"/>
      <color theme="1"/>
      <name val="ＭＳ Ｐゴシック"/>
      <family val="2"/>
      <scheme val="minor"/>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10"/>
      <color theme="1"/>
      <name val="Meiryo UI"/>
      <family val="2"/>
      <charset val="128"/>
    </font>
    <font>
      <sz val="6"/>
      <name val="ＭＳ Ｐゴシック"/>
      <family val="3"/>
      <charset val="128"/>
      <scheme val="minor"/>
    </font>
    <font>
      <sz val="11"/>
      <color theme="1"/>
      <name val="ＭＳ Ｐゴシック"/>
      <family val="2"/>
      <scheme val="minor"/>
    </font>
    <font>
      <sz val="11"/>
      <color theme="1"/>
      <name val="ＭＳ 明朝"/>
      <family val="1"/>
      <charset val="128"/>
    </font>
    <font>
      <sz val="11"/>
      <color theme="1"/>
      <name val="ＭＳ Ｐ明朝"/>
      <family val="1"/>
      <charset val="128"/>
    </font>
    <font>
      <sz val="16"/>
      <color theme="1"/>
      <name val="ＭＳ Ｐ明朝"/>
      <family val="1"/>
      <charset val="128"/>
    </font>
    <font>
      <b/>
      <sz val="18"/>
      <color theme="1"/>
      <name val="ＭＳ Ｐ明朝"/>
      <family val="1"/>
      <charset val="128"/>
    </font>
    <font>
      <sz val="11"/>
      <color rgb="FFFF0000"/>
      <name val="ＭＳ Ｐ明朝"/>
      <family val="1"/>
      <charset val="128"/>
    </font>
    <font>
      <sz val="9"/>
      <color rgb="FFFF0000"/>
      <name val="ＭＳ Ｐ明朝"/>
      <family val="1"/>
      <charset val="128"/>
    </font>
    <font>
      <sz val="8"/>
      <name val="ＭＳ Ｐゴシック"/>
      <family val="3"/>
      <charset val="128"/>
    </font>
    <font>
      <sz val="6"/>
      <name val="ＭＳ Ｐゴシック"/>
      <family val="3"/>
      <charset val="128"/>
    </font>
    <font>
      <b/>
      <sz val="10"/>
      <name val="ＭＳ Ｐ明朝"/>
      <family val="1"/>
      <charset val="128"/>
    </font>
    <font>
      <sz val="11"/>
      <name val="ＭＳ Ｐ明朝"/>
      <family val="1"/>
      <charset val="128"/>
    </font>
    <font>
      <sz val="10"/>
      <name val="ＭＳ Ｐ明朝"/>
      <family val="1"/>
      <charset val="128"/>
    </font>
    <font>
      <sz val="11"/>
      <name val="ＭＳ 明朝"/>
      <family val="1"/>
      <charset val="128"/>
    </font>
    <font>
      <sz val="10"/>
      <color theme="1"/>
      <name val="ＭＳ Ｐ明朝"/>
      <family val="1"/>
      <charset val="128"/>
    </font>
    <font>
      <sz val="12"/>
      <color theme="1"/>
      <name val="ＭＳ Ｐ明朝"/>
      <family val="1"/>
      <charset val="128"/>
    </font>
    <font>
      <sz val="14"/>
      <color theme="1"/>
      <name val="ＭＳ Ｐ明朝"/>
      <family val="1"/>
      <charset val="128"/>
    </font>
    <font>
      <sz val="11"/>
      <color rgb="FFFF0000"/>
      <name val="ＭＳ 明朝"/>
      <family val="1"/>
      <charset val="128"/>
    </font>
    <font>
      <sz val="11"/>
      <color rgb="FFFFFF00"/>
      <name val="ＭＳ Ｐ明朝"/>
      <family val="1"/>
      <charset val="128"/>
    </font>
    <font>
      <sz val="18"/>
      <color theme="1"/>
      <name val="ＭＳ Ｐ明朝"/>
      <family val="1"/>
      <charset val="128"/>
    </font>
    <font>
      <sz val="11"/>
      <color rgb="FFFFFF00"/>
      <name val="ＭＳ 明朝"/>
      <family val="1"/>
      <charset val="128"/>
    </font>
    <font>
      <sz val="20"/>
      <color theme="1"/>
      <name val="ＭＳ Ｐ明朝"/>
      <family val="1"/>
      <charset val="128"/>
    </font>
    <font>
      <u/>
      <sz val="11"/>
      <color theme="10"/>
      <name val="ＭＳ Ｐゴシック"/>
      <family val="2"/>
      <scheme val="minor"/>
    </font>
    <font>
      <b/>
      <sz val="24"/>
      <color theme="1"/>
      <name val="ＭＳ Ｐゴシック"/>
      <family val="3"/>
      <charset val="128"/>
      <scheme val="minor"/>
    </font>
    <font>
      <sz val="14"/>
      <color theme="1"/>
      <name val="ＭＳ Ｐゴシック"/>
      <family val="2"/>
      <scheme val="minor"/>
    </font>
    <font>
      <b/>
      <sz val="18"/>
      <color theme="0"/>
      <name val="ＭＳ Ｐゴシック"/>
      <family val="3"/>
      <charset val="128"/>
      <scheme val="minor"/>
    </font>
    <font>
      <b/>
      <sz val="12"/>
      <color theme="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12"/>
      <color theme="1"/>
      <name val="ＭＳ Ｐゴシック"/>
      <family val="2"/>
      <scheme val="minor"/>
    </font>
    <font>
      <sz val="12"/>
      <name val="ＭＳ Ｐゴシック"/>
      <family val="2"/>
      <scheme val="minor"/>
    </font>
    <font>
      <sz val="12"/>
      <name val="ＭＳ Ｐゴシック"/>
      <family val="3"/>
      <charset val="128"/>
      <scheme val="minor"/>
    </font>
    <font>
      <sz val="12"/>
      <color theme="1"/>
      <name val="ＭＳ Ｐゴシック"/>
      <family val="3"/>
      <charset val="128"/>
      <scheme val="minor"/>
    </font>
    <font>
      <b/>
      <sz val="14"/>
      <color theme="1"/>
      <name val="ＭＳ Ｐゴシック"/>
      <family val="3"/>
      <charset val="128"/>
      <scheme val="minor"/>
    </font>
    <font>
      <b/>
      <sz val="18"/>
      <color theme="1"/>
      <name val="ＭＳ Ｐゴシック"/>
      <family val="3"/>
      <charset val="128"/>
      <scheme val="minor"/>
    </font>
    <font>
      <sz val="12"/>
      <color indexed="81"/>
      <name val="ＭＳ Ｐゴシック"/>
      <family val="3"/>
      <charset val="128"/>
    </font>
    <font>
      <sz val="9"/>
      <color indexed="81"/>
      <name val="ＭＳ Ｐゴシック"/>
      <family val="3"/>
      <charset val="128"/>
    </font>
    <font>
      <sz val="16"/>
      <name val="ＭＳ Ｐ明朝"/>
      <family val="1"/>
      <charset val="128"/>
    </font>
    <font>
      <sz val="11"/>
      <color theme="0"/>
      <name val="ＭＳ Ｐ明朝"/>
      <family val="1"/>
      <charset val="128"/>
    </font>
    <font>
      <sz val="14"/>
      <name val="ＭＳ Ｐ明朝"/>
      <family val="1"/>
      <charset val="128"/>
    </font>
    <font>
      <b/>
      <sz val="18"/>
      <name val="ＭＳ Ｐ明朝"/>
      <family val="1"/>
      <charset val="128"/>
    </font>
    <font>
      <sz val="9"/>
      <name val="ＭＳ Ｐ明朝"/>
      <family val="1"/>
      <charset val="128"/>
    </font>
    <font>
      <sz val="12"/>
      <color theme="1"/>
      <name val="ＭＳ 明朝"/>
      <family val="1"/>
      <charset val="128"/>
    </font>
    <font>
      <sz val="11"/>
      <color theme="1"/>
      <name val="BIZ UDPゴシック"/>
      <family val="3"/>
      <charset val="128"/>
    </font>
    <font>
      <b/>
      <sz val="10"/>
      <color theme="1"/>
      <name val="ＭＳ Ｐ明朝"/>
      <family val="1"/>
      <charset val="128"/>
    </font>
    <font>
      <b/>
      <sz val="14"/>
      <color theme="1"/>
      <name val="ＭＳ Ｐ明朝"/>
      <family val="1"/>
      <charset val="128"/>
    </font>
    <font>
      <b/>
      <sz val="11"/>
      <color theme="1"/>
      <name val="BIZ UDPゴシック"/>
      <family val="3"/>
      <charset val="128"/>
    </font>
    <font>
      <sz val="10"/>
      <color theme="1"/>
      <name val="ＭＳ Ｐゴシック"/>
      <family val="2"/>
      <scheme val="minor"/>
    </font>
    <font>
      <sz val="10"/>
      <color theme="1"/>
      <name val="Arial"/>
      <family val="2"/>
    </font>
    <font>
      <sz val="10"/>
      <color theme="1"/>
      <name val="ＭＳ Ｐゴシック"/>
      <family val="3"/>
      <charset val="128"/>
    </font>
    <font>
      <sz val="9"/>
      <color indexed="81"/>
      <name val="MS P ゴシック"/>
      <family val="3"/>
      <charset val="128"/>
    </font>
    <font>
      <sz val="10"/>
      <name val="ＭＳ Ｐゴシック"/>
      <family val="2"/>
      <scheme val="minor"/>
    </font>
    <font>
      <sz val="18"/>
      <color theme="3"/>
      <name val="ＭＳ Ｐゴシック"/>
      <family val="2"/>
      <charset val="128"/>
      <scheme val="major"/>
    </font>
    <font>
      <sz val="6"/>
      <name val="Meiryo UI"/>
      <family val="2"/>
      <charset val="128"/>
    </font>
    <font>
      <b/>
      <sz val="11"/>
      <color theme="3"/>
      <name val="ＭＳ Ｐゴシック"/>
      <family val="2"/>
      <charset val="128"/>
      <scheme val="minor"/>
    </font>
    <font>
      <sz val="11"/>
      <color rgb="FFFA7D00"/>
      <name val="ＭＳ Ｐゴシック"/>
      <family val="2"/>
      <charset val="128"/>
      <scheme val="minor"/>
    </font>
    <font>
      <sz val="11"/>
      <color theme="1"/>
      <name val="ＭＳ Ｐゴシック"/>
      <family val="2"/>
      <charset val="128"/>
      <scheme val="minor"/>
    </font>
    <font>
      <sz val="11"/>
      <color rgb="FF3F3F76"/>
      <name val="ＭＳ Ｐゴシック"/>
      <family val="2"/>
      <charset val="128"/>
      <scheme val="minor"/>
    </font>
    <font>
      <b/>
      <sz val="13"/>
      <color theme="3"/>
      <name val="ＭＳ Ｐゴシック"/>
      <family val="2"/>
      <charset val="128"/>
      <scheme val="minor"/>
    </font>
    <font>
      <b/>
      <sz val="11"/>
      <color rgb="FF3F3F3F"/>
      <name val="ＭＳ Ｐゴシック"/>
      <family val="2"/>
      <charset val="128"/>
      <scheme val="minor"/>
    </font>
    <font>
      <sz val="11"/>
      <color rgb="FF9C5700"/>
      <name val="ＭＳ Ｐゴシック"/>
      <family val="2"/>
      <charset val="128"/>
      <scheme val="minor"/>
    </font>
    <font>
      <sz val="11"/>
      <color theme="1"/>
      <name val="Arial"/>
      <family val="2"/>
    </font>
    <font>
      <sz val="10"/>
      <color rgb="FFFF0000"/>
      <name val="ＭＳ Ｐゴシック"/>
      <family val="2"/>
      <scheme val="minor"/>
    </font>
    <font>
      <sz val="10"/>
      <color theme="0"/>
      <name val="ＭＳ Ｐゴシック"/>
      <family val="2"/>
      <scheme val="minor"/>
    </font>
    <font>
      <sz val="10"/>
      <color theme="0"/>
      <name val="ＭＳ Ｐゴシック"/>
      <family val="3"/>
      <charset val="128"/>
      <scheme val="minor"/>
    </font>
    <font>
      <b/>
      <sz val="10"/>
      <color theme="1"/>
      <name val="ＭＳ Ｐゴシック"/>
      <family val="3"/>
      <charset val="128"/>
      <scheme val="minor"/>
    </font>
    <font>
      <b/>
      <u/>
      <sz val="11"/>
      <color theme="10"/>
      <name val="ＭＳ Ｐゴシック"/>
      <family val="3"/>
      <charset val="128"/>
      <scheme val="minor"/>
    </font>
    <font>
      <sz val="11"/>
      <color theme="0"/>
      <name val="Arial"/>
      <family val="2"/>
    </font>
    <font>
      <sz val="10"/>
      <color theme="1"/>
      <name val="ＭＳ Ｐゴシック"/>
      <family val="2"/>
      <charset val="128"/>
    </font>
    <font>
      <b/>
      <sz val="9"/>
      <color indexed="81"/>
      <name val="MS P ゴシック"/>
      <family val="3"/>
      <charset val="128"/>
    </font>
    <font>
      <sz val="10"/>
      <color rgb="FFFF0000"/>
      <name val="ＭＳ Ｐゴシック"/>
      <family val="3"/>
      <charset val="128"/>
      <scheme val="minor"/>
    </font>
    <font>
      <sz val="12"/>
      <color theme="0"/>
      <name val="ＭＳ 明朝"/>
      <family val="1"/>
      <charset val="128"/>
    </font>
    <font>
      <sz val="11"/>
      <color rgb="FF000000"/>
      <name val="ＭＳ Ｐゴシック"/>
      <family val="3"/>
      <charset val="128"/>
    </font>
    <font>
      <sz val="10"/>
      <color theme="6" tint="0.79998168889431442"/>
      <name val="ＭＳ Ｐゴシック"/>
      <family val="2"/>
      <scheme val="minor"/>
    </font>
    <font>
      <sz val="10.5"/>
      <color theme="1"/>
      <name val="ＭＳ Ｐ明朝"/>
      <family val="1"/>
      <charset val="128"/>
    </font>
    <font>
      <sz val="11"/>
      <color theme="1"/>
      <name val="ＭＳ Ｐゴシック"/>
      <family val="2"/>
      <charset val="128"/>
    </font>
    <font>
      <u/>
      <sz val="11"/>
      <color theme="1"/>
      <name val="ＭＳ Ｐ明朝"/>
      <family val="1"/>
      <charset val="128"/>
    </font>
    <font>
      <b/>
      <sz val="11"/>
      <name val="ＭＳ Ｐ明朝"/>
      <family val="1"/>
      <charset val="128"/>
    </font>
    <font>
      <sz val="10"/>
      <color theme="1"/>
      <name val="BIZ UDゴシック"/>
      <family val="3"/>
      <charset val="128"/>
    </font>
    <font>
      <sz val="11"/>
      <color theme="1"/>
      <name val="ＭＳ Ｐゴシック"/>
      <family val="3"/>
      <charset val="128"/>
      <scheme val="minor"/>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70C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EF4EC"/>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59999389629810485"/>
        <bgColor indexed="64"/>
      </patternFill>
    </fill>
  </fills>
  <borders count="1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ck">
        <color rgb="FFFF0000"/>
      </left>
      <right/>
      <top style="thick">
        <color rgb="FFFF0000"/>
      </top>
      <bottom style="thin">
        <color indexed="64"/>
      </bottom>
      <diagonal/>
    </border>
    <border>
      <left/>
      <right style="thin">
        <color indexed="64"/>
      </right>
      <top style="thick">
        <color rgb="FFFF0000"/>
      </top>
      <bottom style="thin">
        <color indexed="64"/>
      </bottom>
      <diagonal/>
    </border>
    <border>
      <left style="thin">
        <color indexed="64"/>
      </left>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ck">
        <color rgb="FFFF0000"/>
      </right>
      <top style="thin">
        <color indexed="64"/>
      </top>
      <bottom style="dashed">
        <color indexed="64"/>
      </bottom>
      <diagonal/>
    </border>
    <border>
      <left/>
      <right style="thin">
        <color indexed="64"/>
      </right>
      <top style="thin">
        <color indexed="64"/>
      </top>
      <bottom style="dashed">
        <color indexed="64"/>
      </bottom>
      <diagonal/>
    </border>
    <border>
      <left style="thick">
        <color rgb="FFFF0000"/>
      </left>
      <right/>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ck">
        <color rgb="FFFF0000"/>
      </right>
      <top style="dashed">
        <color indexed="64"/>
      </top>
      <bottom style="thin">
        <color indexed="64"/>
      </bottom>
      <diagonal/>
    </border>
    <border>
      <left/>
      <right style="thin">
        <color indexed="64"/>
      </right>
      <top style="dashed">
        <color indexed="64"/>
      </top>
      <bottom style="thin">
        <color indexed="64"/>
      </bottom>
      <diagonal/>
    </border>
    <border>
      <left style="thick">
        <color rgb="FFFF0000"/>
      </left>
      <right/>
      <top/>
      <bottom style="thin">
        <color indexed="64"/>
      </bottom>
      <diagonal/>
    </border>
    <border>
      <left style="thick">
        <color rgb="FFFF0000"/>
      </left>
      <right/>
      <top style="thin">
        <color indexed="64"/>
      </top>
      <bottom style="thick">
        <color rgb="FFFF0000"/>
      </bottom>
      <diagonal/>
    </border>
    <border>
      <left/>
      <right style="thin">
        <color indexed="64"/>
      </right>
      <top style="thin">
        <color indexed="64"/>
      </top>
      <bottom style="thick">
        <color rgb="FFFF0000"/>
      </bottom>
      <diagonal/>
    </border>
    <border>
      <left style="thin">
        <color indexed="64"/>
      </left>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right style="thick">
        <color rgb="FFFF0000"/>
      </right>
      <top style="thin">
        <color indexed="64"/>
      </top>
      <bottom style="thick">
        <color rgb="FFFF0000"/>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ck">
        <color rgb="FFFF0000"/>
      </right>
      <top style="thin">
        <color indexed="64"/>
      </top>
      <bottom/>
      <diagonal/>
    </border>
    <border>
      <left style="thick">
        <color rgb="FFFF0000"/>
      </left>
      <right/>
      <top/>
      <bottom style="thick">
        <color rgb="FFFF0000"/>
      </bottom>
      <diagonal/>
    </border>
    <border>
      <left/>
      <right style="thin">
        <color indexed="64"/>
      </right>
      <top/>
      <bottom style="thick">
        <color rgb="FFFF0000"/>
      </bottom>
      <diagonal/>
    </border>
    <border>
      <left style="thin">
        <color indexed="64"/>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style="thick">
        <color rgb="FFFF0000"/>
      </right>
      <top/>
      <bottom/>
      <diagonal/>
    </border>
    <border diagonalDown="1">
      <left style="thin">
        <color indexed="64"/>
      </left>
      <right style="thin">
        <color indexed="64"/>
      </right>
      <top style="thin">
        <color indexed="64"/>
      </top>
      <bottom style="thin">
        <color indexed="64"/>
      </bottom>
      <diagonal style="hair">
        <color indexed="64"/>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medium">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thick">
        <color rgb="FFFF0000"/>
      </top>
      <bottom style="dashed">
        <color indexed="64"/>
      </bottom>
      <diagonal/>
    </border>
    <border>
      <left/>
      <right/>
      <top style="thick">
        <color rgb="FFFF0000"/>
      </top>
      <bottom style="dashed">
        <color indexed="64"/>
      </bottom>
      <diagonal/>
    </border>
    <border>
      <left/>
      <right style="thin">
        <color indexed="64"/>
      </right>
      <top style="thick">
        <color rgb="FFFF0000"/>
      </top>
      <bottom style="dashed">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double">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bottom style="dotted">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n">
        <color indexed="64"/>
      </right>
      <top style="double">
        <color indexed="64"/>
      </top>
      <bottom style="thin">
        <color indexed="64"/>
      </bottom>
      <diagonal/>
    </border>
    <border>
      <left/>
      <right style="medium">
        <color indexed="64"/>
      </right>
      <top style="medium">
        <color indexed="64"/>
      </top>
      <bottom style="medium">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ck">
        <color indexed="64"/>
      </left>
      <right style="thick">
        <color indexed="64"/>
      </right>
      <top style="thick">
        <color indexed="64"/>
      </top>
      <bottom style="thick">
        <color indexed="64"/>
      </bottom>
      <diagonal/>
    </border>
    <border>
      <left/>
      <right style="thin">
        <color indexed="64"/>
      </right>
      <top style="thick">
        <color indexed="64"/>
      </top>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style="thick">
        <color indexed="64"/>
      </left>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s>
  <cellStyleXfs count="7">
    <xf numFmtId="0" fontId="0" fillId="0" borderId="0"/>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30" fillId="0" borderId="0" applyNumberFormat="0" applyFill="0" applyBorder="0" applyAlignment="0" applyProtection="0"/>
    <xf numFmtId="9" fontId="9" fillId="0" borderId="0" applyFont="0" applyFill="0" applyBorder="0" applyAlignment="0" applyProtection="0">
      <alignment vertical="center"/>
    </xf>
    <xf numFmtId="0" fontId="7" fillId="0" borderId="0">
      <alignment vertical="center"/>
    </xf>
    <xf numFmtId="0" fontId="6" fillId="0" borderId="0">
      <alignment vertical="center"/>
    </xf>
  </cellStyleXfs>
  <cellXfs count="1170">
    <xf numFmtId="0" fontId="0" fillId="0" borderId="0" xfId="0"/>
    <xf numFmtId="0" fontId="11" fillId="0" borderId="0" xfId="0" applyFont="1" applyAlignment="1">
      <alignment vertical="center"/>
    </xf>
    <xf numFmtId="0" fontId="11" fillId="2" borderId="0" xfId="0" applyFont="1" applyFill="1" applyAlignment="1">
      <alignment vertical="center"/>
    </xf>
    <xf numFmtId="0" fontId="18" fillId="0" borderId="0" xfId="0" applyFont="1" applyAlignment="1">
      <alignment vertical="center"/>
    </xf>
    <xf numFmtId="0" fontId="20" fillId="0" borderId="0" xfId="0" applyFont="1" applyAlignment="1">
      <alignment horizontal="center" vertical="center"/>
    </xf>
    <xf numFmtId="0" fontId="19" fillId="0" borderId="0" xfId="0" applyFont="1" applyAlignment="1">
      <alignment vertical="center"/>
    </xf>
    <xf numFmtId="0" fontId="19" fillId="0" borderId="0" xfId="0" applyFont="1" applyAlignment="1">
      <alignment vertical="center" wrapText="1"/>
    </xf>
    <xf numFmtId="0" fontId="11" fillId="0" borderId="0" xfId="0" applyFont="1" applyAlignment="1">
      <alignment vertical="center" wrapText="1"/>
    </xf>
    <xf numFmtId="0" fontId="11" fillId="2" borderId="10" xfId="0" applyFont="1" applyFill="1" applyBorder="1" applyAlignment="1">
      <alignment vertical="center"/>
    </xf>
    <xf numFmtId="0" fontId="11" fillId="2" borderId="17" xfId="0" applyFont="1" applyFill="1" applyBorder="1" applyAlignment="1">
      <alignment horizontal="center" vertical="center"/>
    </xf>
    <xf numFmtId="0" fontId="11" fillId="2" borderId="7" xfId="0" applyFont="1" applyFill="1" applyBorder="1" applyAlignment="1">
      <alignment vertical="center"/>
    </xf>
    <xf numFmtId="0" fontId="11" fillId="2" borderId="8" xfId="0" applyFont="1" applyFill="1" applyBorder="1" applyAlignment="1">
      <alignment vertical="center"/>
    </xf>
    <xf numFmtId="0" fontId="11" fillId="2" borderId="9" xfId="0" applyFont="1" applyFill="1" applyBorder="1" applyAlignment="1">
      <alignment vertical="center"/>
    </xf>
    <xf numFmtId="38" fontId="11" fillId="2" borderId="7" xfId="0" applyNumberFormat="1" applyFont="1" applyFill="1" applyBorder="1" applyAlignment="1">
      <alignment vertical="center"/>
    </xf>
    <xf numFmtId="0" fontId="14" fillId="2" borderId="9" xfId="0" applyFont="1" applyFill="1" applyBorder="1" applyAlignment="1">
      <alignment vertical="center"/>
    </xf>
    <xf numFmtId="0" fontId="14" fillId="2" borderId="10" xfId="0" applyFont="1" applyFill="1" applyBorder="1" applyAlignment="1">
      <alignment vertical="center"/>
    </xf>
    <xf numFmtId="0" fontId="15" fillId="2" borderId="9" xfId="0" applyFont="1" applyFill="1" applyBorder="1" applyAlignment="1">
      <alignment horizontal="left" vertical="center" wrapText="1"/>
    </xf>
    <xf numFmtId="0" fontId="20" fillId="0" borderId="1" xfId="0" applyFont="1" applyBorder="1" applyAlignment="1">
      <alignment horizontal="center" vertical="center"/>
    </xf>
    <xf numFmtId="0" fontId="0" fillId="0" borderId="0" xfId="0" applyAlignment="1">
      <alignment vertical="center"/>
    </xf>
    <xf numFmtId="0" fontId="14" fillId="2" borderId="0" xfId="0" applyFont="1" applyFill="1" applyAlignment="1">
      <alignment vertical="center"/>
    </xf>
    <xf numFmtId="0" fontId="0" fillId="2" borderId="0" xfId="0" applyFill="1" applyAlignment="1">
      <alignment vertical="center"/>
    </xf>
    <xf numFmtId="0" fontId="31" fillId="2" borderId="0" xfId="0" applyFont="1" applyFill="1" applyAlignment="1">
      <alignment vertical="center"/>
    </xf>
    <xf numFmtId="0" fontId="0" fillId="2" borderId="0" xfId="0" applyFill="1" applyAlignment="1">
      <alignment vertical="center" wrapText="1"/>
    </xf>
    <xf numFmtId="0" fontId="32" fillId="2" borderId="0" xfId="0" applyFont="1" applyFill="1" applyAlignment="1">
      <alignment vertical="center"/>
    </xf>
    <xf numFmtId="0" fontId="0" fillId="2" borderId="0" xfId="0" applyFill="1" applyAlignment="1">
      <alignment horizontal="center" vertical="center" wrapText="1"/>
    </xf>
    <xf numFmtId="0" fontId="35" fillId="3" borderId="7" xfId="0" applyFont="1" applyFill="1" applyBorder="1" applyAlignment="1">
      <alignment horizontal="center" vertical="center" wrapText="1"/>
    </xf>
    <xf numFmtId="0" fontId="0" fillId="2" borderId="1" xfId="0" applyFill="1" applyBorder="1" applyAlignment="1">
      <alignment horizontal="center" vertical="center" wrapText="1"/>
    </xf>
    <xf numFmtId="0" fontId="37" fillId="2" borderId="1" xfId="0" applyFont="1" applyFill="1" applyBorder="1" applyAlignment="1">
      <alignment horizontal="center" vertical="center" wrapText="1"/>
    </xf>
    <xf numFmtId="0" fontId="0" fillId="2" borderId="1" xfId="0" applyFill="1" applyBorder="1" applyAlignment="1">
      <alignment vertical="center" wrapText="1"/>
    </xf>
    <xf numFmtId="0" fontId="0" fillId="2" borderId="64" xfId="0" applyFill="1" applyBorder="1" applyAlignment="1">
      <alignment horizontal="center" vertical="center" wrapText="1"/>
    </xf>
    <xf numFmtId="0" fontId="0" fillId="2" borderId="64" xfId="0" applyFill="1" applyBorder="1" applyAlignment="1">
      <alignment vertical="center" wrapText="1"/>
    </xf>
    <xf numFmtId="0" fontId="37" fillId="3" borderId="7" xfId="0" applyFont="1" applyFill="1" applyBorder="1" applyAlignment="1">
      <alignment vertical="center" wrapText="1"/>
    </xf>
    <xf numFmtId="0" fontId="0" fillId="2" borderId="2" xfId="0" applyFill="1" applyBorder="1" applyAlignment="1">
      <alignment horizontal="center" vertical="center" wrapText="1"/>
    </xf>
    <xf numFmtId="0" fontId="0" fillId="2" borderId="4" xfId="0" applyFill="1" applyBorder="1" applyAlignment="1">
      <alignment vertical="center" wrapText="1"/>
    </xf>
    <xf numFmtId="0" fontId="37" fillId="5" borderId="2" xfId="0" applyFont="1" applyFill="1" applyBorder="1" applyAlignment="1">
      <alignment horizontal="center" vertical="center" wrapText="1"/>
    </xf>
    <xf numFmtId="0" fontId="36" fillId="5" borderId="3" xfId="0" applyFont="1" applyFill="1" applyBorder="1" applyAlignment="1">
      <alignment vertical="center" wrapText="1"/>
    </xf>
    <xf numFmtId="0" fontId="0" fillId="5" borderId="3" xfId="0" applyFill="1" applyBorder="1" applyAlignment="1">
      <alignment vertical="center" wrapText="1"/>
    </xf>
    <xf numFmtId="0" fontId="0" fillId="5" borderId="4" xfId="0" applyFill="1" applyBorder="1" applyAlignment="1">
      <alignment vertical="center" wrapText="1"/>
    </xf>
    <xf numFmtId="0" fontId="36" fillId="2" borderId="13" xfId="0" applyFont="1" applyFill="1" applyBorder="1" applyAlignment="1">
      <alignment horizontal="center" vertical="center"/>
    </xf>
    <xf numFmtId="0" fontId="0" fillId="2" borderId="3" xfId="0" applyFill="1" applyBorder="1" applyAlignment="1">
      <alignment horizontal="center" vertical="center"/>
    </xf>
    <xf numFmtId="0" fontId="0" fillId="3" borderId="18" xfId="0" applyFill="1" applyBorder="1" applyAlignment="1">
      <alignment horizontal="center" vertical="center" wrapText="1"/>
    </xf>
    <xf numFmtId="0" fontId="0" fillId="3" borderId="18" xfId="0" applyFill="1" applyBorder="1" applyAlignment="1">
      <alignment vertical="center" wrapText="1"/>
    </xf>
    <xf numFmtId="0" fontId="0" fillId="3" borderId="10" xfId="0" applyFill="1" applyBorder="1" applyAlignment="1">
      <alignment vertical="center" wrapText="1"/>
    </xf>
    <xf numFmtId="0" fontId="37"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64" xfId="0"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vertical="center" wrapText="1"/>
    </xf>
    <xf numFmtId="0" fontId="35" fillId="3" borderId="1" xfId="0" applyFont="1" applyFill="1" applyBorder="1" applyAlignment="1">
      <alignment horizontal="center" vertical="center" wrapText="1"/>
    </xf>
    <xf numFmtId="0" fontId="11" fillId="2" borderId="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2" xfId="0" applyFont="1" applyFill="1" applyBorder="1" applyAlignment="1">
      <alignment horizontal="center" vertical="center"/>
    </xf>
    <xf numFmtId="0" fontId="11" fillId="2" borderId="0" xfId="0" applyFont="1" applyFill="1" applyAlignment="1">
      <alignment horizontal="center" vertical="center"/>
    </xf>
    <xf numFmtId="0" fontId="13" fillId="2" borderId="0" xfId="0" applyFont="1" applyFill="1" applyAlignment="1">
      <alignment horizontal="center" vertical="center"/>
    </xf>
    <xf numFmtId="0" fontId="23" fillId="2" borderId="0" xfId="0" applyFont="1" applyFill="1" applyAlignment="1">
      <alignment horizontal="right" vertical="center"/>
    </xf>
    <xf numFmtId="0" fontId="11" fillId="2" borderId="1" xfId="0" applyFont="1" applyFill="1" applyBorder="1" applyAlignment="1">
      <alignment horizontal="center" vertical="center"/>
    </xf>
    <xf numFmtId="0" fontId="11" fillId="2" borderId="12" xfId="0" applyFont="1" applyFill="1" applyBorder="1" applyAlignment="1">
      <alignment horizontal="center" vertical="center"/>
    </xf>
    <xf numFmtId="0" fontId="21" fillId="0" borderId="0" xfId="0" applyFont="1" applyAlignment="1">
      <alignment horizontal="center" vertical="center"/>
    </xf>
    <xf numFmtId="0" fontId="10" fillId="0" borderId="0" xfId="0" applyFont="1" applyAlignment="1">
      <alignment vertical="center"/>
    </xf>
    <xf numFmtId="0" fontId="10" fillId="0" borderId="0" xfId="0" applyFont="1" applyAlignment="1">
      <alignment horizontal="right" vertical="center"/>
    </xf>
    <xf numFmtId="0" fontId="50" fillId="0" borderId="0" xfId="0" applyFont="1" applyAlignment="1">
      <alignment vertical="center"/>
    </xf>
    <xf numFmtId="0" fontId="51" fillId="0" borderId="0" xfId="0" applyFont="1"/>
    <xf numFmtId="0" fontId="51" fillId="0" borderId="1" xfId="0" applyFont="1" applyBorder="1"/>
    <xf numFmtId="56" fontId="22"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22" fillId="2" borderId="0" xfId="0" applyFont="1" applyFill="1" applyAlignment="1">
      <alignment horizontal="right" vertical="center"/>
    </xf>
    <xf numFmtId="0" fontId="22" fillId="2" borderId="0" xfId="0" applyFont="1" applyFill="1" applyAlignment="1">
      <alignment vertical="center"/>
    </xf>
    <xf numFmtId="0" fontId="52" fillId="2" borderId="0" xfId="0" applyFont="1" applyFill="1" applyAlignment="1">
      <alignment vertical="center"/>
    </xf>
    <xf numFmtId="0" fontId="22" fillId="2" borderId="2" xfId="0" applyFont="1" applyFill="1" applyBorder="1" applyAlignment="1">
      <alignment vertical="center"/>
    </xf>
    <xf numFmtId="0" fontId="22" fillId="2" borderId="3" xfId="0" applyFont="1" applyFill="1" applyBorder="1" applyAlignment="1">
      <alignment vertical="center"/>
    </xf>
    <xf numFmtId="0" fontId="22" fillId="2" borderId="4" xfId="0" applyFont="1" applyFill="1" applyBorder="1" applyAlignment="1">
      <alignment vertical="center"/>
    </xf>
    <xf numFmtId="0" fontId="22" fillId="2" borderId="3" xfId="0" applyFont="1" applyFill="1" applyBorder="1" applyAlignment="1">
      <alignment horizontal="left" vertical="center"/>
    </xf>
    <xf numFmtId="0" fontId="20" fillId="2" borderId="0" xfId="0" applyFont="1" applyFill="1" applyAlignment="1">
      <alignment vertical="center"/>
    </xf>
    <xf numFmtId="0" fontId="22" fillId="2" borderId="5" xfId="0" applyFont="1" applyFill="1" applyBorder="1" applyAlignment="1">
      <alignment horizontal="center" vertical="center"/>
    </xf>
    <xf numFmtId="0" fontId="22" fillId="2" borderId="17" xfId="0" applyFont="1" applyFill="1" applyBorder="1" applyAlignment="1">
      <alignment horizontal="left" vertical="center"/>
    </xf>
    <xf numFmtId="0" fontId="22" fillId="2" borderId="6" xfId="0" applyFont="1" applyFill="1" applyBorder="1" applyAlignment="1">
      <alignment horizontal="left" vertical="center"/>
    </xf>
    <xf numFmtId="0" fontId="20" fillId="2" borderId="1" xfId="0" applyFont="1" applyFill="1" applyBorder="1" applyAlignment="1">
      <alignment horizontal="center" vertical="center"/>
    </xf>
    <xf numFmtId="0" fontId="20" fillId="2" borderId="3" xfId="0" applyFont="1" applyFill="1" applyBorder="1" applyAlignment="1">
      <alignment vertical="center" wrapText="1"/>
    </xf>
    <xf numFmtId="0" fontId="20" fillId="2" borderId="4" xfId="0" applyFont="1" applyFill="1" applyBorder="1" applyAlignment="1">
      <alignment vertical="center" wrapText="1"/>
    </xf>
    <xf numFmtId="0" fontId="20" fillId="2" borderId="3" xfId="0" applyFont="1" applyFill="1" applyBorder="1" applyAlignment="1">
      <alignment horizontal="center" vertical="center"/>
    </xf>
    <xf numFmtId="0" fontId="22" fillId="2" borderId="5" xfId="0" applyFont="1" applyFill="1" applyBorder="1" applyAlignment="1">
      <alignment vertical="center"/>
    </xf>
    <xf numFmtId="0" fontId="22" fillId="2" borderId="84" xfId="0" applyFont="1" applyFill="1" applyBorder="1" applyAlignment="1">
      <alignment horizontal="center" vertical="center"/>
    </xf>
    <xf numFmtId="0" fontId="22" fillId="2" borderId="9" xfId="0" applyFont="1" applyFill="1" applyBorder="1" applyAlignment="1">
      <alignment vertical="center"/>
    </xf>
    <xf numFmtId="0" fontId="22" fillId="2" borderId="10" xfId="0" applyFont="1" applyFill="1" applyBorder="1" applyAlignment="1">
      <alignment horizontal="left" vertical="center"/>
    </xf>
    <xf numFmtId="0" fontId="22" fillId="2" borderId="85" xfId="0" applyFont="1" applyFill="1" applyBorder="1" applyAlignment="1">
      <alignment horizontal="center" vertical="center"/>
    </xf>
    <xf numFmtId="0" fontId="22" fillId="2" borderId="11" xfId="0" applyFont="1" applyFill="1" applyBorder="1" applyAlignment="1">
      <alignment horizontal="center" vertical="center" wrapText="1"/>
    </xf>
    <xf numFmtId="0" fontId="20" fillId="2" borderId="84" xfId="0" applyFont="1" applyFill="1" applyBorder="1" applyAlignment="1">
      <alignment vertical="center"/>
    </xf>
    <xf numFmtId="0" fontId="22" fillId="2" borderId="7" xfId="0" applyFont="1" applyFill="1" applyBorder="1" applyAlignment="1">
      <alignment vertical="center"/>
    </xf>
    <xf numFmtId="0" fontId="22" fillId="2" borderId="85" xfId="0" applyFont="1" applyFill="1" applyBorder="1" applyAlignment="1">
      <alignment vertical="center"/>
    </xf>
    <xf numFmtId="0" fontId="22" fillId="2" borderId="7" xfId="0" applyFont="1" applyFill="1" applyBorder="1" applyAlignment="1">
      <alignment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38" fontId="22" fillId="2" borderId="93" xfId="1" applyFont="1" applyFill="1" applyBorder="1" applyAlignment="1" applyProtection="1">
      <alignment horizontal="center" vertical="center"/>
    </xf>
    <xf numFmtId="0" fontId="22" fillId="2" borderId="5" xfId="0" applyFont="1" applyFill="1" applyBorder="1" applyAlignment="1">
      <alignment vertical="center" wrapText="1"/>
    </xf>
    <xf numFmtId="0" fontId="22" fillId="2" borderId="9" xfId="0" applyFont="1" applyFill="1" applyBorder="1" applyAlignment="1">
      <alignment vertical="center" wrapText="1"/>
    </xf>
    <xf numFmtId="0" fontId="29" fillId="2" borderId="0" xfId="0" applyFont="1" applyFill="1" applyAlignment="1">
      <alignment vertical="center"/>
    </xf>
    <xf numFmtId="0" fontId="24" fillId="2" borderId="0" xfId="0" applyFont="1" applyFill="1" applyAlignment="1">
      <alignment horizontal="right" vertical="center"/>
    </xf>
    <xf numFmtId="0" fontId="11" fillId="2" borderId="32" xfId="0" applyFont="1" applyFill="1" applyBorder="1" applyAlignment="1">
      <alignment horizontal="center" vertical="center"/>
    </xf>
    <xf numFmtId="0" fontId="11" fillId="2" borderId="1" xfId="0" applyFont="1" applyFill="1" applyBorder="1" applyAlignment="1">
      <alignment vertical="center"/>
    </xf>
    <xf numFmtId="0" fontId="11" fillId="2" borderId="49" xfId="0" applyFont="1" applyFill="1" applyBorder="1" applyAlignment="1">
      <alignment vertical="center"/>
    </xf>
    <xf numFmtId="0" fontId="11" fillId="2" borderId="47" xfId="0" applyFont="1" applyFill="1" applyBorder="1" applyAlignment="1">
      <alignment vertical="center"/>
    </xf>
    <xf numFmtId="0" fontId="19" fillId="2" borderId="11" xfId="0" applyFont="1" applyFill="1" applyBorder="1" applyAlignment="1">
      <alignment horizontal="center" vertical="center"/>
    </xf>
    <xf numFmtId="0" fontId="19" fillId="2" borderId="42" xfId="0" applyFont="1" applyFill="1" applyBorder="1" applyAlignment="1">
      <alignment vertical="center"/>
    </xf>
    <xf numFmtId="0" fontId="19" fillId="2" borderId="44" xfId="0" applyFont="1" applyFill="1" applyBorder="1" applyAlignment="1">
      <alignment vertical="center"/>
    </xf>
    <xf numFmtId="0" fontId="11" fillId="2" borderId="60" xfId="0" applyFont="1" applyFill="1" applyBorder="1" applyAlignment="1">
      <alignment horizontal="center" vertical="center" wrapText="1"/>
    </xf>
    <xf numFmtId="0" fontId="11" fillId="2" borderId="61" xfId="0" applyFont="1" applyFill="1" applyBorder="1" applyAlignment="1">
      <alignment vertical="center"/>
    </xf>
    <xf numFmtId="0" fontId="19" fillId="2" borderId="61" xfId="0" applyFont="1" applyFill="1" applyBorder="1" applyAlignment="1">
      <alignment vertical="center"/>
    </xf>
    <xf numFmtId="0" fontId="19" fillId="2" borderId="62" xfId="0" applyFont="1" applyFill="1" applyBorder="1" applyAlignment="1">
      <alignment vertical="center"/>
    </xf>
    <xf numFmtId="0" fontId="11" fillId="2" borderId="40" xfId="0" applyFont="1" applyFill="1" applyBorder="1" applyAlignment="1">
      <alignment vertical="center"/>
    </xf>
    <xf numFmtId="0" fontId="19" fillId="2" borderId="0" xfId="0" applyFont="1" applyFill="1" applyAlignment="1">
      <alignment vertical="center"/>
    </xf>
    <xf numFmtId="0" fontId="11" fillId="2" borderId="63" xfId="0" applyFont="1" applyFill="1" applyBorder="1" applyAlignment="1">
      <alignment vertical="center"/>
    </xf>
    <xf numFmtId="0" fontId="19" fillId="2" borderId="63" xfId="0" applyFont="1" applyFill="1" applyBorder="1" applyAlignment="1">
      <alignment vertical="center"/>
    </xf>
    <xf numFmtId="0" fontId="11" fillId="2" borderId="55" xfId="0" applyFont="1" applyFill="1" applyBorder="1" applyAlignment="1">
      <alignment vertical="center"/>
    </xf>
    <xf numFmtId="0" fontId="11" fillId="2" borderId="58" xfId="0" applyFont="1" applyFill="1" applyBorder="1" applyAlignment="1">
      <alignment vertical="center"/>
    </xf>
    <xf numFmtId="0" fontId="19" fillId="2" borderId="58" xfId="0" applyFont="1" applyFill="1" applyBorder="1" applyAlignment="1">
      <alignment vertical="center"/>
    </xf>
    <xf numFmtId="0" fontId="19" fillId="2" borderId="59" xfId="0" applyFont="1" applyFill="1" applyBorder="1" applyAlignment="1">
      <alignment vertical="center"/>
    </xf>
    <xf numFmtId="0" fontId="26" fillId="2" borderId="0" xfId="0" applyFont="1" applyFill="1" applyAlignment="1">
      <alignment horizontal="right" vertical="center"/>
    </xf>
    <xf numFmtId="0" fontId="27" fillId="2" borderId="0" xfId="0" applyFont="1" applyFill="1" applyAlignment="1">
      <alignment horizontal="center" vertical="center" wrapText="1"/>
    </xf>
    <xf numFmtId="0" fontId="11" fillId="2" borderId="0" xfId="0" applyFont="1" applyFill="1" applyAlignment="1">
      <alignment vertical="center" wrapText="1"/>
    </xf>
    <xf numFmtId="0" fontId="21" fillId="0" borderId="0" xfId="0" applyFont="1" applyAlignment="1">
      <alignment horizontal="right" vertical="center"/>
    </xf>
    <xf numFmtId="0" fontId="28" fillId="0" borderId="0" xfId="0" applyFont="1" applyAlignment="1">
      <alignment horizontal="center" vertical="center"/>
    </xf>
    <xf numFmtId="0" fontId="11" fillId="2" borderId="0" xfId="0" applyFont="1" applyFill="1" applyAlignment="1">
      <alignment horizontal="left" vertical="center" wrapText="1"/>
    </xf>
    <xf numFmtId="0" fontId="11" fillId="2" borderId="0" xfId="0" applyFont="1" applyFill="1" applyAlignment="1">
      <alignment horizontal="center" vertical="center" wrapText="1"/>
    </xf>
    <xf numFmtId="0" fontId="11" fillId="2" borderId="0" xfId="0" applyFont="1" applyFill="1" applyAlignment="1">
      <alignment horizontal="right" vertical="center"/>
    </xf>
    <xf numFmtId="0" fontId="22" fillId="2" borderId="0" xfId="0" applyFont="1" applyFill="1" applyAlignment="1">
      <alignment vertical="center" wrapText="1"/>
    </xf>
    <xf numFmtId="0" fontId="22" fillId="2" borderId="0" xfId="0" applyFont="1" applyFill="1"/>
    <xf numFmtId="0" fontId="22" fillId="2" borderId="1" xfId="0" applyFont="1" applyFill="1" applyBorder="1" applyAlignment="1">
      <alignment vertical="center"/>
    </xf>
    <xf numFmtId="0" fontId="22" fillId="2" borderId="0" xfId="0" applyFont="1" applyFill="1" applyAlignment="1">
      <alignment horizontal="left" vertical="center" wrapText="1"/>
    </xf>
    <xf numFmtId="0" fontId="22" fillId="0" borderId="1" xfId="0" applyFont="1" applyBorder="1" applyAlignment="1">
      <alignment horizontal="left" vertical="center" wrapText="1"/>
    </xf>
    <xf numFmtId="176" fontId="22" fillId="0" borderId="13" xfId="0" applyNumberFormat="1" applyFont="1" applyBorder="1" applyAlignment="1">
      <alignment vertical="center" wrapText="1"/>
    </xf>
    <xf numFmtId="176" fontId="22" fillId="0" borderId="1" xfId="0" applyNumberFormat="1" applyFont="1" applyBorder="1" applyAlignment="1">
      <alignment vertical="center" wrapText="1"/>
    </xf>
    <xf numFmtId="0" fontId="55" fillId="0" borderId="0" xfId="0" applyFont="1" applyAlignment="1">
      <alignment vertical="center"/>
    </xf>
    <xf numFmtId="0" fontId="55" fillId="0" borderId="0" xfId="0" applyFont="1"/>
    <xf numFmtId="0" fontId="51" fillId="2" borderId="0" xfId="0" applyFont="1" applyFill="1"/>
    <xf numFmtId="0" fontId="22" fillId="2" borderId="1" xfId="0" applyFont="1" applyFill="1" applyBorder="1" applyAlignment="1">
      <alignment vertical="center" wrapText="1"/>
    </xf>
    <xf numFmtId="0" fontId="22" fillId="2" borderId="2" xfId="0" applyFont="1" applyFill="1" applyBorder="1" applyAlignment="1">
      <alignment vertical="center" wrapText="1"/>
    </xf>
    <xf numFmtId="0" fontId="50" fillId="2" borderId="0" xfId="0" applyFont="1" applyFill="1" applyAlignment="1">
      <alignment horizontal="left" vertical="center"/>
    </xf>
    <xf numFmtId="0" fontId="50" fillId="2" borderId="0" xfId="0" applyFont="1" applyFill="1" applyAlignment="1">
      <alignment vertical="center"/>
    </xf>
    <xf numFmtId="0" fontId="50" fillId="2" borderId="1" xfId="0" applyFont="1" applyFill="1" applyBorder="1" applyAlignment="1">
      <alignment horizontal="center" vertical="center"/>
    </xf>
    <xf numFmtId="0" fontId="50" fillId="2" borderId="11" xfId="0" applyFont="1" applyFill="1" applyBorder="1" applyAlignment="1">
      <alignment horizontal="center" vertical="center"/>
    </xf>
    <xf numFmtId="0" fontId="50" fillId="2" borderId="13" xfId="0" applyFont="1" applyFill="1" applyBorder="1" applyAlignment="1">
      <alignment vertical="center"/>
    </xf>
    <xf numFmtId="0" fontId="11" fillId="2" borderId="5" xfId="0" applyFont="1" applyFill="1" applyBorder="1" applyAlignment="1">
      <alignment vertical="center"/>
    </xf>
    <xf numFmtId="0" fontId="11" fillId="2" borderId="17" xfId="0" applyFont="1" applyFill="1" applyBorder="1" applyAlignment="1">
      <alignment vertical="center"/>
    </xf>
    <xf numFmtId="0" fontId="11" fillId="2" borderId="6" xfId="0" applyFont="1" applyFill="1" applyBorder="1" applyAlignment="1">
      <alignment vertical="center"/>
    </xf>
    <xf numFmtId="0" fontId="11" fillId="2" borderId="18" xfId="0" applyFont="1" applyFill="1" applyBorder="1" applyAlignment="1">
      <alignment vertical="center"/>
    </xf>
    <xf numFmtId="0" fontId="11" fillId="0" borderId="1" xfId="0" applyFont="1" applyBorder="1" applyAlignment="1">
      <alignment vertical="center"/>
    </xf>
    <xf numFmtId="0" fontId="22" fillId="2" borderId="97" xfId="0" applyFont="1" applyFill="1" applyBorder="1" applyAlignment="1">
      <alignment vertical="center" wrapText="1"/>
    </xf>
    <xf numFmtId="0" fontId="55" fillId="6" borderId="9" xfId="0" applyFont="1" applyFill="1" applyBorder="1" applyAlignment="1">
      <alignment vertical="center"/>
    </xf>
    <xf numFmtId="0" fontId="13" fillId="2" borderId="0" xfId="0" applyFont="1" applyFill="1" applyAlignment="1">
      <alignment vertical="center"/>
    </xf>
    <xf numFmtId="0" fontId="12" fillId="2" borderId="0" xfId="0" applyFont="1" applyFill="1" applyAlignment="1">
      <alignment vertical="center"/>
    </xf>
    <xf numFmtId="0" fontId="25" fillId="2" borderId="0" xfId="0" applyFont="1" applyFill="1" applyAlignment="1">
      <alignment vertical="top"/>
    </xf>
    <xf numFmtId="0" fontId="20" fillId="2" borderId="18" xfId="0" applyFont="1" applyFill="1" applyBorder="1" applyAlignment="1">
      <alignment vertical="center"/>
    </xf>
    <xf numFmtId="0" fontId="20" fillId="2" borderId="18" xfId="0" applyFont="1" applyFill="1" applyBorder="1" applyAlignment="1">
      <alignment horizontal="center" vertical="center"/>
    </xf>
    <xf numFmtId="0" fontId="20" fillId="2" borderId="11"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0" xfId="0" applyFont="1" applyFill="1" applyAlignment="1">
      <alignment horizontal="center" vertical="center"/>
    </xf>
    <xf numFmtId="0" fontId="11" fillId="2" borderId="24" xfId="0" applyFont="1" applyFill="1" applyBorder="1" applyAlignment="1">
      <alignment vertical="center"/>
    </xf>
    <xf numFmtId="0" fontId="11" fillId="2" borderId="25" xfId="0" applyFont="1" applyFill="1" applyBorder="1" applyAlignment="1">
      <alignment vertical="center"/>
    </xf>
    <xf numFmtId="0" fontId="11" fillId="2" borderId="25" xfId="0" applyFont="1" applyFill="1" applyBorder="1" applyAlignment="1">
      <alignment horizontal="left" vertical="center"/>
    </xf>
    <xf numFmtId="0" fontId="11" fillId="2" borderId="13" xfId="0" applyFont="1" applyFill="1" applyBorder="1" applyAlignment="1">
      <alignment horizontal="left" vertical="center" wrapText="1"/>
    </xf>
    <xf numFmtId="0" fontId="18" fillId="2" borderId="15" xfId="0" applyFont="1" applyFill="1" applyBorder="1" applyAlignment="1">
      <alignment vertical="center"/>
    </xf>
    <xf numFmtId="0" fontId="18" fillId="2" borderId="19" xfId="0" applyFont="1" applyFill="1" applyBorder="1" applyAlignment="1">
      <alignment vertical="center"/>
    </xf>
    <xf numFmtId="0" fontId="18" fillId="2" borderId="19" xfId="0" applyFont="1" applyFill="1" applyBorder="1" applyAlignment="1">
      <alignment horizontal="right" vertical="center"/>
    </xf>
    <xf numFmtId="0" fontId="18" fillId="2" borderId="14" xfId="0" applyFont="1" applyFill="1" applyBorder="1" applyAlignment="1">
      <alignment vertical="center"/>
    </xf>
    <xf numFmtId="0" fontId="18" fillId="2" borderId="0" xfId="0" applyFont="1" applyFill="1" applyAlignment="1">
      <alignment vertical="center"/>
    </xf>
    <xf numFmtId="0" fontId="18" fillId="2" borderId="0" xfId="0" applyFont="1" applyFill="1" applyAlignment="1">
      <alignment horizontal="right" vertical="center"/>
    </xf>
    <xf numFmtId="176" fontId="11" fillId="2" borderId="0" xfId="0" applyNumberFormat="1" applyFont="1" applyFill="1" applyAlignment="1">
      <alignment vertical="center"/>
    </xf>
    <xf numFmtId="38" fontId="19" fillId="2" borderId="4" xfId="0" applyNumberFormat="1" applyFont="1" applyFill="1" applyBorder="1" applyAlignment="1">
      <alignment vertical="center"/>
    </xf>
    <xf numFmtId="38" fontId="46" fillId="2" borderId="0" xfId="0" applyNumberFormat="1" applyFont="1" applyFill="1" applyAlignment="1">
      <alignment vertical="center"/>
    </xf>
    <xf numFmtId="38" fontId="19" fillId="2" borderId="0" xfId="0" applyNumberFormat="1" applyFont="1" applyFill="1" applyAlignment="1">
      <alignment vertical="center"/>
    </xf>
    <xf numFmtId="38" fontId="19" fillId="2" borderId="6" xfId="0" applyNumberFormat="1" applyFont="1" applyFill="1" applyBorder="1" applyAlignment="1">
      <alignment vertical="center"/>
    </xf>
    <xf numFmtId="38" fontId="19" fillId="2" borderId="16" xfId="0" applyNumberFormat="1" applyFont="1" applyFill="1" applyBorder="1" applyAlignment="1">
      <alignment vertical="center"/>
    </xf>
    <xf numFmtId="38" fontId="19" fillId="2" borderId="80" xfId="0" applyNumberFormat="1" applyFont="1" applyFill="1" applyBorder="1" applyAlignment="1">
      <alignment vertical="center"/>
    </xf>
    <xf numFmtId="0" fontId="6" fillId="0" borderId="0" xfId="6">
      <alignment vertical="center"/>
    </xf>
    <xf numFmtId="0" fontId="6" fillId="0" borderId="1" xfId="6" applyBorder="1">
      <alignment vertical="center"/>
    </xf>
    <xf numFmtId="0" fontId="5" fillId="0" borderId="0" xfId="6" applyFont="1">
      <alignment vertical="center"/>
    </xf>
    <xf numFmtId="0" fontId="5" fillId="0" borderId="1" xfId="6" applyFont="1" applyBorder="1">
      <alignment vertical="center"/>
    </xf>
    <xf numFmtId="0" fontId="51" fillId="9" borderId="1" xfId="0" applyFont="1" applyFill="1" applyBorder="1" applyAlignment="1">
      <alignment vertical="center"/>
    </xf>
    <xf numFmtId="0" fontId="51" fillId="2" borderId="11" xfId="0" applyFont="1" applyFill="1" applyBorder="1" applyAlignment="1">
      <alignment vertical="center"/>
    </xf>
    <xf numFmtId="0" fontId="51" fillId="2" borderId="12" xfId="0" applyFont="1" applyFill="1" applyBorder="1" applyAlignment="1">
      <alignment vertical="center"/>
    </xf>
    <xf numFmtId="0" fontId="51" fillId="2" borderId="13" xfId="0" applyFont="1" applyFill="1" applyBorder="1" applyAlignment="1">
      <alignment vertical="center"/>
    </xf>
    <xf numFmtId="0" fontId="51" fillId="2" borderId="1" xfId="0" applyFont="1" applyFill="1" applyBorder="1" applyAlignment="1">
      <alignment vertical="center"/>
    </xf>
    <xf numFmtId="0" fontId="4" fillId="0" borderId="0" xfId="6" applyFont="1">
      <alignment vertical="center"/>
    </xf>
    <xf numFmtId="0" fontId="55" fillId="2" borderId="0" xfId="0" applyFont="1" applyFill="1"/>
    <xf numFmtId="0" fontId="55" fillId="2" borderId="0" xfId="0" applyFont="1" applyFill="1" applyAlignment="1">
      <alignment vertical="center"/>
    </xf>
    <xf numFmtId="0" fontId="55" fillId="2" borderId="0" xfId="0" applyFont="1" applyFill="1" applyAlignment="1">
      <alignment horizontal="right" vertical="center"/>
    </xf>
    <xf numFmtId="0" fontId="55" fillId="2" borderId="0" xfId="0" applyFont="1" applyFill="1" applyAlignment="1">
      <alignment horizontal="centerContinuous" vertical="center"/>
    </xf>
    <xf numFmtId="0" fontId="55" fillId="2" borderId="1" xfId="0" applyFont="1" applyFill="1" applyBorder="1" applyAlignment="1">
      <alignment horizontal="center" vertical="center"/>
    </xf>
    <xf numFmtId="0" fontId="55" fillId="2" borderId="1" xfId="0" applyFont="1" applyFill="1" applyBorder="1" applyAlignment="1">
      <alignment horizontal="right" vertical="center"/>
    </xf>
    <xf numFmtId="0" fontId="55" fillId="2" borderId="1" xfId="0" applyFont="1" applyFill="1" applyBorder="1" applyAlignment="1">
      <alignment vertical="center"/>
    </xf>
    <xf numFmtId="0" fontId="55" fillId="2" borderId="0" xfId="0" applyFont="1" applyFill="1" applyAlignment="1">
      <alignment horizontal="left" vertical="top" wrapText="1"/>
    </xf>
    <xf numFmtId="0" fontId="55" fillId="2" borderId="1" xfId="0" applyFont="1" applyFill="1" applyBorder="1" applyAlignment="1">
      <alignment horizontal="right" vertical="center" shrinkToFit="1"/>
    </xf>
    <xf numFmtId="0" fontId="55" fillId="2" borderId="10" xfId="0" applyFont="1" applyFill="1" applyBorder="1" applyAlignment="1">
      <alignment vertical="center"/>
    </xf>
    <xf numFmtId="0" fontId="55" fillId="2" borderId="9" xfId="0" applyFont="1" applyFill="1" applyBorder="1" applyAlignment="1">
      <alignment vertical="center"/>
    </xf>
    <xf numFmtId="0" fontId="55" fillId="2" borderId="4" xfId="0" applyFont="1" applyFill="1" applyBorder="1" applyAlignment="1">
      <alignment vertical="center"/>
    </xf>
    <xf numFmtId="0" fontId="55" fillId="2" borderId="0" xfId="0" applyFont="1" applyFill="1" applyAlignment="1">
      <alignment vertical="center" shrinkToFit="1"/>
    </xf>
    <xf numFmtId="176" fontId="56" fillId="2" borderId="0" xfId="0" applyNumberFormat="1" applyFont="1" applyFill="1" applyAlignment="1">
      <alignment vertical="center"/>
    </xf>
    <xf numFmtId="0" fontId="55" fillId="2" borderId="5" xfId="0" applyFont="1" applyFill="1" applyBorder="1" applyAlignment="1">
      <alignment vertical="center"/>
    </xf>
    <xf numFmtId="0" fontId="55" fillId="2" borderId="17" xfId="0" applyFont="1" applyFill="1" applyBorder="1" applyAlignment="1">
      <alignment horizontal="right" vertical="center"/>
    </xf>
    <xf numFmtId="0" fontId="55" fillId="2" borderId="17" xfId="0" applyFont="1" applyFill="1" applyBorder="1" applyAlignment="1">
      <alignment vertical="center"/>
    </xf>
    <xf numFmtId="0" fontId="55" fillId="2" borderId="6" xfId="0" applyFont="1" applyFill="1" applyBorder="1" applyAlignment="1">
      <alignment vertical="center"/>
    </xf>
    <xf numFmtId="0" fontId="55" fillId="2" borderId="7" xfId="0" applyFont="1" applyFill="1" applyBorder="1" applyAlignment="1">
      <alignment vertical="center"/>
    </xf>
    <xf numFmtId="0" fontId="55" fillId="2" borderId="8" xfId="0" applyFont="1" applyFill="1" applyBorder="1" applyAlignment="1">
      <alignment horizontal="left" vertical="top" wrapText="1"/>
    </xf>
    <xf numFmtId="0" fontId="55" fillId="2" borderId="3" xfId="0" applyFont="1" applyFill="1" applyBorder="1" applyAlignment="1">
      <alignment vertical="center"/>
    </xf>
    <xf numFmtId="0" fontId="55" fillId="2" borderId="18" xfId="0" applyFont="1" applyFill="1" applyBorder="1" applyAlignment="1">
      <alignment horizontal="right" vertical="center"/>
    </xf>
    <xf numFmtId="0" fontId="55" fillId="2" borderId="8" xfId="0" applyFont="1" applyFill="1" applyBorder="1" applyAlignment="1">
      <alignment vertical="center"/>
    </xf>
    <xf numFmtId="0" fontId="55" fillId="2" borderId="18" xfId="0" applyFont="1" applyFill="1" applyBorder="1" applyAlignment="1">
      <alignment vertical="center"/>
    </xf>
    <xf numFmtId="0" fontId="55" fillId="2" borderId="7" xfId="0" applyFont="1" applyFill="1" applyBorder="1" applyAlignment="1">
      <alignment horizontal="right" vertical="center"/>
    </xf>
    <xf numFmtId="0" fontId="55" fillId="6" borderId="17" xfId="0" applyFont="1" applyFill="1" applyBorder="1" applyAlignment="1">
      <alignment vertical="center"/>
    </xf>
    <xf numFmtId="0" fontId="55" fillId="6" borderId="6" xfId="0" applyFont="1" applyFill="1" applyBorder="1" applyAlignment="1">
      <alignment vertical="center"/>
    </xf>
    <xf numFmtId="0" fontId="55" fillId="6" borderId="7" xfId="0" applyFont="1" applyFill="1" applyBorder="1" applyAlignment="1">
      <alignment vertical="center"/>
    </xf>
    <xf numFmtId="0" fontId="55" fillId="2" borderId="12" xfId="0" applyFont="1" applyFill="1" applyBorder="1" applyAlignment="1">
      <alignment horizontal="right" vertical="center"/>
    </xf>
    <xf numFmtId="0" fontId="55" fillId="2" borderId="5" xfId="0" applyFont="1" applyFill="1" applyBorder="1" applyAlignment="1">
      <alignment horizontal="left" vertical="center"/>
    </xf>
    <xf numFmtId="0" fontId="55" fillId="2" borderId="17" xfId="0" applyFont="1" applyFill="1" applyBorder="1" applyAlignment="1">
      <alignment horizontal="left" vertical="center"/>
    </xf>
    <xf numFmtId="0" fontId="55" fillId="2" borderId="9" xfId="0" applyFont="1" applyFill="1" applyBorder="1" applyAlignment="1">
      <alignment horizontal="right" vertical="center"/>
    </xf>
    <xf numFmtId="0" fontId="55" fillId="9" borderId="17" xfId="0" applyFont="1" applyFill="1" applyBorder="1" applyAlignment="1">
      <alignment vertical="center"/>
    </xf>
    <xf numFmtId="0" fontId="55" fillId="9" borderId="6" xfId="0" applyFont="1" applyFill="1" applyBorder="1" applyAlignment="1">
      <alignment vertical="center"/>
    </xf>
    <xf numFmtId="0" fontId="55" fillId="9" borderId="7" xfId="0" applyFont="1" applyFill="1" applyBorder="1" applyAlignment="1">
      <alignment vertical="center"/>
    </xf>
    <xf numFmtId="0" fontId="55" fillId="9" borderId="9" xfId="0" applyFont="1" applyFill="1" applyBorder="1" applyAlignment="1">
      <alignment vertical="center"/>
    </xf>
    <xf numFmtId="0" fontId="55" fillId="2" borderId="11" xfId="0" applyFont="1" applyFill="1" applyBorder="1" applyAlignment="1">
      <alignment horizontal="left" vertical="center"/>
    </xf>
    <xf numFmtId="0" fontId="55" fillId="2" borderId="7" xfId="0" applyFont="1" applyFill="1" applyBorder="1" applyAlignment="1">
      <alignment horizontal="left" vertical="center"/>
    </xf>
    <xf numFmtId="0" fontId="0" fillId="0" borderId="17" xfId="0" applyBorder="1" applyAlignment="1">
      <alignment horizontal="left" vertical="center"/>
    </xf>
    <xf numFmtId="0" fontId="0" fillId="0" borderId="3" xfId="0" applyBorder="1" applyAlignment="1">
      <alignment horizontal="left" vertical="center"/>
    </xf>
    <xf numFmtId="0" fontId="55" fillId="9" borderId="3" xfId="0" applyFont="1" applyFill="1" applyBorder="1" applyAlignment="1">
      <alignment vertical="center"/>
    </xf>
    <xf numFmtId="0" fontId="55" fillId="2" borderId="7" xfId="0" applyFont="1" applyFill="1" applyBorder="1" applyAlignment="1">
      <alignment vertical="center" wrapText="1"/>
    </xf>
    <xf numFmtId="0" fontId="55" fillId="2" borderId="0" xfId="0" applyFont="1" applyFill="1" applyAlignment="1">
      <alignment vertical="top" wrapText="1"/>
    </xf>
    <xf numFmtId="0" fontId="55" fillId="2" borderId="0" xfId="0" applyFont="1" applyFill="1" applyAlignment="1">
      <alignment horizontal="left" vertical="center" wrapText="1"/>
    </xf>
    <xf numFmtId="0" fontId="59" fillId="2" borderId="0" xfId="0" applyFont="1" applyFill="1" applyAlignment="1">
      <alignment vertical="center"/>
    </xf>
    <xf numFmtId="0" fontId="55" fillId="2" borderId="17" xfId="0" applyFont="1" applyFill="1" applyBorder="1" applyAlignment="1">
      <alignment horizontal="center" vertical="center"/>
    </xf>
    <xf numFmtId="0" fontId="55" fillId="2" borderId="11" xfId="0" applyFont="1" applyFill="1" applyBorder="1" applyAlignment="1">
      <alignment horizontal="right" vertical="center"/>
    </xf>
    <xf numFmtId="0" fontId="55" fillId="2" borderId="13" xfId="0" applyFont="1" applyFill="1" applyBorder="1" applyAlignment="1">
      <alignment horizontal="right" vertical="center"/>
    </xf>
    <xf numFmtId="0" fontId="55" fillId="2" borderId="7" xfId="0" applyFont="1" applyFill="1" applyBorder="1" applyAlignment="1">
      <alignment horizontal="center" vertical="center"/>
    </xf>
    <xf numFmtId="0" fontId="55" fillId="0" borderId="18" xfId="0" applyFont="1" applyBorder="1" applyAlignment="1">
      <alignment vertical="center"/>
    </xf>
    <xf numFmtId="0" fontId="71" fillId="2" borderId="0" xfId="0" applyFont="1" applyFill="1" applyAlignment="1">
      <alignment horizontal="right" vertical="center"/>
    </xf>
    <xf numFmtId="0" fontId="55" fillId="2" borderId="9" xfId="0" applyFont="1" applyFill="1" applyBorder="1" applyAlignment="1">
      <alignment horizontal="center" vertical="center" textRotation="255"/>
    </xf>
    <xf numFmtId="0" fontId="55" fillId="2" borderId="5" xfId="0" applyFont="1" applyFill="1" applyBorder="1" applyAlignment="1">
      <alignment horizontal="center" vertical="center"/>
    </xf>
    <xf numFmtId="0" fontId="55" fillId="2" borderId="7" xfId="0" applyFont="1" applyFill="1" applyBorder="1" applyAlignment="1">
      <alignment vertical="top" wrapText="1"/>
    </xf>
    <xf numFmtId="0" fontId="55" fillId="2" borderId="7" xfId="0" applyFont="1" applyFill="1" applyBorder="1" applyAlignment="1">
      <alignment vertical="top"/>
    </xf>
    <xf numFmtId="0" fontId="55" fillId="2" borderId="9" xfId="0" applyFont="1" applyFill="1" applyBorder="1" applyAlignment="1">
      <alignment vertical="top"/>
    </xf>
    <xf numFmtId="0" fontId="55" fillId="0" borderId="5" xfId="0" applyFont="1" applyBorder="1" applyAlignment="1">
      <alignment vertical="center"/>
    </xf>
    <xf numFmtId="0" fontId="55" fillId="2" borderId="79" xfId="0" applyFont="1" applyFill="1" applyBorder="1" applyAlignment="1">
      <alignment vertical="center"/>
    </xf>
    <xf numFmtId="0" fontId="55" fillId="2" borderId="25" xfId="0" applyFont="1" applyFill="1" applyBorder="1" applyAlignment="1">
      <alignment horizontal="left" vertical="top" wrapText="1"/>
    </xf>
    <xf numFmtId="0" fontId="55" fillId="2" borderId="25" xfId="0" applyFont="1" applyFill="1" applyBorder="1" applyAlignment="1">
      <alignment vertical="center"/>
    </xf>
    <xf numFmtId="0" fontId="55" fillId="2" borderId="26" xfId="0" applyFont="1" applyFill="1" applyBorder="1" applyAlignment="1">
      <alignment vertical="center"/>
    </xf>
    <xf numFmtId="0" fontId="55" fillId="2" borderId="25" xfId="0" applyFont="1" applyFill="1" applyBorder="1" applyAlignment="1">
      <alignment horizontal="left" vertical="center" shrinkToFit="1"/>
    </xf>
    <xf numFmtId="0" fontId="73" fillId="6" borderId="5" xfId="0" applyFont="1" applyFill="1" applyBorder="1" applyAlignment="1">
      <alignment vertical="center"/>
    </xf>
    <xf numFmtId="0" fontId="73" fillId="9" borderId="5" xfId="0" applyFont="1" applyFill="1" applyBorder="1" applyAlignment="1">
      <alignment vertical="center"/>
    </xf>
    <xf numFmtId="0" fontId="55" fillId="0" borderId="17" xfId="0" applyFont="1" applyBorder="1" applyAlignment="1">
      <alignment horizontal="right" vertical="center"/>
    </xf>
    <xf numFmtId="14" fontId="56" fillId="2" borderId="17" xfId="0" applyNumberFormat="1" applyFont="1" applyFill="1" applyBorder="1" applyAlignment="1">
      <alignment vertical="center"/>
    </xf>
    <xf numFmtId="0" fontId="55" fillId="2" borderId="18" xfId="0" applyFont="1" applyFill="1" applyBorder="1" applyAlignment="1">
      <alignment horizontal="left" vertical="center" wrapText="1"/>
    </xf>
    <xf numFmtId="0" fontId="73" fillId="11" borderId="5" xfId="0" applyFont="1" applyFill="1" applyBorder="1" applyAlignment="1">
      <alignment vertical="center"/>
    </xf>
    <xf numFmtId="0" fontId="55" fillId="11" borderId="17" xfId="0" applyFont="1" applyFill="1" applyBorder="1" applyAlignment="1">
      <alignment vertical="center"/>
    </xf>
    <xf numFmtId="0" fontId="55" fillId="11" borderId="6" xfId="0" applyFont="1" applyFill="1" applyBorder="1" applyAlignment="1">
      <alignment vertical="center"/>
    </xf>
    <xf numFmtId="0" fontId="55" fillId="11" borderId="7" xfId="0" applyFont="1" applyFill="1" applyBorder="1" applyAlignment="1">
      <alignment vertical="center"/>
    </xf>
    <xf numFmtId="0" fontId="55" fillId="11" borderId="9" xfId="0" applyFont="1" applyFill="1" applyBorder="1" applyAlignment="1">
      <alignment vertical="center"/>
    </xf>
    <xf numFmtId="0" fontId="73" fillId="12" borderId="5" xfId="0" applyFont="1" applyFill="1" applyBorder="1" applyAlignment="1">
      <alignment vertical="center"/>
    </xf>
    <xf numFmtId="0" fontId="55" fillId="12" borderId="17" xfId="0" applyFont="1" applyFill="1" applyBorder="1" applyAlignment="1">
      <alignment vertical="center"/>
    </xf>
    <xf numFmtId="0" fontId="55" fillId="12" borderId="6" xfId="0" applyFont="1" applyFill="1" applyBorder="1" applyAlignment="1">
      <alignment vertical="center"/>
    </xf>
    <xf numFmtId="0" fontId="55" fillId="12" borderId="7" xfId="0" applyFont="1" applyFill="1" applyBorder="1" applyAlignment="1">
      <alignment vertical="center"/>
    </xf>
    <xf numFmtId="0" fontId="55" fillId="12" borderId="9" xfId="0" applyFont="1" applyFill="1" applyBorder="1" applyAlignment="1">
      <alignment vertical="center"/>
    </xf>
    <xf numFmtId="0" fontId="55" fillId="2" borderId="12" xfId="0" applyFont="1" applyFill="1" applyBorder="1" applyAlignment="1">
      <alignment vertical="center"/>
    </xf>
    <xf numFmtId="0" fontId="55" fillId="2" borderId="83" xfId="0" applyFont="1" applyFill="1" applyBorder="1" applyAlignment="1">
      <alignment horizontal="right" vertical="center"/>
    </xf>
    <xf numFmtId="14" fontId="69" fillId="2" borderId="2" xfId="0" applyNumberFormat="1" applyFont="1" applyFill="1" applyBorder="1" applyAlignment="1">
      <alignment vertical="center"/>
    </xf>
    <xf numFmtId="0" fontId="55" fillId="2" borderId="6" xfId="0" applyFont="1" applyFill="1" applyBorder="1" applyAlignment="1">
      <alignment horizontal="right" vertical="center"/>
    </xf>
    <xf numFmtId="0" fontId="71" fillId="2" borderId="0" xfId="0" applyFont="1" applyFill="1" applyAlignment="1">
      <alignment horizontal="center" vertical="center"/>
    </xf>
    <xf numFmtId="0" fontId="0" fillId="0" borderId="17" xfId="0" applyBorder="1" applyAlignment="1">
      <alignment horizontal="right" vertical="center"/>
    </xf>
    <xf numFmtId="0" fontId="55" fillId="0" borderId="3" xfId="0" applyFont="1" applyBorder="1" applyAlignment="1">
      <alignment horizontal="right" vertical="center"/>
    </xf>
    <xf numFmtId="0" fontId="22" fillId="2" borderId="1" xfId="0" applyFont="1" applyFill="1" applyBorder="1" applyAlignment="1">
      <alignment horizontal="left" vertical="center" wrapText="1"/>
    </xf>
    <xf numFmtId="0" fontId="19" fillId="2" borderId="2" xfId="0" applyFont="1" applyFill="1" applyBorder="1" applyAlignment="1">
      <alignment horizontal="center" vertical="center"/>
    </xf>
    <xf numFmtId="0" fontId="19" fillId="2" borderId="4" xfId="0" applyFont="1" applyFill="1" applyBorder="1" applyAlignment="1">
      <alignment horizontal="center" vertical="center"/>
    </xf>
    <xf numFmtId="0" fontId="55" fillId="8" borderId="1" xfId="0" applyFont="1" applyFill="1" applyBorder="1" applyAlignment="1" applyProtection="1">
      <alignment horizontal="center" vertical="center"/>
      <protection locked="0"/>
    </xf>
    <xf numFmtId="0" fontId="69" fillId="8" borderId="13" xfId="0" applyFont="1" applyFill="1" applyBorder="1" applyAlignment="1" applyProtection="1">
      <alignment horizontal="right" vertical="center" wrapText="1"/>
      <protection locked="0"/>
    </xf>
    <xf numFmtId="0" fontId="69" fillId="8" borderId="1" xfId="0" applyFont="1" applyFill="1" applyBorder="1" applyAlignment="1" applyProtection="1">
      <alignment horizontal="right" vertical="center" wrapText="1"/>
      <protection locked="0"/>
    </xf>
    <xf numFmtId="0" fontId="55" fillId="10" borderId="1" xfId="0" applyFont="1" applyFill="1" applyBorder="1" applyAlignment="1" applyProtection="1">
      <alignment vertical="center" shrinkToFit="1"/>
      <protection locked="0"/>
    </xf>
    <xf numFmtId="0" fontId="69" fillId="6" borderId="1" xfId="0" applyFont="1" applyFill="1" applyBorder="1" applyAlignment="1" applyProtection="1">
      <alignment horizontal="right" vertical="center" wrapText="1"/>
      <protection locked="0"/>
    </xf>
    <xf numFmtId="0" fontId="69" fillId="6" borderId="1" xfId="0" applyFont="1" applyFill="1" applyBorder="1" applyAlignment="1" applyProtection="1">
      <alignment horizontal="right" vertical="center"/>
      <protection locked="0"/>
    </xf>
    <xf numFmtId="0" fontId="69" fillId="2" borderId="13" xfId="0" applyFont="1" applyFill="1" applyBorder="1" applyAlignment="1">
      <alignment horizontal="right" vertical="center" shrinkToFit="1"/>
    </xf>
    <xf numFmtId="0" fontId="69" fillId="2" borderId="1" xfId="0" applyFont="1" applyFill="1" applyBorder="1" applyAlignment="1">
      <alignment horizontal="right" vertical="center" shrinkToFit="1"/>
    </xf>
    <xf numFmtId="0" fontId="56" fillId="8" borderId="1" xfId="0" applyFont="1" applyFill="1" applyBorder="1" applyAlignment="1" applyProtection="1">
      <alignment horizontal="right" vertical="center" shrinkToFit="1"/>
      <protection locked="0"/>
    </xf>
    <xf numFmtId="187" fontId="56" fillId="8" borderId="1" xfId="0" applyNumberFormat="1" applyFont="1" applyFill="1" applyBorder="1" applyAlignment="1" applyProtection="1">
      <alignment horizontal="right" vertical="center" shrinkToFit="1"/>
      <protection locked="0"/>
    </xf>
    <xf numFmtId="0" fontId="55" fillId="8" borderId="1" xfId="0" applyFont="1" applyFill="1" applyBorder="1" applyAlignment="1" applyProtection="1">
      <alignment vertical="center" shrinkToFit="1"/>
      <protection locked="0"/>
    </xf>
    <xf numFmtId="0" fontId="3" fillId="0" borderId="1" xfId="6" applyFont="1" applyBorder="1">
      <alignment vertical="center"/>
    </xf>
    <xf numFmtId="0" fontId="71" fillId="2" borderId="18" xfId="0" applyFont="1" applyFill="1" applyBorder="1" applyAlignment="1">
      <alignment horizontal="right" vertical="center"/>
    </xf>
    <xf numFmtId="0" fontId="71" fillId="2" borderId="18" xfId="0" applyFont="1" applyFill="1" applyBorder="1" applyAlignment="1">
      <alignment horizontal="center" vertical="center"/>
    </xf>
    <xf numFmtId="0" fontId="22" fillId="2" borderId="17" xfId="0" applyFont="1" applyFill="1" applyBorder="1" applyAlignment="1">
      <alignment vertical="center" wrapText="1"/>
    </xf>
    <xf numFmtId="0" fontId="22" fillId="2" borderId="6" xfId="0" applyFont="1" applyFill="1" applyBorder="1" applyAlignment="1">
      <alignment vertical="center" wrapText="1"/>
    </xf>
    <xf numFmtId="0" fontId="22" fillId="2" borderId="17" xfId="0" applyFont="1" applyFill="1" applyBorder="1" applyAlignment="1">
      <alignment vertical="center"/>
    </xf>
    <xf numFmtId="176" fontId="22" fillId="2" borderId="4" xfId="0" applyNumberFormat="1" applyFont="1" applyFill="1" applyBorder="1" applyAlignment="1">
      <alignment vertical="center" wrapText="1"/>
    </xf>
    <xf numFmtId="0" fontId="22" fillId="2" borderId="0" xfId="0" applyFont="1" applyFill="1" applyAlignment="1">
      <alignment horizontal="right" vertical="center" wrapText="1"/>
    </xf>
    <xf numFmtId="0" fontId="52" fillId="2" borderId="0" xfId="0" applyFont="1" applyFill="1" applyAlignment="1">
      <alignment horizontal="center" vertical="center" wrapText="1"/>
    </xf>
    <xf numFmtId="0" fontId="11" fillId="2" borderId="97" xfId="0" applyFont="1" applyFill="1" applyBorder="1" applyAlignment="1">
      <alignment vertical="center" wrapText="1"/>
    </xf>
    <xf numFmtId="176" fontId="22" fillId="2" borderId="97" xfId="0" applyNumberFormat="1" applyFont="1" applyFill="1" applyBorder="1" applyAlignment="1">
      <alignment vertical="center" wrapText="1"/>
    </xf>
    <xf numFmtId="0" fontId="11" fillId="2" borderId="13" xfId="0" applyFont="1" applyFill="1" applyBorder="1" applyAlignment="1">
      <alignment horizontal="right" vertical="center" shrinkToFit="1"/>
    </xf>
    <xf numFmtId="0" fontId="11" fillId="2" borderId="13" xfId="0" applyFont="1" applyFill="1" applyBorder="1" applyAlignment="1">
      <alignment horizontal="center" vertical="center" shrinkToFit="1"/>
    </xf>
    <xf numFmtId="176" fontId="11" fillId="2" borderId="13" xfId="0" applyNumberFormat="1" applyFont="1" applyFill="1" applyBorder="1" applyAlignment="1">
      <alignment horizontal="right" vertical="center" shrinkToFit="1"/>
    </xf>
    <xf numFmtId="176" fontId="11" fillId="2" borderId="27" xfId="0" applyNumberFormat="1" applyFont="1" applyFill="1" applyBorder="1" applyAlignment="1">
      <alignment vertical="center" shrinkToFit="1"/>
    </xf>
    <xf numFmtId="176" fontId="11" fillId="2" borderId="28" xfId="0" applyNumberFormat="1" applyFont="1" applyFill="1" applyBorder="1" applyAlignment="1">
      <alignment vertical="center" shrinkToFit="1"/>
    </xf>
    <xf numFmtId="0" fontId="13" fillId="2" borderId="0" xfId="0" applyFont="1" applyFill="1" applyAlignment="1">
      <alignment horizontal="center" vertical="center" wrapText="1"/>
    </xf>
    <xf numFmtId="56" fontId="22" fillId="2" borderId="1" xfId="0" applyNumberFormat="1" applyFont="1" applyFill="1" applyBorder="1" applyAlignment="1">
      <alignment horizontal="center" vertical="center" wrapText="1"/>
    </xf>
    <xf numFmtId="0" fontId="20" fillId="2" borderId="1" xfId="0" applyFont="1" applyFill="1" applyBorder="1" applyAlignment="1">
      <alignment horizontal="left" vertical="top" wrapText="1"/>
    </xf>
    <xf numFmtId="14" fontId="22" fillId="2" borderId="1" xfId="0" applyNumberFormat="1" applyFont="1" applyFill="1" applyBorder="1" applyAlignment="1">
      <alignment horizontal="left" vertical="center" wrapText="1"/>
    </xf>
    <xf numFmtId="0" fontId="20" fillId="2" borderId="1" xfId="0" applyFont="1" applyFill="1" applyBorder="1" applyAlignment="1">
      <alignment horizontal="center" vertical="center" wrapText="1"/>
    </xf>
    <xf numFmtId="0" fontId="19" fillId="2" borderId="0" xfId="0" applyFont="1" applyFill="1" applyAlignment="1">
      <alignment vertical="center" wrapText="1"/>
    </xf>
    <xf numFmtId="0" fontId="47" fillId="2" borderId="0" xfId="0" applyFont="1" applyFill="1" applyAlignment="1">
      <alignment horizontal="right" vertical="center"/>
    </xf>
    <xf numFmtId="0" fontId="45" fillId="2" borderId="0" xfId="0" applyFont="1" applyFill="1" applyAlignment="1">
      <alignment vertical="center"/>
    </xf>
    <xf numFmtId="0" fontId="19" fillId="2" borderId="0" xfId="0" applyFont="1" applyFill="1" applyAlignment="1">
      <alignment horizontal="center" vertical="center"/>
    </xf>
    <xf numFmtId="0" fontId="21"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18" xfId="0" applyFont="1" applyFill="1" applyBorder="1" applyAlignment="1">
      <alignment vertical="center"/>
    </xf>
    <xf numFmtId="0" fontId="19" fillId="2" borderId="2" xfId="0" applyFont="1" applyFill="1" applyBorder="1" applyAlignment="1">
      <alignment vertical="center" wrapText="1"/>
    </xf>
    <xf numFmtId="0" fontId="19" fillId="2" borderId="5" xfId="0" applyFont="1" applyFill="1" applyBorder="1" applyAlignment="1">
      <alignment vertical="center" wrapText="1"/>
    </xf>
    <xf numFmtId="0" fontId="19" fillId="2" borderId="67" xfId="0" applyFont="1" applyFill="1" applyBorder="1" applyAlignment="1">
      <alignment vertical="center" wrapText="1"/>
    </xf>
    <xf numFmtId="0" fontId="19" fillId="2" borderId="68" xfId="0" applyFont="1" applyFill="1" applyBorder="1" applyAlignment="1">
      <alignment horizontal="left" vertical="center" wrapText="1"/>
    </xf>
    <xf numFmtId="38" fontId="19" fillId="2" borderId="69" xfId="2" applyFont="1" applyFill="1" applyBorder="1">
      <alignment vertical="center"/>
    </xf>
    <xf numFmtId="180" fontId="19" fillId="2" borderId="69" xfId="0" applyNumberFormat="1" applyFont="1" applyFill="1" applyBorder="1" applyAlignment="1">
      <alignment vertical="center"/>
    </xf>
    <xf numFmtId="176" fontId="19" fillId="2" borderId="70" xfId="0" applyNumberFormat="1" applyFont="1" applyFill="1" applyBorder="1" applyAlignment="1">
      <alignment vertical="center"/>
    </xf>
    <xf numFmtId="38" fontId="19" fillId="2" borderId="69" xfId="2" applyFont="1" applyFill="1" applyBorder="1" applyAlignment="1">
      <alignment vertical="center" wrapText="1"/>
    </xf>
    <xf numFmtId="180" fontId="19" fillId="2" borderId="75" xfId="0" applyNumberFormat="1" applyFont="1" applyFill="1" applyBorder="1" applyAlignment="1">
      <alignment vertical="center"/>
    </xf>
    <xf numFmtId="176" fontId="19" fillId="2" borderId="76" xfId="0" applyNumberFormat="1" applyFont="1" applyFill="1" applyBorder="1" applyAlignment="1">
      <alignment vertical="center"/>
    </xf>
    <xf numFmtId="38" fontId="19" fillId="2" borderId="77" xfId="2" applyFont="1" applyFill="1" applyBorder="1">
      <alignment vertical="center"/>
    </xf>
    <xf numFmtId="0" fontId="19" fillId="2" borderId="68" xfId="0" applyFont="1" applyFill="1" applyBorder="1" applyAlignment="1">
      <alignment vertical="center"/>
    </xf>
    <xf numFmtId="38" fontId="19" fillId="2" borderId="71" xfId="2" applyFont="1" applyFill="1" applyBorder="1" applyAlignment="1">
      <alignment vertical="center" wrapText="1"/>
    </xf>
    <xf numFmtId="0" fontId="50" fillId="2" borderId="0" xfId="0" applyFont="1" applyFill="1" applyAlignment="1">
      <alignment horizontal="center" vertical="center"/>
    </xf>
    <xf numFmtId="181" fontId="50" fillId="2" borderId="0" xfId="0" applyNumberFormat="1" applyFont="1" applyFill="1" applyAlignment="1">
      <alignment vertical="center"/>
    </xf>
    <xf numFmtId="0" fontId="50" fillId="2" borderId="13" xfId="0" applyFont="1" applyFill="1" applyBorder="1" applyAlignment="1">
      <alignment horizontal="center" vertical="center"/>
    </xf>
    <xf numFmtId="0" fontId="50" fillId="2" borderId="0" xfId="0" applyFont="1" applyFill="1" applyAlignment="1">
      <alignment vertical="center" shrinkToFit="1"/>
    </xf>
    <xf numFmtId="182" fontId="69" fillId="8" borderId="13" xfId="0" applyNumberFormat="1" applyFont="1" applyFill="1" applyBorder="1" applyAlignment="1" applyProtection="1">
      <alignment horizontal="right" vertical="center" shrinkToFit="1"/>
      <protection locked="0"/>
    </xf>
    <xf numFmtId="182" fontId="69" fillId="8" borderId="1" xfId="0" applyNumberFormat="1" applyFont="1" applyFill="1" applyBorder="1" applyAlignment="1" applyProtection="1">
      <alignment horizontal="right" vertical="center" shrinkToFit="1"/>
      <protection locked="0"/>
    </xf>
    <xf numFmtId="182" fontId="69" fillId="6" borderId="1" xfId="0" applyNumberFormat="1" applyFont="1" applyFill="1" applyBorder="1" applyAlignment="1" applyProtection="1">
      <alignment horizontal="right" vertical="center" shrinkToFit="1"/>
      <protection locked="0"/>
    </xf>
    <xf numFmtId="0" fontId="19" fillId="2" borderId="18" xfId="0" applyFont="1" applyFill="1" applyBorder="1" applyAlignment="1">
      <alignment horizontal="left"/>
    </xf>
    <xf numFmtId="0" fontId="55" fillId="0" borderId="0" xfId="0" applyFont="1" applyAlignment="1">
      <alignment horizontal="right" vertical="center"/>
    </xf>
    <xf numFmtId="0" fontId="55" fillId="0" borderId="0" xfId="0" applyFont="1" applyAlignment="1">
      <alignment horizontal="right"/>
    </xf>
    <xf numFmtId="0" fontId="76" fillId="8" borderId="1" xfId="0" applyFont="1" applyFill="1" applyBorder="1" applyAlignment="1" applyProtection="1">
      <alignment horizontal="right" vertical="center" shrinkToFit="1"/>
      <protection locked="0"/>
    </xf>
    <xf numFmtId="0" fontId="19" fillId="2" borderId="4" xfId="0" applyFont="1" applyFill="1" applyBorder="1" applyAlignment="1">
      <alignment horizontal="left" vertical="center" shrinkToFit="1"/>
    </xf>
    <xf numFmtId="38" fontId="19" fillId="2" borderId="1" xfId="2" applyFont="1" applyFill="1" applyBorder="1" applyAlignment="1">
      <alignment vertical="center" shrinkToFit="1"/>
    </xf>
    <xf numFmtId="176" fontId="19" fillId="2" borderId="1" xfId="0" applyNumberFormat="1" applyFont="1" applyFill="1" applyBorder="1" applyAlignment="1">
      <alignment vertical="center" shrinkToFit="1"/>
    </xf>
    <xf numFmtId="180" fontId="19" fillId="2" borderId="1" xfId="0" applyNumberFormat="1" applyFont="1" applyFill="1" applyBorder="1" applyAlignment="1">
      <alignment horizontal="right" vertical="center" shrinkToFit="1"/>
    </xf>
    <xf numFmtId="180" fontId="19" fillId="2" borderId="1" xfId="0" applyNumberFormat="1" applyFont="1" applyFill="1" applyBorder="1" applyAlignment="1">
      <alignment vertical="center" shrinkToFit="1"/>
    </xf>
    <xf numFmtId="0" fontId="69" fillId="6" borderId="1" xfId="0" applyFont="1" applyFill="1" applyBorder="1" applyAlignment="1" applyProtection="1">
      <alignment vertical="center"/>
      <protection locked="0"/>
    </xf>
    <xf numFmtId="0" fontId="69" fillId="2" borderId="17" xfId="0" applyFont="1" applyFill="1" applyBorder="1" applyAlignment="1">
      <alignment horizontal="right" vertical="center"/>
    </xf>
    <xf numFmtId="14" fontId="69" fillId="2" borderId="18" xfId="0" applyNumberFormat="1" applyFont="1" applyFill="1" applyBorder="1" applyAlignment="1">
      <alignment vertical="center"/>
    </xf>
    <xf numFmtId="0" fontId="19" fillId="2" borderId="1" xfId="0" applyFont="1" applyFill="1" applyBorder="1" applyAlignment="1">
      <alignment horizontal="right" vertical="center" shrinkToFit="1"/>
    </xf>
    <xf numFmtId="0" fontId="19" fillId="2" borderId="70" xfId="0" applyFont="1" applyFill="1" applyBorder="1" applyAlignment="1">
      <alignment vertical="center"/>
    </xf>
    <xf numFmtId="0" fontId="19" fillId="2" borderId="4" xfId="0" applyFont="1" applyFill="1" applyBorder="1" applyAlignment="1">
      <alignment horizontal="center" vertical="center" shrinkToFit="1"/>
    </xf>
    <xf numFmtId="187" fontId="55" fillId="2" borderId="0" xfId="0" applyNumberFormat="1" applyFont="1" applyFill="1"/>
    <xf numFmtId="176" fontId="55" fillId="0" borderId="0" xfId="0" applyNumberFormat="1" applyFont="1" applyAlignment="1">
      <alignment vertical="center"/>
    </xf>
    <xf numFmtId="0" fontId="37" fillId="8" borderId="13" xfId="0" applyFont="1" applyFill="1" applyBorder="1" applyAlignment="1" applyProtection="1">
      <alignment horizontal="center" vertical="center"/>
      <protection locked="0"/>
    </xf>
    <xf numFmtId="0" fontId="40" fillId="8" borderId="1" xfId="0" applyFont="1" applyFill="1" applyBorder="1" applyAlignment="1" applyProtection="1">
      <alignment horizontal="center" vertical="center"/>
      <protection locked="0"/>
    </xf>
    <xf numFmtId="0" fontId="37" fillId="8" borderId="1" xfId="0" applyFont="1" applyFill="1" applyBorder="1" applyAlignment="1" applyProtection="1">
      <alignment horizontal="center" vertical="center"/>
      <protection locked="0"/>
    </xf>
    <xf numFmtId="0" fontId="40" fillId="6" borderId="1" xfId="0" applyFont="1" applyFill="1" applyBorder="1" applyAlignment="1" applyProtection="1">
      <alignment horizontal="center" vertical="center"/>
      <protection locked="0"/>
    </xf>
    <xf numFmtId="0" fontId="37" fillId="6" borderId="1" xfId="0" applyFont="1" applyFill="1" applyBorder="1" applyAlignment="1" applyProtection="1">
      <alignment horizontal="center" vertical="center"/>
      <protection locked="0"/>
    </xf>
    <xf numFmtId="0" fontId="55" fillId="10" borderId="2" xfId="0" applyFont="1" applyFill="1" applyBorder="1" applyAlignment="1" applyProtection="1">
      <alignment vertical="center" shrinkToFit="1"/>
      <protection locked="0"/>
    </xf>
    <xf numFmtId="0" fontId="55" fillId="2" borderId="13" xfId="0" applyFont="1" applyFill="1" applyBorder="1" applyAlignment="1">
      <alignment horizontal="center" vertical="center"/>
    </xf>
    <xf numFmtId="0" fontId="55" fillId="0" borderId="1" xfId="0" applyFont="1" applyBorder="1" applyAlignment="1">
      <alignment horizontal="center" vertical="center"/>
    </xf>
    <xf numFmtId="0" fontId="55" fillId="2" borderId="6" xfId="0" applyFont="1" applyFill="1" applyBorder="1" applyAlignment="1">
      <alignment horizontal="left" vertical="center"/>
    </xf>
    <xf numFmtId="0" fontId="71" fillId="2" borderId="7" xfId="0" applyFont="1" applyFill="1" applyBorder="1" applyAlignment="1">
      <alignment horizontal="right" vertical="center"/>
    </xf>
    <xf numFmtId="0" fontId="73" fillId="12" borderId="7" xfId="0" applyFont="1" applyFill="1" applyBorder="1" applyAlignment="1">
      <alignment vertical="center"/>
    </xf>
    <xf numFmtId="188" fontId="73" fillId="11" borderId="1" xfId="0" applyNumberFormat="1" applyFont="1" applyFill="1" applyBorder="1" applyAlignment="1" applyProtection="1">
      <alignment horizontal="center" vertical="center"/>
      <protection locked="0"/>
    </xf>
    <xf numFmtId="189" fontId="20" fillId="2" borderId="13" xfId="0" applyNumberFormat="1" applyFont="1" applyFill="1" applyBorder="1" applyAlignment="1">
      <alignment horizontal="center" vertical="center" wrapText="1"/>
    </xf>
    <xf numFmtId="190" fontId="22" fillId="2" borderId="2" xfId="0" applyNumberFormat="1" applyFont="1" applyFill="1" applyBorder="1" applyAlignment="1">
      <alignment vertical="center" wrapText="1"/>
    </xf>
    <xf numFmtId="189" fontId="50" fillId="2" borderId="12" xfId="0" applyNumberFormat="1" applyFont="1" applyFill="1" applyBorder="1" applyAlignment="1">
      <alignment horizontal="center" vertical="center" shrinkToFit="1"/>
    </xf>
    <xf numFmtId="0" fontId="55" fillId="0" borderId="25" xfId="0" applyFont="1" applyBorder="1" applyAlignment="1">
      <alignment vertical="center"/>
    </xf>
    <xf numFmtId="191" fontId="69" fillId="8" borderId="1" xfId="0" applyNumberFormat="1" applyFont="1" applyFill="1" applyBorder="1" applyAlignment="1" applyProtection="1">
      <alignment horizontal="center" vertical="center"/>
      <protection locked="0"/>
    </xf>
    <xf numFmtId="0" fontId="20" fillId="2" borderId="2" xfId="0" applyFont="1" applyFill="1" applyBorder="1" applyAlignment="1">
      <alignment horizontal="center" vertical="center" wrapText="1"/>
    </xf>
    <xf numFmtId="0" fontId="55" fillId="0" borderId="0" xfId="0" applyFont="1" applyAlignment="1">
      <alignment horizontal="center" vertical="center"/>
    </xf>
    <xf numFmtId="189" fontId="20" fillId="2" borderId="9" xfId="0" applyNumberFormat="1" applyFont="1" applyFill="1" applyBorder="1" applyAlignment="1">
      <alignment horizontal="center" vertical="center" wrapText="1"/>
    </xf>
    <xf numFmtId="189" fontId="69" fillId="2" borderId="7" xfId="0" applyNumberFormat="1" applyFont="1" applyFill="1" applyBorder="1" applyAlignment="1">
      <alignment vertical="center" wrapText="1"/>
    </xf>
    <xf numFmtId="189" fontId="69" fillId="2" borderId="8" xfId="0" applyNumberFormat="1" applyFont="1" applyFill="1" applyBorder="1" applyAlignment="1">
      <alignment vertical="center" wrapText="1"/>
    </xf>
    <xf numFmtId="189" fontId="69" fillId="2" borderId="9" xfId="0" applyNumberFormat="1" applyFont="1" applyFill="1" applyBorder="1" applyAlignment="1">
      <alignment vertical="center" wrapText="1"/>
    </xf>
    <xf numFmtId="189" fontId="69" fillId="2" borderId="10" xfId="0" applyNumberFormat="1" applyFont="1" applyFill="1" applyBorder="1" applyAlignment="1">
      <alignment vertical="center" wrapText="1"/>
    </xf>
    <xf numFmtId="0" fontId="73" fillId="10" borderId="110" xfId="0" applyFont="1" applyFill="1" applyBorder="1" applyAlignment="1">
      <alignment vertical="center"/>
    </xf>
    <xf numFmtId="0" fontId="73" fillId="8" borderId="110" xfId="0" applyFont="1" applyFill="1" applyBorder="1" applyAlignment="1">
      <alignment vertical="center"/>
    </xf>
    <xf numFmtId="0" fontId="55" fillId="8" borderId="4" xfId="0" applyFont="1" applyFill="1" applyBorder="1" applyAlignment="1" applyProtection="1">
      <alignment vertical="center" shrinkToFit="1"/>
      <protection locked="0"/>
    </xf>
    <xf numFmtId="0" fontId="55" fillId="2" borderId="111" xfId="0" applyFont="1" applyFill="1" applyBorder="1" applyAlignment="1">
      <alignment horizontal="left" vertical="center" wrapText="1"/>
    </xf>
    <xf numFmtId="0" fontId="41" fillId="2" borderId="0" xfId="0" applyFont="1" applyFill="1" applyAlignment="1">
      <alignment vertical="center"/>
    </xf>
    <xf numFmtId="182" fontId="69" fillId="10" borderId="112" xfId="0" applyNumberFormat="1" applyFont="1" applyFill="1" applyBorder="1" applyAlignment="1" applyProtection="1">
      <alignment horizontal="center" vertical="center" wrapText="1"/>
      <protection locked="0"/>
    </xf>
    <xf numFmtId="191" fontId="69" fillId="6" borderId="1" xfId="0" applyNumberFormat="1" applyFont="1" applyFill="1" applyBorder="1" applyAlignment="1" applyProtection="1">
      <alignment horizontal="center" vertical="center"/>
      <protection locked="0"/>
    </xf>
    <xf numFmtId="0" fontId="50" fillId="0" borderId="0" xfId="0" applyFont="1" applyAlignment="1">
      <alignment vertical="center" wrapText="1"/>
    </xf>
    <xf numFmtId="0" fontId="71" fillId="2" borderId="0" xfId="0" applyFont="1" applyFill="1" applyAlignment="1">
      <alignment vertical="center"/>
    </xf>
    <xf numFmtId="0" fontId="50" fillId="0" borderId="0" xfId="0" applyFont="1" applyAlignment="1">
      <alignment vertical="top" wrapText="1"/>
    </xf>
    <xf numFmtId="0" fontId="55" fillId="0" borderId="1" xfId="0" applyFont="1" applyBorder="1" applyAlignment="1" applyProtection="1">
      <alignment vertical="center"/>
      <protection locked="0"/>
    </xf>
    <xf numFmtId="0" fontId="55" fillId="2" borderId="2" xfId="0" applyFont="1" applyFill="1" applyBorder="1" applyAlignment="1">
      <alignment vertical="center"/>
    </xf>
    <xf numFmtId="0" fontId="55" fillId="6" borderId="3" xfId="0" applyFont="1" applyFill="1" applyBorder="1" applyAlignment="1">
      <alignment vertical="center"/>
    </xf>
    <xf numFmtId="0" fontId="55" fillId="6" borderId="12" xfId="0" applyFont="1" applyFill="1" applyBorder="1" applyAlignment="1">
      <alignment vertical="center"/>
    </xf>
    <xf numFmtId="0" fontId="55" fillId="6" borderId="13" xfId="0" applyFont="1" applyFill="1" applyBorder="1" applyAlignment="1">
      <alignment vertical="center"/>
    </xf>
    <xf numFmtId="0" fontId="55" fillId="6" borderId="7" xfId="0" applyFont="1" applyFill="1" applyBorder="1" applyAlignment="1">
      <alignment horizontal="left" vertical="center"/>
    </xf>
    <xf numFmtId="0" fontId="55" fillId="2" borderId="114" xfId="0" applyFont="1" applyFill="1" applyBorder="1" applyAlignment="1">
      <alignment vertical="center"/>
    </xf>
    <xf numFmtId="0" fontId="55" fillId="12" borderId="12" xfId="0" applyFont="1" applyFill="1" applyBorder="1" applyAlignment="1">
      <alignment vertical="center"/>
    </xf>
    <xf numFmtId="0" fontId="55" fillId="12" borderId="13" xfId="0" applyFont="1" applyFill="1" applyBorder="1" applyAlignment="1">
      <alignment vertical="center"/>
    </xf>
    <xf numFmtId="0" fontId="51" fillId="0" borderId="0" xfId="0" applyFont="1" applyAlignment="1">
      <alignment vertical="center"/>
    </xf>
    <xf numFmtId="0" fontId="54" fillId="0" borderId="0" xfId="0" applyFont="1" applyAlignment="1">
      <alignment vertical="center"/>
    </xf>
    <xf numFmtId="0" fontId="51" fillId="0" borderId="1" xfId="0" applyFont="1" applyBorder="1" applyAlignment="1">
      <alignment vertical="center"/>
    </xf>
    <xf numFmtId="0" fontId="54" fillId="0" borderId="18" xfId="0" applyFont="1" applyBorder="1" applyAlignment="1">
      <alignment vertical="center"/>
    </xf>
    <xf numFmtId="0" fontId="2" fillId="0" borderId="1" xfId="6" applyFont="1" applyBorder="1">
      <alignment vertical="center"/>
    </xf>
    <xf numFmtId="0" fontId="51" fillId="0" borderId="17" xfId="0" applyFont="1" applyBorder="1" applyAlignment="1">
      <alignment vertical="center"/>
    </xf>
    <xf numFmtId="14" fontId="50" fillId="0" borderId="0" xfId="0" applyNumberFormat="1" applyFont="1" applyAlignment="1">
      <alignment vertical="center"/>
    </xf>
    <xf numFmtId="0" fontId="50" fillId="0" borderId="1" xfId="0" applyFont="1" applyBorder="1" applyAlignment="1">
      <alignment horizontal="center" vertical="center"/>
    </xf>
    <xf numFmtId="0" fontId="50" fillId="0" borderId="1" xfId="0" applyFont="1" applyBorder="1" applyAlignment="1">
      <alignment vertical="top" wrapText="1"/>
    </xf>
    <xf numFmtId="0" fontId="55" fillId="2" borderId="10" xfId="0" applyFont="1" applyFill="1" applyBorder="1" applyAlignment="1">
      <alignment horizontal="right" vertical="center"/>
    </xf>
    <xf numFmtId="0" fontId="55" fillId="2" borderId="8" xfId="0" applyFont="1" applyFill="1" applyBorder="1" applyAlignment="1">
      <alignment horizontal="right" vertical="center"/>
    </xf>
    <xf numFmtId="0" fontId="55" fillId="6" borderId="17" xfId="0" applyFont="1" applyFill="1" applyBorder="1" applyAlignment="1" applyProtection="1">
      <alignment vertical="center"/>
      <protection locked="0"/>
    </xf>
    <xf numFmtId="0" fontId="55" fillId="6" borderId="6" xfId="0" applyFont="1" applyFill="1" applyBorder="1" applyAlignment="1" applyProtection="1">
      <alignment vertical="center"/>
      <protection locked="0"/>
    </xf>
    <xf numFmtId="0" fontId="35" fillId="2" borderId="0" xfId="0" applyFont="1" applyFill="1" applyAlignment="1">
      <alignment vertical="center"/>
    </xf>
    <xf numFmtId="0" fontId="55" fillId="0" borderId="110" xfId="0" applyFont="1" applyBorder="1" applyAlignment="1" applyProtection="1">
      <alignment vertical="center"/>
      <protection locked="0"/>
    </xf>
    <xf numFmtId="0" fontId="55" fillId="0" borderId="0" xfId="0" applyFont="1" applyAlignment="1" applyProtection="1">
      <alignment vertical="center"/>
      <protection locked="0"/>
    </xf>
    <xf numFmtId="0" fontId="55" fillId="0" borderId="9" xfId="0" applyFont="1" applyBorder="1" applyAlignment="1" applyProtection="1">
      <alignment vertical="center"/>
      <protection locked="0"/>
    </xf>
    <xf numFmtId="0" fontId="55" fillId="0" borderId="3" xfId="0" applyFont="1" applyBorder="1" applyAlignment="1" applyProtection="1">
      <alignment vertical="center"/>
      <protection locked="0"/>
    </xf>
    <xf numFmtId="0" fontId="55" fillId="0" borderId="4" xfId="0" applyFont="1" applyBorder="1" applyAlignment="1" applyProtection="1">
      <alignment vertical="center"/>
      <protection locked="0"/>
    </xf>
    <xf numFmtId="0" fontId="55" fillId="0" borderId="2" xfId="0" applyFont="1" applyBorder="1" applyAlignment="1" applyProtection="1">
      <alignment vertical="center"/>
      <protection locked="0"/>
    </xf>
    <xf numFmtId="0" fontId="55" fillId="2" borderId="17" xfId="0" applyFont="1" applyFill="1" applyBorder="1" applyAlignment="1" applyProtection="1">
      <alignment vertical="center"/>
      <protection locked="0"/>
    </xf>
    <xf numFmtId="0" fontId="55" fillId="2" borderId="6" xfId="0" applyFont="1" applyFill="1" applyBorder="1" applyAlignment="1" applyProtection="1">
      <alignment vertical="center"/>
      <protection locked="0"/>
    </xf>
    <xf numFmtId="0" fontId="55" fillId="2" borderId="0" xfId="0" applyFont="1" applyFill="1" applyAlignment="1" applyProtection="1">
      <alignment vertical="center"/>
      <protection locked="0"/>
    </xf>
    <xf numFmtId="0" fontId="55" fillId="2" borderId="8" xfId="0" applyFont="1" applyFill="1" applyBorder="1" applyAlignment="1" applyProtection="1">
      <alignment vertical="center"/>
      <protection locked="0"/>
    </xf>
    <xf numFmtId="14" fontId="55" fillId="0" borderId="2" xfId="0" applyNumberFormat="1" applyFont="1" applyBorder="1" applyAlignment="1" applyProtection="1">
      <alignment vertical="center" shrinkToFit="1"/>
      <protection locked="0"/>
    </xf>
    <xf numFmtId="0" fontId="0" fillId="0" borderId="3" xfId="0" applyBorder="1" applyAlignment="1">
      <alignment vertical="center"/>
    </xf>
    <xf numFmtId="0" fontId="55" fillId="2" borderId="0" xfId="0" applyFont="1" applyFill="1" applyAlignment="1" applyProtection="1">
      <alignment horizontal="right" vertical="center"/>
      <protection locked="0"/>
    </xf>
    <xf numFmtId="0" fontId="56" fillId="2" borderId="0" xfId="0" applyFont="1" applyFill="1" applyAlignment="1" applyProtection="1">
      <alignment horizontal="left" vertical="top" wrapText="1"/>
      <protection locked="0"/>
    </xf>
    <xf numFmtId="0" fontId="55" fillId="9" borderId="3" xfId="0" applyFont="1" applyFill="1" applyBorder="1" applyAlignment="1" applyProtection="1">
      <alignment vertical="center"/>
      <protection locked="0"/>
    </xf>
    <xf numFmtId="0" fontId="55" fillId="9" borderId="4" xfId="0" applyFont="1" applyFill="1" applyBorder="1" applyAlignment="1" applyProtection="1">
      <alignment vertical="center"/>
      <protection locked="0"/>
    </xf>
    <xf numFmtId="0" fontId="55" fillId="2" borderId="5" xfId="0" applyFont="1" applyFill="1" applyBorder="1" applyAlignment="1" applyProtection="1">
      <alignment vertical="center"/>
      <protection locked="0"/>
    </xf>
    <xf numFmtId="0" fontId="55" fillId="2" borderId="5" xfId="0" applyFont="1" applyFill="1" applyBorder="1" applyAlignment="1" applyProtection="1">
      <alignment horizontal="left" vertical="center" wrapText="1"/>
      <protection locked="0"/>
    </xf>
    <xf numFmtId="0" fontId="55" fillId="2" borderId="17" xfId="0" applyFont="1" applyFill="1" applyBorder="1" applyAlignment="1" applyProtection="1">
      <alignment horizontal="left" vertical="top" wrapText="1"/>
      <protection locked="0"/>
    </xf>
    <xf numFmtId="0" fontId="55" fillId="2" borderId="6" xfId="0" applyFont="1" applyFill="1" applyBorder="1" applyAlignment="1" applyProtection="1">
      <alignment horizontal="left" vertical="top" wrapText="1"/>
      <protection locked="0"/>
    </xf>
    <xf numFmtId="0" fontId="55" fillId="2" borderId="7" xfId="0" applyFont="1" applyFill="1" applyBorder="1" applyAlignment="1" applyProtection="1">
      <alignment vertical="center"/>
      <protection locked="0"/>
    </xf>
    <xf numFmtId="196" fontId="55" fillId="0" borderId="2" xfId="0" applyNumberFormat="1" applyFont="1" applyBorder="1" applyAlignment="1" applyProtection="1">
      <alignment vertical="center" shrinkToFit="1"/>
      <protection locked="0"/>
    </xf>
    <xf numFmtId="0" fontId="55" fillId="2" borderId="9" xfId="0" applyFont="1" applyFill="1" applyBorder="1" applyAlignment="1" applyProtection="1">
      <alignment vertical="center"/>
      <protection locked="0"/>
    </xf>
    <xf numFmtId="0" fontId="55" fillId="2" borderId="18" xfId="0" applyFont="1" applyFill="1" applyBorder="1" applyAlignment="1" applyProtection="1">
      <alignment vertical="center"/>
      <protection locked="0"/>
    </xf>
    <xf numFmtId="0" fontId="55" fillId="2" borderId="10" xfId="0" applyFont="1" applyFill="1" applyBorder="1" applyAlignment="1" applyProtection="1">
      <alignment vertical="center"/>
      <protection locked="0"/>
    </xf>
    <xf numFmtId="0" fontId="55" fillId="2" borderId="0" xfId="0" applyFont="1" applyFill="1" applyAlignment="1" applyProtection="1">
      <alignment horizontal="center" vertical="center"/>
      <protection locked="0"/>
    </xf>
    <xf numFmtId="0" fontId="55" fillId="0" borderId="8" xfId="0" applyFont="1" applyBorder="1" applyAlignment="1" applyProtection="1">
      <alignment vertical="center"/>
      <protection locked="0"/>
    </xf>
    <xf numFmtId="0" fontId="72" fillId="2" borderId="0" xfId="0" applyFont="1" applyFill="1" applyAlignment="1" applyProtection="1">
      <alignment horizontal="right" vertical="center"/>
      <protection locked="0"/>
    </xf>
    <xf numFmtId="0" fontId="72" fillId="2" borderId="0" xfId="0" applyFont="1" applyFill="1" applyAlignment="1" applyProtection="1">
      <alignment vertical="center"/>
      <protection locked="0"/>
    </xf>
    <xf numFmtId="0" fontId="55" fillId="0" borderId="18" xfId="0" applyFont="1" applyBorder="1" applyAlignment="1" applyProtection="1">
      <alignment vertical="center"/>
      <protection locked="0"/>
    </xf>
    <xf numFmtId="0" fontId="55" fillId="2" borderId="0" xfId="0" applyFont="1" applyFill="1" applyAlignment="1" applyProtection="1">
      <alignment vertical="center" wrapText="1"/>
      <protection locked="0"/>
    </xf>
    <xf numFmtId="0" fontId="55" fillId="2" borderId="10" xfId="0" applyFont="1" applyFill="1" applyBorder="1" applyAlignment="1">
      <alignment horizontal="center" vertical="center" textRotation="255"/>
    </xf>
    <xf numFmtId="0" fontId="55" fillId="6" borderId="3"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70" fillId="2" borderId="0" xfId="0" applyFont="1" applyFill="1" applyAlignment="1" applyProtection="1">
      <alignment vertical="center"/>
      <protection locked="0"/>
    </xf>
    <xf numFmtId="0" fontId="81" fillId="8" borderId="11" xfId="0" applyFont="1" applyFill="1" applyBorder="1" applyAlignment="1" applyProtection="1">
      <alignment vertical="center" shrinkToFit="1"/>
      <protection locked="0"/>
    </xf>
    <xf numFmtId="0" fontId="81" fillId="8" borderId="12" xfId="0" applyFont="1" applyFill="1" applyBorder="1" applyAlignment="1" applyProtection="1">
      <alignment vertical="center" shrinkToFit="1"/>
      <protection locked="0"/>
    </xf>
    <xf numFmtId="0" fontId="81" fillId="8" borderId="13" xfId="0" applyFont="1" applyFill="1" applyBorder="1" applyAlignment="1" applyProtection="1">
      <alignment vertical="center" shrinkToFit="1"/>
      <protection locked="0"/>
    </xf>
    <xf numFmtId="0" fontId="55" fillId="9" borderId="17" xfId="0" applyFont="1" applyFill="1" applyBorder="1" applyAlignment="1" applyProtection="1">
      <alignment vertical="center"/>
      <protection locked="0"/>
    </xf>
    <xf numFmtId="0" fontId="55" fillId="9" borderId="6" xfId="0" applyFont="1" applyFill="1" applyBorder="1" applyAlignment="1" applyProtection="1">
      <alignment vertical="center"/>
      <protection locked="0"/>
    </xf>
    <xf numFmtId="0" fontId="81" fillId="8" borderId="2" xfId="0" applyFont="1" applyFill="1" applyBorder="1" applyAlignment="1" applyProtection="1">
      <alignment vertical="center" shrinkToFit="1"/>
      <protection locked="0"/>
    </xf>
    <xf numFmtId="0" fontId="81" fillId="8" borderId="3" xfId="0" applyFont="1" applyFill="1" applyBorder="1" applyAlignment="1" applyProtection="1">
      <alignment vertical="center" shrinkToFit="1"/>
      <protection locked="0"/>
    </xf>
    <xf numFmtId="0" fontId="55" fillId="0" borderId="1" xfId="0" applyFont="1" applyBorder="1" applyAlignment="1" applyProtection="1">
      <alignment vertical="center" shrinkToFit="1"/>
      <protection locked="0"/>
    </xf>
    <xf numFmtId="196" fontId="55" fillId="0" borderId="2" xfId="0" applyNumberFormat="1" applyFont="1" applyBorder="1" applyAlignment="1" applyProtection="1">
      <alignment vertical="center"/>
      <protection locked="0"/>
    </xf>
    <xf numFmtId="0" fontId="55" fillId="0" borderId="13" xfId="0" applyFont="1" applyBorder="1" applyAlignment="1" applyProtection="1">
      <alignment vertical="center" shrinkToFit="1"/>
      <protection locked="0"/>
    </xf>
    <xf numFmtId="0" fontId="22" fillId="2" borderId="1" xfId="1" applyNumberFormat="1" applyFont="1" applyFill="1" applyBorder="1" applyAlignment="1" applyProtection="1">
      <alignment horizontal="center" vertical="center"/>
    </xf>
    <xf numFmtId="0" fontId="55" fillId="0" borderId="0" xfId="0" applyFont="1" applyAlignment="1">
      <alignment horizontal="left" vertical="center"/>
    </xf>
    <xf numFmtId="0" fontId="49" fillId="2" borderId="1" xfId="2" applyNumberFormat="1" applyFont="1" applyFill="1" applyBorder="1" applyAlignment="1">
      <alignment vertical="center" wrapText="1"/>
    </xf>
    <xf numFmtId="176" fontId="69" fillId="2" borderId="0" xfId="0" applyNumberFormat="1" applyFont="1" applyFill="1" applyAlignment="1">
      <alignment vertical="center" shrinkToFit="1"/>
    </xf>
    <xf numFmtId="191" fontId="69" fillId="8" borderId="13" xfId="0" applyNumberFormat="1" applyFont="1" applyFill="1" applyBorder="1" applyAlignment="1" applyProtection="1">
      <alignment horizontal="center" vertical="center"/>
      <protection locked="0"/>
    </xf>
    <xf numFmtId="0" fontId="55" fillId="2" borderId="89" xfId="0" applyFont="1" applyFill="1" applyBorder="1" applyAlignment="1">
      <alignment horizontal="left" vertical="top" wrapText="1"/>
    </xf>
    <xf numFmtId="0" fontId="55" fillId="2" borderId="105" xfId="0" applyFont="1" applyFill="1" applyBorder="1" applyAlignment="1">
      <alignment horizontal="center" vertical="center"/>
    </xf>
    <xf numFmtId="0" fontId="55" fillId="2" borderId="105" xfId="0" applyFont="1" applyFill="1" applyBorder="1" applyAlignment="1">
      <alignment horizontal="center" vertical="center" wrapText="1"/>
    </xf>
    <xf numFmtId="0" fontId="55" fillId="2" borderId="105" xfId="0" applyFont="1" applyFill="1" applyBorder="1" applyAlignment="1">
      <alignment horizontal="center" vertical="center" wrapText="1" shrinkToFit="1"/>
    </xf>
    <xf numFmtId="0" fontId="55" fillId="0" borderId="89" xfId="0" applyFont="1" applyBorder="1" applyAlignment="1">
      <alignment horizontal="center" vertical="center"/>
    </xf>
    <xf numFmtId="0" fontId="55" fillId="2" borderId="25" xfId="0" applyFont="1" applyFill="1" applyBorder="1" applyAlignment="1">
      <alignment vertical="center" shrinkToFit="1"/>
    </xf>
    <xf numFmtId="0" fontId="55" fillId="2" borderId="26" xfId="0" applyFont="1" applyFill="1" applyBorder="1" applyAlignment="1">
      <alignment vertical="center" shrinkToFit="1"/>
    </xf>
    <xf numFmtId="0" fontId="37" fillId="6" borderId="13" xfId="0" applyFont="1" applyFill="1" applyBorder="1" applyAlignment="1" applyProtection="1">
      <alignment horizontal="center" vertical="center"/>
      <protection locked="0"/>
    </xf>
    <xf numFmtId="182" fontId="69" fillId="6" borderId="13" xfId="0" applyNumberFormat="1" applyFont="1" applyFill="1" applyBorder="1" applyAlignment="1" applyProtection="1">
      <alignment horizontal="right" vertical="center" shrinkToFit="1"/>
      <protection locked="0"/>
    </xf>
    <xf numFmtId="0" fontId="69" fillId="6" borderId="13" xfId="0" applyFont="1" applyFill="1" applyBorder="1" applyAlignment="1" applyProtection="1">
      <alignment horizontal="right" vertical="center" wrapText="1"/>
      <protection locked="0"/>
    </xf>
    <xf numFmtId="191" fontId="69" fillId="6" borderId="13" xfId="0" applyNumberFormat="1" applyFont="1" applyFill="1" applyBorder="1" applyAlignment="1" applyProtection="1">
      <alignment horizontal="center" vertical="center"/>
      <protection locked="0"/>
    </xf>
    <xf numFmtId="14" fontId="69" fillId="8" borderId="1" xfId="0" applyNumberFormat="1" applyFont="1" applyFill="1" applyBorder="1" applyAlignment="1" applyProtection="1">
      <alignment horizontal="center" vertical="center"/>
      <protection locked="0"/>
    </xf>
    <xf numFmtId="14" fontId="55" fillId="8" borderId="1" xfId="0" applyNumberFormat="1" applyFont="1" applyFill="1" applyBorder="1" applyAlignment="1" applyProtection="1">
      <alignment horizontal="center" vertical="center"/>
      <protection locked="0"/>
    </xf>
    <xf numFmtId="0" fontId="55" fillId="9" borderId="12" xfId="0" applyFont="1" applyFill="1" applyBorder="1" applyAlignment="1">
      <alignment vertical="center"/>
    </xf>
    <xf numFmtId="0" fontId="55" fillId="11" borderId="12" xfId="0" applyFont="1" applyFill="1" applyBorder="1" applyAlignment="1">
      <alignment vertical="center"/>
    </xf>
    <xf numFmtId="197" fontId="22" fillId="0" borderId="1" xfId="0" applyNumberFormat="1" applyFont="1" applyBorder="1" applyAlignment="1">
      <alignment horizontal="center" vertical="center" wrapText="1"/>
    </xf>
    <xf numFmtId="38" fontId="11" fillId="2" borderId="13" xfId="0" applyNumberFormat="1" applyFont="1" applyFill="1" applyBorder="1" applyAlignment="1">
      <alignment horizontal="right" vertical="center" shrinkToFit="1"/>
    </xf>
    <xf numFmtId="0" fontId="11" fillId="2" borderId="0" xfId="0" applyFont="1" applyFill="1" applyAlignment="1" applyProtection="1">
      <alignment vertical="center" wrapText="1"/>
      <protection locked="0"/>
    </xf>
    <xf numFmtId="0" fontId="11" fillId="2" borderId="0" xfId="0" applyFont="1" applyFill="1" applyAlignment="1" applyProtection="1">
      <alignment horizontal="right" vertical="center" wrapText="1"/>
      <protection locked="0"/>
    </xf>
    <xf numFmtId="0" fontId="11" fillId="2" borderId="0" xfId="0" applyFont="1" applyFill="1" applyAlignment="1" applyProtection="1">
      <alignment vertical="center"/>
      <protection locked="0"/>
    </xf>
    <xf numFmtId="0" fontId="11" fillId="0" borderId="0" xfId="0" applyFont="1" applyAlignment="1" applyProtection="1">
      <alignment vertical="center"/>
      <protection locked="0"/>
    </xf>
    <xf numFmtId="0" fontId="11" fillId="2" borderId="1" xfId="0" applyFont="1" applyFill="1" applyBorder="1" applyAlignment="1" applyProtection="1">
      <alignment vertical="center"/>
      <protection locked="0"/>
    </xf>
    <xf numFmtId="0" fontId="11" fillId="2" borderId="1" xfId="0" applyFont="1" applyFill="1" applyBorder="1" applyAlignment="1" applyProtection="1">
      <alignment horizontal="center" vertical="center" wrapText="1"/>
      <protection locked="0"/>
    </xf>
    <xf numFmtId="0" fontId="11" fillId="2" borderId="3" xfId="0" applyFont="1" applyFill="1" applyBorder="1" applyAlignment="1" applyProtection="1">
      <alignment vertical="center"/>
      <protection locked="0"/>
    </xf>
    <xf numFmtId="0" fontId="55" fillId="2" borderId="12" xfId="0" applyFont="1" applyFill="1" applyBorder="1" applyAlignment="1">
      <alignment horizontal="center" vertical="center"/>
    </xf>
    <xf numFmtId="0" fontId="55" fillId="2" borderId="115" xfId="0" applyFont="1" applyFill="1" applyBorder="1" applyAlignment="1">
      <alignment vertical="center"/>
    </xf>
    <xf numFmtId="0" fontId="55" fillId="2" borderId="116" xfId="0" applyFont="1" applyFill="1" applyBorder="1" applyAlignment="1">
      <alignment vertical="center"/>
    </xf>
    <xf numFmtId="0" fontId="55" fillId="2" borderId="117" xfId="0" applyFont="1" applyFill="1" applyBorder="1" applyAlignment="1">
      <alignment vertical="center"/>
    </xf>
    <xf numFmtId="0" fontId="55" fillId="2" borderId="118" xfId="0" applyFont="1" applyFill="1" applyBorder="1" applyAlignment="1">
      <alignment vertical="center"/>
    </xf>
    <xf numFmtId="0" fontId="51" fillId="0" borderId="119" xfId="0" applyFont="1" applyBorder="1" applyAlignment="1">
      <alignment horizontal="center" vertical="center"/>
    </xf>
    <xf numFmtId="0" fontId="51" fillId="0" borderId="120" xfId="0" applyFont="1" applyBorder="1" applyAlignment="1">
      <alignment horizontal="center" vertical="center"/>
    </xf>
    <xf numFmtId="0" fontId="51" fillId="0" borderId="110" xfId="0" applyFont="1" applyBorder="1" applyAlignment="1">
      <alignment horizontal="center" vertical="center"/>
    </xf>
    <xf numFmtId="198" fontId="69" fillId="6" borderId="13" xfId="0" applyNumberFormat="1" applyFont="1" applyFill="1" applyBorder="1" applyAlignment="1" applyProtection="1">
      <alignment horizontal="right" vertical="center" shrinkToFit="1"/>
      <protection locked="0"/>
    </xf>
    <xf numFmtId="198" fontId="69" fillId="6" borderId="1" xfId="0" applyNumberFormat="1" applyFont="1" applyFill="1" applyBorder="1" applyAlignment="1" applyProtection="1">
      <alignment horizontal="right" vertical="center" shrinkToFit="1"/>
      <protection locked="0"/>
    </xf>
    <xf numFmtId="198" fontId="69" fillId="8" borderId="13" xfId="0" applyNumberFormat="1" applyFont="1" applyFill="1" applyBorder="1" applyAlignment="1" applyProtection="1">
      <alignment horizontal="right" vertical="center" shrinkToFit="1"/>
      <protection locked="0"/>
    </xf>
    <xf numFmtId="198" fontId="69" fillId="8" borderId="1" xfId="0" applyNumberFormat="1" applyFont="1" applyFill="1" applyBorder="1" applyAlignment="1" applyProtection="1">
      <alignment horizontal="right" vertical="center" shrinkToFit="1"/>
      <protection locked="0"/>
    </xf>
    <xf numFmtId="0" fontId="55" fillId="13" borderId="4" xfId="0" applyFont="1" applyFill="1" applyBorder="1" applyAlignment="1">
      <alignment horizontal="center" vertical="center"/>
    </xf>
    <xf numFmtId="0" fontId="55" fillId="13" borderId="1" xfId="0" applyFont="1" applyFill="1" applyBorder="1" applyAlignment="1">
      <alignment horizontal="center" vertical="center"/>
    </xf>
    <xf numFmtId="0" fontId="55" fillId="14" borderId="1" xfId="0" applyFont="1" applyFill="1" applyBorder="1" applyAlignment="1">
      <alignment horizontal="center" vertical="center"/>
    </xf>
    <xf numFmtId="0" fontId="55" fillId="11" borderId="1" xfId="0" applyFont="1" applyFill="1" applyBorder="1" applyAlignment="1" applyProtection="1">
      <alignment vertical="center" shrinkToFit="1"/>
      <protection locked="0"/>
    </xf>
    <xf numFmtId="0" fontId="56" fillId="11" borderId="1" xfId="0" applyFont="1" applyFill="1" applyBorder="1" applyAlignment="1" applyProtection="1">
      <alignment horizontal="right" vertical="center" shrinkToFit="1"/>
      <protection locked="0"/>
    </xf>
    <xf numFmtId="187" fontId="56" fillId="11" borderId="1" xfId="0" applyNumberFormat="1" applyFont="1" applyFill="1" applyBorder="1" applyAlignment="1" applyProtection="1">
      <alignment horizontal="right" vertical="center" shrinkToFit="1"/>
      <protection locked="0"/>
    </xf>
    <xf numFmtId="176" fontId="11" fillId="2" borderId="14" xfId="0" applyNumberFormat="1" applyFont="1" applyFill="1" applyBorder="1" applyAlignment="1">
      <alignment vertical="center" shrinkToFit="1"/>
    </xf>
    <xf numFmtId="0" fontId="11" fillId="2" borderId="26" xfId="0" applyFont="1" applyFill="1" applyBorder="1" applyAlignment="1">
      <alignment vertical="center"/>
    </xf>
    <xf numFmtId="178" fontId="11" fillId="2" borderId="25" xfId="0" applyNumberFormat="1" applyFont="1" applyFill="1" applyBorder="1" applyAlignment="1">
      <alignment horizontal="right" vertical="center"/>
    </xf>
    <xf numFmtId="0" fontId="85" fillId="2" borderId="15" xfId="0" applyFont="1" applyFill="1" applyBorder="1" applyAlignment="1">
      <alignment vertical="center"/>
    </xf>
    <xf numFmtId="0" fontId="85" fillId="2" borderId="19" xfId="0" applyFont="1" applyFill="1" applyBorder="1" applyAlignment="1">
      <alignment vertical="center"/>
    </xf>
    <xf numFmtId="0" fontId="85" fillId="2" borderId="14" xfId="0" applyFont="1" applyFill="1" applyBorder="1" applyAlignment="1">
      <alignment vertical="center"/>
    </xf>
    <xf numFmtId="0" fontId="11" fillId="2" borderId="13" xfId="1" applyNumberFormat="1" applyFont="1" applyFill="1" applyBorder="1" applyAlignment="1">
      <alignment horizontal="right" vertical="center" shrinkToFit="1"/>
    </xf>
    <xf numFmtId="0" fontId="20" fillId="2" borderId="19" xfId="0" applyFont="1" applyFill="1" applyBorder="1" applyAlignment="1">
      <alignment horizontal="center" vertical="center"/>
    </xf>
    <xf numFmtId="0" fontId="11" fillId="2" borderId="25" xfId="0" applyFont="1" applyFill="1" applyBorder="1" applyAlignment="1">
      <alignment vertical="center" shrinkToFit="1"/>
    </xf>
    <xf numFmtId="0" fontId="11" fillId="2" borderId="25" xfId="0" applyFont="1" applyFill="1" applyBorder="1" applyAlignment="1">
      <alignment horizontal="left" vertical="center" shrinkToFit="1"/>
    </xf>
    <xf numFmtId="0" fontId="11" fillId="2" borderId="26" xfId="0" applyFont="1" applyFill="1" applyBorder="1" applyAlignment="1">
      <alignment vertical="center" shrinkToFit="1"/>
    </xf>
    <xf numFmtId="178" fontId="11" fillId="2" borderId="25" xfId="0" applyNumberFormat="1" applyFont="1" applyFill="1" applyBorder="1" applyAlignment="1">
      <alignment horizontal="right" vertical="center" shrinkToFit="1"/>
    </xf>
    <xf numFmtId="0" fontId="85" fillId="2" borderId="19" xfId="0" applyFont="1" applyFill="1" applyBorder="1" applyAlignment="1">
      <alignment vertical="center" shrinkToFit="1"/>
    </xf>
    <xf numFmtId="0" fontId="85" fillId="2" borderId="19" xfId="0" applyFont="1" applyFill="1" applyBorder="1" applyAlignment="1">
      <alignment horizontal="right" vertical="center" shrinkToFit="1"/>
    </xf>
    <xf numFmtId="0" fontId="19" fillId="2" borderId="19" xfId="0" applyFont="1" applyFill="1" applyBorder="1" applyAlignment="1">
      <alignment horizontal="center" vertical="center" shrinkToFit="1"/>
    </xf>
    <xf numFmtId="180" fontId="69" fillId="2" borderId="13" xfId="0" applyNumberFormat="1" applyFont="1" applyFill="1" applyBorder="1" applyAlignment="1">
      <alignment vertical="center" shrinkToFit="1"/>
    </xf>
    <xf numFmtId="180" fontId="69" fillId="2" borderId="1" xfId="0" applyNumberFormat="1" applyFont="1" applyFill="1" applyBorder="1" applyAlignment="1">
      <alignment vertical="center" shrinkToFit="1"/>
    </xf>
    <xf numFmtId="180" fontId="69" fillId="2" borderId="17" xfId="0" applyNumberFormat="1" applyFont="1" applyFill="1" applyBorder="1" applyAlignment="1">
      <alignment vertical="center" shrinkToFit="1"/>
    </xf>
    <xf numFmtId="180" fontId="69" fillId="2" borderId="0" xfId="0" applyNumberFormat="1" applyFont="1" applyFill="1" applyAlignment="1">
      <alignment vertical="center" shrinkToFit="1"/>
    </xf>
    <xf numFmtId="0" fontId="86" fillId="0" borderId="0" xfId="0" applyFont="1"/>
    <xf numFmtId="14" fontId="86" fillId="0" borderId="0" xfId="0" applyNumberFormat="1" applyFont="1"/>
    <xf numFmtId="0" fontId="51" fillId="0" borderId="112" xfId="0" applyFont="1" applyBorder="1" applyAlignment="1">
      <alignment horizontal="center" vertical="center"/>
    </xf>
    <xf numFmtId="0" fontId="36" fillId="3" borderId="3" xfId="0" applyFont="1" applyFill="1" applyBorder="1" applyAlignment="1">
      <alignment vertical="center" wrapText="1"/>
    </xf>
    <xf numFmtId="0" fontId="36" fillId="3" borderId="4" xfId="0" applyFont="1" applyFill="1" applyBorder="1" applyAlignment="1">
      <alignment vertical="center" wrapText="1"/>
    </xf>
    <xf numFmtId="14" fontId="75" fillId="2" borderId="0" xfId="0" applyNumberFormat="1" applyFont="1" applyFill="1" applyAlignment="1" applyProtection="1">
      <alignment vertical="center"/>
      <protection locked="0"/>
    </xf>
    <xf numFmtId="0" fontId="71" fillId="2" borderId="7" xfId="0" applyFont="1" applyFill="1" applyBorder="1" applyAlignment="1">
      <alignment vertical="center"/>
    </xf>
    <xf numFmtId="0" fontId="71" fillId="2" borderId="0" xfId="0" applyFont="1" applyFill="1" applyAlignment="1">
      <alignment horizontal="left" vertical="center"/>
    </xf>
    <xf numFmtId="14" fontId="75" fillId="2" borderId="18" xfId="0" applyNumberFormat="1" applyFont="1" applyFill="1" applyBorder="1" applyAlignment="1" applyProtection="1">
      <alignment vertical="center"/>
      <protection locked="0"/>
    </xf>
    <xf numFmtId="14" fontId="75" fillId="2" borderId="3" xfId="0" applyNumberFormat="1" applyFont="1" applyFill="1" applyBorder="1" applyAlignment="1" applyProtection="1">
      <alignment vertical="center"/>
      <protection locked="0"/>
    </xf>
    <xf numFmtId="0" fontId="50" fillId="2" borderId="0" xfId="0" applyFont="1" applyFill="1" applyAlignment="1">
      <alignment horizontal="left" vertical="center" shrinkToFit="1"/>
    </xf>
    <xf numFmtId="0" fontId="36" fillId="3" borderId="1" xfId="0" applyFont="1" applyFill="1" applyBorder="1" applyAlignment="1">
      <alignment horizontal="left" vertical="center" wrapText="1"/>
    </xf>
    <xf numFmtId="0" fontId="0" fillId="2" borderId="0" xfId="0" applyFill="1" applyAlignment="1">
      <alignment horizontal="center" vertical="center"/>
    </xf>
    <xf numFmtId="0" fontId="87" fillId="2" borderId="1" xfId="0" applyFont="1" applyFill="1" applyBorder="1" applyAlignment="1">
      <alignment horizontal="center" vertical="center"/>
    </xf>
    <xf numFmtId="0" fontId="87" fillId="2" borderId="1" xfId="0" applyFont="1" applyFill="1" applyBorder="1" applyAlignment="1">
      <alignment horizontal="center" vertical="center" wrapText="1"/>
    </xf>
    <xf numFmtId="0" fontId="87" fillId="2" borderId="1" xfId="0" applyFont="1" applyFill="1" applyBorder="1" applyAlignment="1">
      <alignment vertical="center"/>
    </xf>
    <xf numFmtId="0" fontId="0" fillId="2" borderId="2" xfId="0" applyFill="1" applyBorder="1" applyAlignment="1">
      <alignment horizontal="center" vertical="center"/>
    </xf>
    <xf numFmtId="0" fontId="0" fillId="2" borderId="4" xfId="0" applyFill="1" applyBorder="1" applyAlignment="1">
      <alignment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40" fillId="0" borderId="2" xfId="0" applyFont="1" applyBorder="1" applyAlignment="1">
      <alignment horizontal="left" vertical="center" wrapText="1"/>
    </xf>
    <xf numFmtId="0" fontId="40" fillId="0" borderId="4" xfId="0" applyFont="1" applyBorder="1" applyAlignment="1">
      <alignment horizontal="left" vertical="center" wrapText="1"/>
    </xf>
    <xf numFmtId="0" fontId="40" fillId="2" borderId="2" xfId="0" applyFont="1" applyFill="1" applyBorder="1" applyAlignment="1">
      <alignment horizontal="left" vertical="center" wrapText="1"/>
    </xf>
    <xf numFmtId="0" fontId="40" fillId="2" borderId="4" xfId="0" applyFont="1" applyFill="1" applyBorder="1" applyAlignment="1">
      <alignment horizontal="left" vertical="center" wrapText="1"/>
    </xf>
    <xf numFmtId="0" fontId="40" fillId="5" borderId="3" xfId="0" applyFont="1" applyFill="1" applyBorder="1" applyAlignment="1">
      <alignment horizontal="left" vertical="center" wrapText="1"/>
    </xf>
    <xf numFmtId="0" fontId="39" fillId="2" borderId="2" xfId="0" applyFont="1" applyFill="1" applyBorder="1" applyAlignment="1">
      <alignment horizontal="left" vertical="center" wrapText="1"/>
    </xf>
    <xf numFmtId="0" fontId="39" fillId="2" borderId="4" xfId="0" applyFont="1" applyFill="1" applyBorder="1" applyAlignment="1">
      <alignment horizontal="left" vertical="center" wrapText="1"/>
    </xf>
    <xf numFmtId="0" fontId="35" fillId="3" borderId="2" xfId="0" applyFont="1" applyFill="1" applyBorder="1" applyAlignment="1">
      <alignment horizontal="left" vertical="center" wrapText="1"/>
    </xf>
    <xf numFmtId="0" fontId="35" fillId="3" borderId="4" xfId="0" applyFont="1" applyFill="1" applyBorder="1" applyAlignment="1">
      <alignment horizontal="left" vertical="center" wrapText="1"/>
    </xf>
    <xf numFmtId="0" fontId="36" fillId="3" borderId="2" xfId="0" applyFont="1" applyFill="1" applyBorder="1" applyAlignment="1">
      <alignment horizontal="center" vertical="center" wrapText="1"/>
    </xf>
    <xf numFmtId="0" fontId="36" fillId="3" borderId="4" xfId="0" applyFont="1" applyFill="1" applyBorder="1" applyAlignment="1">
      <alignment horizontal="center" vertical="center" wrapText="1"/>
    </xf>
    <xf numFmtId="0" fontId="36" fillId="3" borderId="3" xfId="0" applyFont="1" applyFill="1" applyBorder="1" applyAlignment="1">
      <alignment horizontal="center" vertical="center" wrapText="1"/>
    </xf>
    <xf numFmtId="0" fontId="34" fillId="4" borderId="11" xfId="0" applyFont="1" applyFill="1" applyBorder="1" applyAlignment="1">
      <alignment horizontal="center" vertical="center" wrapText="1"/>
    </xf>
    <xf numFmtId="0" fontId="34" fillId="4" borderId="13" xfId="0" applyFont="1" applyFill="1" applyBorder="1" applyAlignment="1">
      <alignment horizontal="center" vertical="center" wrapText="1"/>
    </xf>
    <xf numFmtId="0" fontId="34" fillId="4" borderId="7" xfId="0" applyFont="1" applyFill="1" applyBorder="1" applyAlignment="1">
      <alignment horizontal="center" vertical="center" wrapText="1"/>
    </xf>
    <xf numFmtId="0" fontId="34" fillId="4" borderId="0" xfId="0" applyFont="1" applyFill="1" applyAlignment="1">
      <alignment horizontal="center" vertical="center" wrapText="1"/>
    </xf>
    <xf numFmtId="0" fontId="34" fillId="4" borderId="8" xfId="0" applyFont="1" applyFill="1" applyBorder="1" applyAlignment="1">
      <alignment horizontal="center" vertical="center" wrapText="1"/>
    </xf>
    <xf numFmtId="0" fontId="35" fillId="3" borderId="7" xfId="0" applyFont="1" applyFill="1" applyBorder="1" applyAlignment="1">
      <alignment horizontal="center" vertical="center" wrapText="1"/>
    </xf>
    <xf numFmtId="0" fontId="35" fillId="3" borderId="8" xfId="0" applyFont="1" applyFill="1" applyBorder="1" applyAlignment="1">
      <alignment horizontal="center" vertical="center" wrapText="1"/>
    </xf>
    <xf numFmtId="0" fontId="0" fillId="2" borderId="5" xfId="0" applyFill="1" applyBorder="1" applyAlignment="1">
      <alignment horizontal="center" vertical="center" wrapText="1"/>
    </xf>
    <xf numFmtId="0" fontId="0" fillId="2" borderId="6" xfId="0"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4" xfId="0" applyFont="1" applyFill="1" applyBorder="1" applyAlignment="1">
      <alignment horizontal="center" vertical="center" wrapText="1"/>
    </xf>
    <xf numFmtId="0" fontId="33" fillId="4" borderId="5" xfId="0" applyFont="1" applyFill="1" applyBorder="1" applyAlignment="1">
      <alignment horizontal="center" vertical="center" wrapText="1"/>
    </xf>
    <xf numFmtId="0" fontId="33" fillId="4" borderId="17" xfId="0" applyFont="1" applyFill="1" applyBorder="1" applyAlignment="1">
      <alignment horizontal="center" vertical="center" wrapText="1"/>
    </xf>
    <xf numFmtId="0" fontId="33" fillId="4" borderId="6" xfId="0" applyFont="1" applyFill="1" applyBorder="1" applyAlignment="1">
      <alignment horizontal="center" vertical="center" wrapText="1"/>
    </xf>
    <xf numFmtId="0" fontId="33" fillId="4" borderId="7" xfId="0" applyFont="1" applyFill="1" applyBorder="1" applyAlignment="1">
      <alignment horizontal="center" vertical="center" wrapText="1"/>
    </xf>
    <xf numFmtId="0" fontId="33" fillId="4" borderId="0" xfId="0" applyFont="1" applyFill="1" applyAlignment="1">
      <alignment horizontal="center" vertical="center" wrapText="1"/>
    </xf>
    <xf numFmtId="0" fontId="33" fillId="4" borderId="8" xfId="0" applyFont="1" applyFill="1" applyBorder="1" applyAlignment="1">
      <alignment horizontal="center" vertical="center" wrapText="1"/>
    </xf>
    <xf numFmtId="0" fontId="37" fillId="2" borderId="17" xfId="0" applyFont="1" applyFill="1" applyBorder="1" applyAlignment="1">
      <alignment horizontal="center" vertical="center" wrapText="1"/>
    </xf>
    <xf numFmtId="0" fontId="37" fillId="2" borderId="6" xfId="0" applyFont="1" applyFill="1" applyBorder="1" applyAlignment="1">
      <alignment horizontal="center" vertical="center" wrapText="1"/>
    </xf>
    <xf numFmtId="0" fontId="37" fillId="2" borderId="0" xfId="0" applyFont="1" applyFill="1" applyAlignment="1">
      <alignment horizontal="center" vertical="center" wrapText="1"/>
    </xf>
    <xf numFmtId="0" fontId="37" fillId="2" borderId="8" xfId="0" applyFont="1" applyFill="1" applyBorder="1" applyAlignment="1">
      <alignment horizontal="center" vertical="center" wrapText="1"/>
    </xf>
    <xf numFmtId="0" fontId="37" fillId="2" borderId="18" xfId="0" applyFont="1" applyFill="1" applyBorder="1" applyAlignment="1">
      <alignment horizontal="center" vertical="center" wrapText="1"/>
    </xf>
    <xf numFmtId="0" fontId="37" fillId="2" borderId="10" xfId="0" applyFont="1" applyFill="1" applyBorder="1" applyAlignment="1">
      <alignment horizontal="center" vertical="center" wrapText="1"/>
    </xf>
    <xf numFmtId="0" fontId="38" fillId="2" borderId="2" xfId="0" applyFont="1" applyFill="1" applyBorder="1" applyAlignment="1">
      <alignment horizontal="left" vertical="center" wrapText="1"/>
    </xf>
    <xf numFmtId="0" fontId="38" fillId="2" borderId="4" xfId="0" applyFont="1" applyFill="1" applyBorder="1" applyAlignment="1">
      <alignment horizontal="left" vertical="center" wrapText="1"/>
    </xf>
    <xf numFmtId="0" fontId="87" fillId="2" borderId="1" xfId="0" applyFont="1" applyFill="1" applyBorder="1" applyAlignment="1">
      <alignment horizontal="center" vertical="center"/>
    </xf>
    <xf numFmtId="0" fontId="87" fillId="2" borderId="2" xfId="0" applyFont="1" applyFill="1" applyBorder="1" applyAlignment="1">
      <alignment horizontal="right" vertical="center"/>
    </xf>
    <xf numFmtId="0" fontId="87" fillId="2" borderId="4" xfId="0" applyFont="1" applyFill="1" applyBorder="1" applyAlignment="1">
      <alignment horizontal="right" vertical="center"/>
    </xf>
    <xf numFmtId="0" fontId="35" fillId="3" borderId="3" xfId="0" applyFont="1" applyFill="1" applyBorder="1" applyAlignment="1">
      <alignment horizontal="left" vertical="center" wrapText="1"/>
    </xf>
    <xf numFmtId="0" fontId="0" fillId="2" borderId="2" xfId="0" applyFill="1" applyBorder="1" applyAlignment="1">
      <alignment horizontal="center" vertical="center" wrapText="1"/>
    </xf>
    <xf numFmtId="0" fontId="0" fillId="2" borderId="4" xfId="0" applyFill="1" applyBorder="1" applyAlignment="1">
      <alignment horizontal="center" vertical="center" wrapText="1"/>
    </xf>
    <xf numFmtId="14" fontId="69" fillId="2" borderId="2" xfId="0" applyNumberFormat="1" applyFont="1" applyFill="1" applyBorder="1" applyAlignment="1">
      <alignment horizontal="center" vertical="center"/>
    </xf>
    <xf numFmtId="14" fontId="69" fillId="2" borderId="4" xfId="0" applyNumberFormat="1" applyFont="1" applyFill="1" applyBorder="1" applyAlignment="1">
      <alignment horizontal="center" vertical="center"/>
    </xf>
    <xf numFmtId="0" fontId="55" fillId="8" borderId="2" xfId="0" applyFont="1" applyFill="1" applyBorder="1" applyAlignment="1" applyProtection="1">
      <alignment horizontal="left" vertical="center" wrapText="1"/>
      <protection locked="0"/>
    </xf>
    <xf numFmtId="0" fontId="55" fillId="8" borderId="3" xfId="0" applyFont="1" applyFill="1" applyBorder="1" applyAlignment="1" applyProtection="1">
      <alignment horizontal="left" vertical="center" wrapText="1"/>
      <protection locked="0"/>
    </xf>
    <xf numFmtId="0" fontId="55" fillId="8" borderId="4" xfId="0" applyFont="1" applyFill="1" applyBorder="1" applyAlignment="1" applyProtection="1">
      <alignment horizontal="left" vertical="center" wrapText="1"/>
      <protection locked="0"/>
    </xf>
    <xf numFmtId="14" fontId="69" fillId="8" borderId="1" xfId="0" applyNumberFormat="1" applyFont="1" applyFill="1" applyBorder="1" applyAlignment="1" applyProtection="1">
      <alignment horizontal="center" vertical="center"/>
      <protection locked="0"/>
    </xf>
    <xf numFmtId="0" fontId="55" fillId="8" borderId="2" xfId="0" applyFont="1" applyFill="1" applyBorder="1" applyAlignment="1" applyProtection="1">
      <alignment horizontal="left" vertical="top" wrapText="1"/>
      <protection locked="0"/>
    </xf>
    <xf numFmtId="0" fontId="55" fillId="8" borderId="3" xfId="0" applyFont="1" applyFill="1" applyBorder="1" applyAlignment="1" applyProtection="1">
      <alignment horizontal="left" vertical="top" wrapText="1"/>
      <protection locked="0"/>
    </xf>
    <xf numFmtId="0" fontId="55" fillId="8" borderId="4" xfId="0" applyFont="1" applyFill="1" applyBorder="1" applyAlignment="1" applyProtection="1">
      <alignment horizontal="left" vertical="top" wrapText="1"/>
      <protection locked="0"/>
    </xf>
    <xf numFmtId="0" fontId="55" fillId="2" borderId="0" xfId="0" applyFont="1" applyFill="1" applyAlignment="1">
      <alignment horizontal="right" vertical="center"/>
    </xf>
    <xf numFmtId="0" fontId="0" fillId="0" borderId="8" xfId="0" applyBorder="1" applyAlignment="1">
      <alignment horizontal="right" vertical="center"/>
    </xf>
    <xf numFmtId="0" fontId="55" fillId="2" borderId="9" xfId="0" applyFont="1" applyFill="1" applyBorder="1" applyAlignment="1">
      <alignment horizontal="right" vertical="center" wrapText="1"/>
    </xf>
    <xf numFmtId="0" fontId="55" fillId="2" borderId="10" xfId="0" applyFont="1" applyFill="1" applyBorder="1" applyAlignment="1">
      <alignment horizontal="right" vertical="center" wrapText="1"/>
    </xf>
    <xf numFmtId="0" fontId="74" fillId="3" borderId="103" xfId="3" applyFont="1" applyFill="1" applyBorder="1" applyAlignment="1" applyProtection="1">
      <alignment horizontal="center" vertical="center"/>
      <protection locked="0"/>
    </xf>
    <xf numFmtId="0" fontId="74" fillId="3" borderId="104" xfId="3" applyFont="1" applyFill="1" applyBorder="1" applyAlignment="1" applyProtection="1">
      <alignment horizontal="center" vertical="center"/>
      <protection locked="0"/>
    </xf>
    <xf numFmtId="0" fontId="55" fillId="8" borderId="5" xfId="0" applyFont="1" applyFill="1" applyBorder="1" applyAlignment="1" applyProtection="1">
      <alignment horizontal="left" vertical="center" wrapText="1"/>
      <protection locked="0"/>
    </xf>
    <xf numFmtId="0" fontId="55" fillId="8" borderId="6" xfId="0" applyFont="1" applyFill="1" applyBorder="1" applyAlignment="1" applyProtection="1">
      <alignment horizontal="left" vertical="center" wrapText="1"/>
      <protection locked="0"/>
    </xf>
    <xf numFmtId="0" fontId="55" fillId="2" borderId="9" xfId="0" applyFont="1" applyFill="1" applyBorder="1" applyAlignment="1">
      <alignment horizontal="right" vertical="center"/>
    </xf>
    <xf numFmtId="0" fontId="0" fillId="0" borderId="10" xfId="0" applyBorder="1" applyAlignment="1">
      <alignment horizontal="right" vertical="center"/>
    </xf>
    <xf numFmtId="0" fontId="0" fillId="8" borderId="3"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55" fillId="2" borderId="5" xfId="0" applyFont="1" applyFill="1" applyBorder="1" applyAlignment="1">
      <alignment horizontal="right" vertical="center"/>
    </xf>
    <xf numFmtId="0" fontId="0" fillId="0" borderId="6" xfId="0" applyBorder="1" applyAlignment="1">
      <alignment horizontal="right" vertical="center"/>
    </xf>
    <xf numFmtId="0" fontId="81" fillId="8" borderId="3" xfId="0" applyFont="1" applyFill="1" applyBorder="1" applyAlignment="1" applyProtection="1">
      <alignment horizontal="center" vertical="center" shrinkToFit="1"/>
      <protection locked="0"/>
    </xf>
    <xf numFmtId="0" fontId="81" fillId="8" borderId="4" xfId="0" applyFont="1" applyFill="1" applyBorder="1" applyAlignment="1" applyProtection="1">
      <alignment horizontal="center" vertical="center" shrinkToFit="1"/>
      <protection locked="0"/>
    </xf>
    <xf numFmtId="182" fontId="69" fillId="8" borderId="2" xfId="0" applyNumberFormat="1" applyFont="1" applyFill="1" applyBorder="1" applyAlignment="1" applyProtection="1">
      <alignment horizontal="center" vertical="center" wrapText="1"/>
      <protection locked="0"/>
    </xf>
    <xf numFmtId="182" fontId="69" fillId="8" borderId="3" xfId="0" applyNumberFormat="1" applyFont="1" applyFill="1" applyBorder="1" applyAlignment="1" applyProtection="1">
      <alignment horizontal="center" vertical="center" wrapText="1"/>
      <protection locked="0"/>
    </xf>
    <xf numFmtId="182" fontId="69" fillId="8" borderId="4" xfId="0" applyNumberFormat="1" applyFont="1" applyFill="1" applyBorder="1" applyAlignment="1" applyProtection="1">
      <alignment horizontal="center" vertical="center" wrapText="1"/>
      <protection locked="0"/>
    </xf>
    <xf numFmtId="0" fontId="55" fillId="8" borderId="17" xfId="0" applyFont="1" applyFill="1" applyBorder="1" applyAlignment="1" applyProtection="1">
      <alignment horizontal="left" vertical="top" wrapText="1"/>
      <protection locked="0"/>
    </xf>
    <xf numFmtId="0" fontId="55" fillId="8" borderId="12" xfId="0" applyFont="1" applyFill="1" applyBorder="1" applyAlignment="1" applyProtection="1">
      <alignment horizontal="left" vertical="center" wrapText="1"/>
      <protection locked="0"/>
    </xf>
    <xf numFmtId="0" fontId="55" fillId="8" borderId="2" xfId="0" applyFont="1" applyFill="1" applyBorder="1" applyAlignment="1" applyProtection="1">
      <alignment horizontal="left" vertical="center"/>
      <protection locked="0"/>
    </xf>
    <xf numFmtId="0" fontId="55" fillId="8" borderId="3" xfId="0" applyFont="1" applyFill="1" applyBorder="1" applyAlignment="1" applyProtection="1">
      <alignment horizontal="left" vertical="center"/>
      <protection locked="0"/>
    </xf>
    <xf numFmtId="0" fontId="55" fillId="8" borderId="4" xfId="0" applyFont="1" applyFill="1" applyBorder="1" applyAlignment="1" applyProtection="1">
      <alignment horizontal="left" vertical="center"/>
      <protection locked="0"/>
    </xf>
    <xf numFmtId="0" fontId="55" fillId="2" borderId="7" xfId="0" applyFont="1" applyFill="1" applyBorder="1" applyAlignment="1">
      <alignment horizontal="left" vertical="top" wrapText="1"/>
    </xf>
    <xf numFmtId="0" fontId="55" fillId="2" borderId="0" xfId="0" applyFont="1" applyFill="1" applyAlignment="1">
      <alignment horizontal="left" vertical="top" wrapText="1"/>
    </xf>
    <xf numFmtId="0" fontId="55" fillId="2" borderId="8" xfId="0" applyFont="1" applyFill="1" applyBorder="1" applyAlignment="1">
      <alignment horizontal="right" vertical="center"/>
    </xf>
    <xf numFmtId="0" fontId="57" fillId="8" borderId="2" xfId="0" applyFont="1" applyFill="1" applyBorder="1" applyAlignment="1" applyProtection="1">
      <alignment horizontal="left" vertical="top" wrapText="1"/>
      <protection locked="0"/>
    </xf>
    <xf numFmtId="0" fontId="57" fillId="8" borderId="3" xfId="0" applyFont="1" applyFill="1" applyBorder="1" applyAlignment="1" applyProtection="1">
      <alignment horizontal="left" vertical="top" wrapText="1"/>
      <protection locked="0"/>
    </xf>
    <xf numFmtId="0" fontId="57" fillId="8" borderId="4" xfId="0" applyFont="1" applyFill="1" applyBorder="1" applyAlignment="1" applyProtection="1">
      <alignment horizontal="left" vertical="top" wrapText="1"/>
      <protection locked="0"/>
    </xf>
    <xf numFmtId="0" fontId="55" fillId="8" borderId="1" xfId="0" applyFont="1" applyFill="1" applyBorder="1" applyAlignment="1" applyProtection="1">
      <alignment horizontal="left" vertical="center" wrapText="1"/>
      <protection locked="0"/>
    </xf>
    <xf numFmtId="0" fontId="55" fillId="2" borderId="18" xfId="0" applyFont="1" applyFill="1" applyBorder="1" applyAlignment="1">
      <alignment horizontal="right" vertical="center"/>
    </xf>
    <xf numFmtId="0" fontId="55" fillId="2" borderId="10" xfId="0" applyFont="1" applyFill="1" applyBorder="1" applyAlignment="1">
      <alignment horizontal="right" vertical="center"/>
    </xf>
    <xf numFmtId="0" fontId="55" fillId="8" borderId="5" xfId="0" applyFont="1" applyFill="1" applyBorder="1" applyAlignment="1" applyProtection="1">
      <alignment horizontal="left" vertical="top" wrapText="1"/>
      <protection locked="0"/>
    </xf>
    <xf numFmtId="0" fontId="55" fillId="8" borderId="6" xfId="0" applyFont="1" applyFill="1" applyBorder="1" applyAlignment="1" applyProtection="1">
      <alignment horizontal="left" vertical="top" wrapText="1"/>
      <protection locked="0"/>
    </xf>
    <xf numFmtId="0" fontId="55" fillId="2" borderId="5" xfId="0" applyFont="1" applyFill="1" applyBorder="1" applyAlignment="1">
      <alignment horizontal="center" vertical="center" shrinkToFit="1"/>
    </xf>
    <xf numFmtId="0" fontId="55" fillId="2" borderId="17" xfId="0" applyFont="1" applyFill="1" applyBorder="1" applyAlignment="1">
      <alignment horizontal="center" vertical="center" shrinkToFit="1"/>
    </xf>
    <xf numFmtId="199" fontId="69" fillId="8" borderId="2" xfId="0" applyNumberFormat="1" applyFont="1" applyFill="1" applyBorder="1" applyAlignment="1" applyProtection="1">
      <alignment horizontal="center" vertical="center"/>
      <protection locked="0"/>
    </xf>
    <xf numFmtId="199" fontId="69" fillId="8" borderId="3" xfId="0" applyNumberFormat="1" applyFont="1" applyFill="1" applyBorder="1" applyAlignment="1" applyProtection="1">
      <alignment horizontal="center" vertical="center"/>
      <protection locked="0"/>
    </xf>
    <xf numFmtId="199" fontId="69" fillId="8" borderId="4" xfId="0" applyNumberFormat="1" applyFont="1" applyFill="1" applyBorder="1" applyAlignment="1" applyProtection="1">
      <alignment horizontal="center" vertical="center"/>
      <protection locked="0"/>
    </xf>
    <xf numFmtId="0" fontId="55" fillId="8" borderId="2" xfId="0" applyFont="1" applyFill="1" applyBorder="1" applyAlignment="1" applyProtection="1">
      <alignment horizontal="center" vertical="center"/>
      <protection locked="0"/>
    </xf>
    <xf numFmtId="0" fontId="55" fillId="8" borderId="4" xfId="0" applyFont="1" applyFill="1" applyBorder="1" applyAlignment="1" applyProtection="1">
      <alignment horizontal="center" vertical="center"/>
      <protection locked="0"/>
    </xf>
    <xf numFmtId="0" fontId="55" fillId="8" borderId="5" xfId="0" applyFont="1" applyFill="1" applyBorder="1" applyAlignment="1" applyProtection="1">
      <alignment horizontal="left" vertical="center"/>
      <protection locked="0"/>
    </xf>
    <xf numFmtId="0" fontId="55" fillId="8" borderId="17" xfId="0" applyFont="1" applyFill="1" applyBorder="1" applyAlignment="1" applyProtection="1">
      <alignment horizontal="left" vertical="center"/>
      <protection locked="0"/>
    </xf>
    <xf numFmtId="0" fontId="55" fillId="8" borderId="6" xfId="0" applyFont="1" applyFill="1" applyBorder="1" applyAlignment="1" applyProtection="1">
      <alignment horizontal="left" vertical="center"/>
      <protection locked="0"/>
    </xf>
    <xf numFmtId="0" fontId="0" fillId="0" borderId="7" xfId="0" applyBorder="1" applyAlignment="1">
      <alignment horizontal="right" vertical="center" shrinkToFit="1"/>
    </xf>
    <xf numFmtId="0" fontId="0" fillId="0" borderId="0" xfId="0" applyAlignment="1">
      <alignment horizontal="right" vertical="center" shrinkToFit="1"/>
    </xf>
    <xf numFmtId="0" fontId="0" fillId="0" borderId="8" xfId="0" applyBorder="1" applyAlignment="1">
      <alignment horizontal="right" vertical="center" shrinkToFit="1"/>
    </xf>
    <xf numFmtId="49" fontId="69" fillId="8" borderId="2" xfId="0" applyNumberFormat="1" applyFont="1" applyFill="1" applyBorder="1" applyAlignment="1" applyProtection="1">
      <alignment vertical="center"/>
      <protection locked="0"/>
    </xf>
    <xf numFmtId="49" fontId="69" fillId="8" borderId="3" xfId="0" applyNumberFormat="1" applyFont="1" applyFill="1" applyBorder="1" applyAlignment="1" applyProtection="1">
      <alignment vertical="center"/>
      <protection locked="0"/>
    </xf>
    <xf numFmtId="49" fontId="69" fillId="8" borderId="5" xfId="0" applyNumberFormat="1" applyFont="1" applyFill="1" applyBorder="1" applyAlignment="1" applyProtection="1">
      <alignment horizontal="center" vertical="center"/>
      <protection locked="0"/>
    </xf>
    <xf numFmtId="49" fontId="69" fillId="8" borderId="17" xfId="0" applyNumberFormat="1" applyFont="1" applyFill="1" applyBorder="1" applyAlignment="1" applyProtection="1">
      <alignment horizontal="center" vertical="center"/>
      <protection locked="0"/>
    </xf>
    <xf numFmtId="49" fontId="69" fillId="8" borderId="6" xfId="0" applyNumberFormat="1" applyFont="1" applyFill="1" applyBorder="1" applyAlignment="1" applyProtection="1">
      <alignment horizontal="center" vertical="center"/>
      <protection locked="0"/>
    </xf>
    <xf numFmtId="0" fontId="55" fillId="2" borderId="5" xfId="0" applyFont="1" applyFill="1" applyBorder="1" applyAlignment="1">
      <alignment horizontal="left" vertical="center"/>
    </xf>
    <xf numFmtId="0" fontId="0" fillId="0" borderId="6" xfId="0" applyBorder="1" applyAlignment="1">
      <alignment horizontal="left" vertical="center"/>
    </xf>
    <xf numFmtId="0" fontId="55" fillId="2" borderId="7" xfId="0" applyFont="1" applyFill="1" applyBorder="1" applyAlignment="1">
      <alignment horizontal="left" vertical="center"/>
    </xf>
    <xf numFmtId="0" fontId="0" fillId="0" borderId="8" xfId="0" applyBorder="1" applyAlignment="1">
      <alignment horizontal="left" vertical="center"/>
    </xf>
    <xf numFmtId="0" fontId="55" fillId="2" borderId="9" xfId="0" applyFont="1" applyFill="1" applyBorder="1" applyAlignment="1">
      <alignment horizontal="left" vertical="center"/>
    </xf>
    <xf numFmtId="0" fontId="0" fillId="0" borderId="10" xfId="0" applyBorder="1" applyAlignment="1">
      <alignment horizontal="left" vertical="center"/>
    </xf>
    <xf numFmtId="0" fontId="0" fillId="8" borderId="3" xfId="0" applyFill="1" applyBorder="1" applyAlignment="1" applyProtection="1">
      <alignment horizontal="left" vertical="center" wrapText="1"/>
      <protection locked="0"/>
    </xf>
    <xf numFmtId="0" fontId="0" fillId="8" borderId="4" xfId="0" applyFill="1" applyBorder="1" applyAlignment="1" applyProtection="1">
      <alignment horizontal="left" vertical="center" wrapText="1"/>
      <protection locked="0"/>
    </xf>
    <xf numFmtId="0" fontId="55" fillId="2" borderId="7" xfId="0" applyFont="1" applyFill="1" applyBorder="1" applyAlignment="1">
      <alignment horizontal="center" vertical="center"/>
    </xf>
    <xf numFmtId="0" fontId="55" fillId="2" borderId="0" xfId="0" applyFont="1" applyFill="1" applyAlignment="1">
      <alignment horizontal="center" vertical="center"/>
    </xf>
    <xf numFmtId="0" fontId="55" fillId="8" borderId="17" xfId="0" applyFont="1" applyFill="1" applyBorder="1" applyAlignment="1" applyProtection="1">
      <alignment horizontal="left" vertical="center" wrapText="1"/>
      <protection locked="0"/>
    </xf>
    <xf numFmtId="0" fontId="55" fillId="2" borderId="2" xfId="0" applyFont="1" applyFill="1" applyBorder="1" applyAlignment="1">
      <alignment horizontal="left" vertical="center"/>
    </xf>
    <xf numFmtId="0" fontId="0" fillId="0" borderId="4" xfId="0" applyBorder="1" applyAlignment="1">
      <alignment horizontal="left" vertical="center"/>
    </xf>
    <xf numFmtId="199" fontId="69" fillId="8" borderId="1" xfId="0"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55" fillId="8" borderId="1" xfId="0"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0" fillId="0" borderId="3" xfId="0" applyBorder="1" applyAlignment="1" applyProtection="1">
      <alignment horizontal="left" vertical="center"/>
      <protection locked="0"/>
    </xf>
    <xf numFmtId="0" fontId="0" fillId="0" borderId="4" xfId="0" applyBorder="1" applyAlignment="1" applyProtection="1">
      <alignment horizontal="left" vertical="center"/>
      <protection locked="0"/>
    </xf>
    <xf numFmtId="0" fontId="55" fillId="8" borderId="1" xfId="0" applyFont="1" applyFill="1" applyBorder="1" applyAlignment="1" applyProtection="1">
      <alignment horizontal="left" vertical="center"/>
      <protection locked="0"/>
    </xf>
    <xf numFmtId="0" fontId="0" fillId="8" borderId="1" xfId="0" applyFill="1" applyBorder="1" applyAlignment="1" applyProtection="1">
      <alignment horizontal="left" vertical="center"/>
      <protection locked="0"/>
    </xf>
    <xf numFmtId="195" fontId="69" fillId="8" borderId="2" xfId="0" applyNumberFormat="1" applyFont="1" applyFill="1" applyBorder="1" applyAlignment="1" applyProtection="1">
      <alignment horizontal="center" vertical="center"/>
      <protection locked="0"/>
    </xf>
    <xf numFmtId="195" fontId="69" fillId="8" borderId="4" xfId="0" applyNumberFormat="1" applyFont="1" applyFill="1" applyBorder="1" applyAlignment="1" applyProtection="1">
      <alignment horizontal="center" vertical="center"/>
      <protection locked="0"/>
    </xf>
    <xf numFmtId="0" fontId="0" fillId="0" borderId="3" xfId="0" applyBorder="1" applyAlignment="1">
      <alignment horizontal="left" vertical="center"/>
    </xf>
    <xf numFmtId="0" fontId="69" fillId="8" borderId="2" xfId="0" applyFont="1" applyFill="1" applyBorder="1" applyAlignment="1" applyProtection="1">
      <alignment horizontal="left" vertical="center"/>
      <protection locked="0"/>
    </xf>
    <xf numFmtId="0" fontId="69" fillId="8" borderId="4" xfId="0" applyFont="1" applyFill="1" applyBorder="1" applyAlignment="1" applyProtection="1">
      <alignment horizontal="left" vertical="center"/>
      <protection locked="0"/>
    </xf>
    <xf numFmtId="0" fontId="30" fillId="8" borderId="2" xfId="3" applyFill="1" applyBorder="1" applyAlignment="1" applyProtection="1">
      <alignment horizontal="left" vertical="center"/>
      <protection locked="0"/>
    </xf>
    <xf numFmtId="0" fontId="69" fillId="8" borderId="3" xfId="0" applyFont="1" applyFill="1" applyBorder="1" applyAlignment="1" applyProtection="1">
      <alignment horizontal="left" vertical="center"/>
      <protection locked="0"/>
    </xf>
    <xf numFmtId="0" fontId="55" fillId="2" borderId="2" xfId="0" applyFont="1" applyFill="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192" fontId="69" fillId="8" borderId="2" xfId="0" applyNumberFormat="1" applyFont="1" applyFill="1" applyBorder="1" applyAlignment="1" applyProtection="1">
      <alignment horizontal="center" vertical="center"/>
      <protection locked="0"/>
    </xf>
    <xf numFmtId="192" fontId="69" fillId="8" borderId="4" xfId="0" applyNumberFormat="1" applyFont="1" applyFill="1" applyBorder="1" applyAlignment="1" applyProtection="1">
      <alignment horizontal="center" vertical="center"/>
      <protection locked="0"/>
    </xf>
    <xf numFmtId="193" fontId="69" fillId="8" borderId="2" xfId="0" applyNumberFormat="1" applyFont="1" applyFill="1" applyBorder="1" applyAlignment="1" applyProtection="1">
      <alignment horizontal="center" vertical="center"/>
      <protection locked="0"/>
    </xf>
    <xf numFmtId="193" fontId="69" fillId="8" borderId="4" xfId="0" applyNumberFormat="1" applyFont="1" applyFill="1" applyBorder="1" applyAlignment="1" applyProtection="1">
      <alignment horizontal="center" vertical="center"/>
      <protection locked="0"/>
    </xf>
    <xf numFmtId="194" fontId="69" fillId="8" borderId="2" xfId="0" applyNumberFormat="1" applyFont="1" applyFill="1" applyBorder="1" applyAlignment="1" applyProtection="1">
      <alignment horizontal="center" vertical="center"/>
      <protection locked="0"/>
    </xf>
    <xf numFmtId="194" fontId="69" fillId="8" borderId="4" xfId="0" applyNumberFormat="1" applyFont="1" applyFill="1" applyBorder="1" applyAlignment="1" applyProtection="1">
      <alignment horizontal="center" vertical="center"/>
      <protection locked="0"/>
    </xf>
    <xf numFmtId="0" fontId="0" fillId="0" borderId="17" xfId="0" applyBorder="1" applyAlignment="1">
      <alignment horizontal="left" vertical="center"/>
    </xf>
    <xf numFmtId="0" fontId="55" fillId="8" borderId="20" xfId="0" applyFont="1" applyFill="1" applyBorder="1" applyAlignment="1" applyProtection="1">
      <alignment horizontal="left" vertical="center" wrapText="1"/>
      <protection locked="0"/>
    </xf>
    <xf numFmtId="0" fontId="55" fillId="8" borderId="21" xfId="0" applyFont="1" applyFill="1" applyBorder="1" applyAlignment="1" applyProtection="1">
      <alignment horizontal="left" vertical="center" wrapText="1"/>
      <protection locked="0"/>
    </xf>
    <xf numFmtId="0" fontId="55" fillId="8" borderId="98" xfId="0" applyFont="1" applyFill="1" applyBorder="1" applyAlignment="1" applyProtection="1">
      <alignment horizontal="left" vertical="center" wrapText="1"/>
      <protection locked="0"/>
    </xf>
    <xf numFmtId="0" fontId="55" fillId="8" borderId="99" xfId="0" applyFont="1" applyFill="1" applyBorder="1" applyAlignment="1" applyProtection="1">
      <alignment horizontal="left" vertical="center" wrapText="1"/>
      <protection locked="0"/>
    </xf>
    <xf numFmtId="0" fontId="55" fillId="8" borderId="100" xfId="0" applyFont="1" applyFill="1" applyBorder="1" applyAlignment="1" applyProtection="1">
      <alignment horizontal="left" vertical="center" wrapText="1"/>
      <protection locked="0"/>
    </xf>
    <xf numFmtId="0" fontId="55" fillId="8" borderId="101" xfId="0" applyFont="1" applyFill="1" applyBorder="1" applyAlignment="1" applyProtection="1">
      <alignment horizontal="left" vertical="center" wrapText="1"/>
      <protection locked="0"/>
    </xf>
    <xf numFmtId="0" fontId="55" fillId="8" borderId="102" xfId="0" applyFont="1" applyFill="1" applyBorder="1" applyAlignment="1" applyProtection="1">
      <alignment horizontal="left" vertical="center" wrapText="1"/>
      <protection locked="0"/>
    </xf>
    <xf numFmtId="0" fontId="55" fillId="8" borderId="113" xfId="0" applyFont="1" applyFill="1" applyBorder="1" applyAlignment="1" applyProtection="1">
      <alignment horizontal="left" vertical="center" wrapText="1"/>
      <protection locked="0"/>
    </xf>
    <xf numFmtId="0" fontId="55" fillId="2" borderId="3" xfId="0" applyFont="1" applyFill="1" applyBorder="1" applyAlignment="1">
      <alignment horizontal="left" vertical="center"/>
    </xf>
    <xf numFmtId="14" fontId="69" fillId="8" borderId="2" xfId="0" applyNumberFormat="1" applyFont="1" applyFill="1" applyBorder="1" applyAlignment="1" applyProtection="1">
      <alignment horizontal="center" vertical="center"/>
      <protection locked="0"/>
    </xf>
    <xf numFmtId="14" fontId="69" fillId="8" borderId="4" xfId="0" applyNumberFormat="1" applyFont="1" applyFill="1" applyBorder="1" applyAlignment="1" applyProtection="1">
      <alignment horizontal="center" vertical="center"/>
      <protection locked="0"/>
    </xf>
    <xf numFmtId="49" fontId="69" fillId="8" borderId="2" xfId="0" applyNumberFormat="1" applyFont="1" applyFill="1" applyBorder="1" applyAlignment="1" applyProtection="1">
      <alignment horizontal="center" vertical="center" wrapText="1"/>
      <protection locked="0"/>
    </xf>
    <xf numFmtId="49" fontId="69" fillId="8" borderId="4" xfId="0" applyNumberFormat="1" applyFont="1" applyFill="1" applyBorder="1" applyAlignment="1" applyProtection="1">
      <alignment horizontal="center" vertical="center" wrapText="1"/>
      <protection locked="0"/>
    </xf>
    <xf numFmtId="0" fontId="42" fillId="2" borderId="0" xfId="0" applyFont="1" applyFill="1" applyAlignment="1">
      <alignment horizontal="center" vertical="center"/>
    </xf>
    <xf numFmtId="0" fontId="55" fillId="2" borderId="17" xfId="0" applyFont="1" applyFill="1" applyBorder="1" applyAlignment="1">
      <alignment horizontal="left" vertical="center"/>
    </xf>
    <xf numFmtId="0" fontId="55" fillId="2" borderId="7"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8" xfId="0" applyFont="1" applyFill="1" applyBorder="1" applyAlignment="1">
      <alignment horizontal="left" vertical="center" wrapText="1"/>
    </xf>
    <xf numFmtId="0" fontId="55" fillId="2" borderId="7" xfId="0" applyFont="1" applyFill="1" applyBorder="1" applyAlignment="1">
      <alignment horizontal="left" vertical="center" shrinkToFit="1"/>
    </xf>
    <xf numFmtId="0" fontId="55" fillId="2" borderId="0" xfId="0" applyFont="1" applyFill="1" applyAlignment="1">
      <alignment horizontal="left" vertical="center" shrinkToFit="1"/>
    </xf>
    <xf numFmtId="14" fontId="69" fillId="8" borderId="2" xfId="0" applyNumberFormat="1" applyFont="1" applyFill="1"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14" fontId="55" fillId="8" borderId="2" xfId="0" applyNumberFormat="1" applyFont="1" applyFill="1" applyBorder="1" applyAlignment="1" applyProtection="1">
      <alignment vertical="center" wrapText="1"/>
      <protection locked="0"/>
    </xf>
    <xf numFmtId="14" fontId="83" fillId="8" borderId="2" xfId="0" applyNumberFormat="1" applyFont="1" applyFill="1" applyBorder="1" applyAlignment="1" applyProtection="1">
      <alignment vertical="center" wrapText="1"/>
      <protection locked="0"/>
    </xf>
    <xf numFmtId="14" fontId="69" fillId="8" borderId="3" xfId="0" applyNumberFormat="1" applyFont="1" applyFill="1" applyBorder="1" applyAlignment="1" applyProtection="1">
      <alignment vertical="center" wrapText="1"/>
      <protection locked="0"/>
    </xf>
    <xf numFmtId="14" fontId="69" fillId="8" borderId="4" xfId="0" applyNumberFormat="1" applyFont="1" applyFill="1" applyBorder="1" applyAlignment="1" applyProtection="1">
      <alignment vertical="center" wrapText="1"/>
      <protection locked="0"/>
    </xf>
    <xf numFmtId="182" fontId="69" fillId="8" borderId="2" xfId="0" applyNumberFormat="1" applyFont="1" applyFill="1" applyBorder="1" applyAlignment="1" applyProtection="1">
      <alignment horizontal="center" vertical="center" shrinkToFit="1"/>
      <protection locked="0"/>
    </xf>
    <xf numFmtId="182" fontId="69" fillId="8" borderId="4" xfId="0" applyNumberFormat="1" applyFont="1" applyFill="1" applyBorder="1" applyAlignment="1" applyProtection="1">
      <alignment horizontal="center" vertical="center" shrinkToFit="1"/>
      <protection locked="0"/>
    </xf>
    <xf numFmtId="14" fontId="69" fillId="8" borderId="2" xfId="0" applyNumberFormat="1" applyFont="1" applyFill="1" applyBorder="1" applyAlignment="1" applyProtection="1">
      <alignment horizontal="center" vertical="center" shrinkToFit="1"/>
      <protection locked="0"/>
    </xf>
    <xf numFmtId="14" fontId="69" fillId="8" borderId="4" xfId="0" applyNumberFormat="1" applyFont="1" applyFill="1" applyBorder="1" applyAlignment="1" applyProtection="1">
      <alignment horizontal="center" vertical="center" shrinkToFit="1"/>
      <protection locked="0"/>
    </xf>
    <xf numFmtId="0" fontId="55" fillId="8" borderId="82" xfId="0" applyFont="1" applyFill="1" applyBorder="1" applyAlignment="1" applyProtection="1">
      <alignment horizontal="left" vertical="top" wrapText="1"/>
      <protection locked="0"/>
    </xf>
    <xf numFmtId="0" fontId="55" fillId="8" borderId="96" xfId="0" applyFont="1" applyFill="1" applyBorder="1" applyAlignment="1" applyProtection="1">
      <alignment horizontal="left" vertical="top" wrapText="1"/>
      <protection locked="0"/>
    </xf>
    <xf numFmtId="0" fontId="55" fillId="8" borderId="90" xfId="0" applyFont="1" applyFill="1" applyBorder="1" applyAlignment="1" applyProtection="1">
      <alignment horizontal="left" vertical="top" wrapText="1"/>
      <protection locked="0"/>
    </xf>
    <xf numFmtId="0" fontId="55" fillId="8" borderId="1" xfId="0" applyFont="1" applyFill="1" applyBorder="1" applyAlignment="1" applyProtection="1">
      <alignment horizontal="left" vertical="center" shrinkToFit="1"/>
      <protection locked="0"/>
    </xf>
    <xf numFmtId="0" fontId="0" fillId="8" borderId="1" xfId="0" applyFill="1" applyBorder="1" applyAlignment="1" applyProtection="1">
      <alignment horizontal="left" vertical="center" shrinkToFit="1"/>
      <protection locked="0"/>
    </xf>
    <xf numFmtId="0" fontId="55" fillId="8" borderId="13" xfId="0" applyFont="1" applyFill="1" applyBorder="1" applyAlignment="1" applyProtection="1">
      <alignment horizontal="left" vertical="center" shrinkToFit="1"/>
      <protection locked="0"/>
    </xf>
    <xf numFmtId="0" fontId="55" fillId="2" borderId="105" xfId="0" applyFont="1" applyFill="1" applyBorder="1" applyAlignment="1">
      <alignment horizontal="center" vertical="center"/>
    </xf>
    <xf numFmtId="0" fontId="0" fillId="8" borderId="13" xfId="0" applyFill="1" applyBorder="1" applyAlignment="1" applyProtection="1">
      <alignment horizontal="left" vertical="center" shrinkToFit="1"/>
      <protection locked="0"/>
    </xf>
    <xf numFmtId="0" fontId="55" fillId="8" borderId="2" xfId="0" applyFont="1" applyFill="1" applyBorder="1" applyAlignment="1" applyProtection="1">
      <alignment horizontal="left" vertical="center" shrinkToFit="1"/>
      <protection locked="0"/>
    </xf>
    <xf numFmtId="0" fontId="55" fillId="8" borderId="4" xfId="0" applyFont="1" applyFill="1" applyBorder="1" applyAlignment="1" applyProtection="1">
      <alignment horizontal="left" vertical="center" shrinkToFit="1"/>
      <protection locked="0"/>
    </xf>
    <xf numFmtId="0" fontId="0" fillId="0" borderId="4" xfId="0" applyBorder="1" applyAlignment="1" applyProtection="1">
      <alignment horizontal="left" vertical="center" shrinkToFit="1"/>
      <protection locked="0"/>
    </xf>
    <xf numFmtId="0" fontId="55" fillId="6" borderId="2" xfId="0" applyFont="1" applyFill="1" applyBorder="1" applyAlignment="1" applyProtection="1">
      <alignment horizontal="left" vertical="center"/>
      <protection locked="0"/>
    </xf>
    <xf numFmtId="0" fontId="55" fillId="6" borderId="3" xfId="0" applyFont="1" applyFill="1" applyBorder="1" applyAlignment="1" applyProtection="1">
      <alignment horizontal="left" vertical="center"/>
      <protection locked="0"/>
    </xf>
    <xf numFmtId="0" fontId="55" fillId="6" borderId="4" xfId="0" applyFont="1" applyFill="1" applyBorder="1" applyAlignment="1" applyProtection="1">
      <alignment horizontal="left" vertical="center"/>
      <protection locked="0"/>
    </xf>
    <xf numFmtId="0" fontId="55" fillId="2" borderId="2"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55" fillId="6" borderId="2" xfId="0" applyFont="1" applyFill="1" applyBorder="1" applyAlignment="1" applyProtection="1">
      <alignment horizontal="center" vertical="center"/>
      <protection locked="0"/>
    </xf>
    <xf numFmtId="0" fontId="55" fillId="6" borderId="4" xfId="0" applyFont="1" applyFill="1" applyBorder="1" applyAlignment="1" applyProtection="1">
      <alignment horizontal="center" vertical="center"/>
      <protection locked="0"/>
    </xf>
    <xf numFmtId="14" fontId="75" fillId="2" borderId="3" xfId="0" applyNumberFormat="1" applyFont="1" applyFill="1" applyBorder="1" applyAlignment="1" applyProtection="1">
      <alignment horizontal="center" vertical="center"/>
      <protection locked="0"/>
    </xf>
    <xf numFmtId="14" fontId="75" fillId="2" borderId="18" xfId="0" applyNumberFormat="1" applyFont="1" applyFill="1" applyBorder="1" applyAlignment="1" applyProtection="1">
      <alignment horizontal="center" vertical="center"/>
      <protection locked="0"/>
    </xf>
    <xf numFmtId="14" fontId="75" fillId="2" borderId="10" xfId="0" applyNumberFormat="1" applyFont="1" applyFill="1" applyBorder="1" applyAlignment="1" applyProtection="1">
      <alignment horizontal="center" vertical="center"/>
      <protection locked="0"/>
    </xf>
    <xf numFmtId="0" fontId="55" fillId="2" borderId="7" xfId="0" applyFont="1" applyFill="1" applyBorder="1" applyAlignment="1">
      <alignment horizontal="right" vertical="center" wrapText="1"/>
    </xf>
    <xf numFmtId="0" fontId="55" fillId="2" borderId="0" xfId="0" applyFont="1" applyFill="1" applyAlignment="1">
      <alignment horizontal="right" vertical="center" wrapText="1"/>
    </xf>
    <xf numFmtId="0" fontId="55" fillId="6" borderId="2" xfId="0" applyFont="1" applyFill="1" applyBorder="1" applyAlignment="1" applyProtection="1">
      <alignment horizontal="left" vertical="top" wrapText="1"/>
      <protection locked="0"/>
    </xf>
    <xf numFmtId="0" fontId="55" fillId="6" borderId="3" xfId="0" applyFont="1" applyFill="1" applyBorder="1" applyAlignment="1" applyProtection="1">
      <alignment horizontal="left" vertical="top" wrapText="1"/>
      <protection locked="0"/>
    </xf>
    <xf numFmtId="0" fontId="0" fillId="6" borderId="4" xfId="0" applyFill="1" applyBorder="1" applyAlignment="1" applyProtection="1">
      <alignment horizontal="left" vertical="top" wrapText="1"/>
      <protection locked="0"/>
    </xf>
    <xf numFmtId="0" fontId="55" fillId="6" borderId="4" xfId="0" applyFont="1" applyFill="1" applyBorder="1" applyAlignment="1" applyProtection="1">
      <alignment horizontal="left" vertical="top" wrapText="1"/>
      <protection locked="0"/>
    </xf>
    <xf numFmtId="0" fontId="55" fillId="2" borderId="1" xfId="0" applyFont="1" applyFill="1" applyBorder="1" applyAlignment="1">
      <alignment horizontal="left" vertical="center" wrapText="1"/>
    </xf>
    <xf numFmtId="200" fontId="69" fillId="2" borderId="2" xfId="0" applyNumberFormat="1" applyFont="1" applyFill="1" applyBorder="1" applyAlignment="1">
      <alignment horizontal="center" vertical="center" wrapText="1"/>
    </xf>
    <xf numFmtId="200" fontId="69" fillId="2" borderId="3" xfId="0" applyNumberFormat="1" applyFont="1" applyFill="1" applyBorder="1" applyAlignment="1">
      <alignment horizontal="center" vertical="center" wrapText="1"/>
    </xf>
    <xf numFmtId="200" fontId="69" fillId="2" borderId="4" xfId="0" applyNumberFormat="1" applyFont="1" applyFill="1" applyBorder="1" applyAlignment="1">
      <alignment horizontal="center" vertical="center" wrapText="1"/>
    </xf>
    <xf numFmtId="0" fontId="55" fillId="2" borderId="4" xfId="0" applyFont="1" applyFill="1" applyBorder="1" applyAlignment="1">
      <alignment horizontal="left" vertical="center"/>
    </xf>
    <xf numFmtId="0" fontId="55" fillId="6" borderId="5" xfId="0" applyFont="1" applyFill="1" applyBorder="1" applyAlignment="1" applyProtection="1">
      <alignment horizontal="center" vertical="center"/>
      <protection locked="0"/>
    </xf>
    <xf numFmtId="0" fontId="55" fillId="6" borderId="6" xfId="0" applyFont="1" applyFill="1" applyBorder="1" applyAlignment="1" applyProtection="1">
      <alignment horizontal="center" vertical="center"/>
      <protection locked="0"/>
    </xf>
    <xf numFmtId="200" fontId="69" fillId="2" borderId="17" xfId="0" applyNumberFormat="1" applyFont="1" applyFill="1" applyBorder="1" applyAlignment="1">
      <alignment horizontal="center" vertical="center" wrapText="1"/>
    </xf>
    <xf numFmtId="200" fontId="69" fillId="2" borderId="6" xfId="0" applyNumberFormat="1" applyFont="1" applyFill="1" applyBorder="1" applyAlignment="1">
      <alignment horizontal="center" vertical="center" wrapText="1"/>
    </xf>
    <xf numFmtId="0" fontId="74" fillId="3" borderId="72" xfId="3" applyFont="1" applyFill="1" applyBorder="1" applyAlignment="1" applyProtection="1">
      <alignment horizontal="center" vertical="center"/>
    </xf>
    <xf numFmtId="0" fontId="74" fillId="3" borderId="73" xfId="3" applyFont="1" applyFill="1" applyBorder="1" applyAlignment="1" applyProtection="1">
      <alignment horizontal="center" vertical="center"/>
    </xf>
    <xf numFmtId="0" fontId="74" fillId="3" borderId="106" xfId="3" applyFont="1" applyFill="1" applyBorder="1" applyAlignment="1" applyProtection="1">
      <alignment horizontal="center" vertical="center"/>
    </xf>
    <xf numFmtId="14" fontId="69" fillId="6" borderId="2" xfId="0" applyNumberFormat="1" applyFont="1" applyFill="1" applyBorder="1" applyAlignment="1" applyProtection="1">
      <alignment horizontal="center" vertical="center"/>
      <protection locked="0"/>
    </xf>
    <xf numFmtId="14" fontId="69" fillId="6" borderId="4" xfId="0" applyNumberFormat="1" applyFont="1" applyFill="1" applyBorder="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top" wrapText="1"/>
      <protection locked="0"/>
    </xf>
    <xf numFmtId="0" fontId="55" fillId="6" borderId="2" xfId="0" applyFont="1" applyFill="1" applyBorder="1" applyAlignment="1" applyProtection="1">
      <alignment horizontal="left" vertical="center" wrapText="1"/>
      <protection locked="0"/>
    </xf>
    <xf numFmtId="0" fontId="55" fillId="6" borderId="4" xfId="0" applyFont="1" applyFill="1" applyBorder="1" applyAlignment="1" applyProtection="1">
      <alignment horizontal="left" vertical="center" wrapText="1"/>
      <protection locked="0"/>
    </xf>
    <xf numFmtId="0" fontId="55" fillId="6" borderId="2" xfId="0" applyFont="1" applyFill="1" applyBorder="1" applyAlignment="1" applyProtection="1">
      <alignment horizontal="left" vertical="center" shrinkToFit="1"/>
      <protection locked="0"/>
    </xf>
    <xf numFmtId="0" fontId="55" fillId="6" borderId="4" xfId="0" applyFont="1" applyFill="1" applyBorder="1" applyAlignment="1" applyProtection="1">
      <alignment horizontal="left" vertical="center" shrinkToFit="1"/>
      <protection locked="0"/>
    </xf>
    <xf numFmtId="0" fontId="42" fillId="0" borderId="0" xfId="0" applyFont="1" applyAlignment="1">
      <alignment horizontal="center" vertical="center"/>
    </xf>
    <xf numFmtId="0" fontId="69" fillId="2" borderId="2" xfId="0" applyFont="1" applyFill="1" applyBorder="1" applyAlignment="1">
      <alignment horizontal="left" vertical="center" shrinkToFit="1"/>
    </xf>
    <xf numFmtId="0" fontId="69" fillId="2" borderId="4" xfId="0" applyFont="1" applyFill="1" applyBorder="1" applyAlignment="1">
      <alignment horizontal="left" vertical="center" shrinkToFit="1"/>
    </xf>
    <xf numFmtId="0" fontId="55" fillId="6" borderId="7" xfId="0" applyFont="1" applyFill="1" applyBorder="1" applyAlignment="1" applyProtection="1">
      <alignment horizontal="left" vertical="center" wrapText="1"/>
      <protection locked="0"/>
    </xf>
    <xf numFmtId="0" fontId="55" fillId="6" borderId="8"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0" fontId="69" fillId="6" borderId="9" xfId="0" applyFont="1" applyFill="1" applyBorder="1" applyAlignment="1" applyProtection="1">
      <alignment horizontal="center" vertical="center" wrapText="1"/>
      <protection locked="0"/>
    </xf>
    <xf numFmtId="0" fontId="69" fillId="6" borderId="10" xfId="0" applyFont="1" applyFill="1" applyBorder="1" applyAlignment="1" applyProtection="1">
      <alignment horizontal="center" vertical="center" wrapText="1"/>
      <protection locked="0"/>
    </xf>
    <xf numFmtId="14" fontId="75" fillId="2" borderId="8" xfId="0" applyNumberFormat="1" applyFont="1" applyFill="1" applyBorder="1" applyAlignment="1" applyProtection="1">
      <alignment horizontal="center" vertical="center"/>
      <protection locked="0"/>
    </xf>
    <xf numFmtId="0" fontId="55" fillId="2" borderId="5" xfId="0" applyFont="1" applyFill="1" applyBorder="1" applyAlignment="1">
      <alignment horizontal="center" vertical="center"/>
    </xf>
    <xf numFmtId="0" fontId="55" fillId="2" borderId="6" xfId="0" applyFont="1" applyFill="1" applyBorder="1" applyAlignment="1">
      <alignment horizontal="center" vertical="center"/>
    </xf>
    <xf numFmtId="189" fontId="69" fillId="2" borderId="7" xfId="0" applyNumberFormat="1" applyFont="1" applyFill="1" applyBorder="1" applyAlignment="1">
      <alignment horizontal="center" vertical="center" wrapText="1"/>
    </xf>
    <xf numFmtId="189" fontId="69" fillId="2" borderId="8" xfId="0" applyNumberFormat="1" applyFont="1" applyFill="1" applyBorder="1" applyAlignment="1">
      <alignment horizontal="center" vertical="center" wrapText="1"/>
    </xf>
    <xf numFmtId="0" fontId="55" fillId="6" borderId="5" xfId="0" applyFont="1" applyFill="1" applyBorder="1" applyAlignment="1" applyProtection="1">
      <alignment horizontal="left" vertical="top" wrapText="1"/>
      <protection locked="0"/>
    </xf>
    <xf numFmtId="0" fontId="55" fillId="6" borderId="17" xfId="0" applyFont="1" applyFill="1" applyBorder="1" applyAlignment="1" applyProtection="1">
      <alignment horizontal="left" vertical="top" wrapText="1"/>
      <protection locked="0"/>
    </xf>
    <xf numFmtId="200" fontId="69" fillId="2" borderId="9" xfId="0" applyNumberFormat="1" applyFont="1" applyFill="1" applyBorder="1" applyAlignment="1">
      <alignment horizontal="center" vertical="center" wrapText="1"/>
    </xf>
    <xf numFmtId="200" fontId="69" fillId="2" borderId="10" xfId="0" applyNumberFormat="1" applyFont="1" applyFill="1" applyBorder="1" applyAlignment="1">
      <alignment horizontal="center" vertical="center" wrapText="1"/>
    </xf>
    <xf numFmtId="0" fontId="55" fillId="2" borderId="0" xfId="0" applyFont="1" applyFill="1" applyAlignment="1">
      <alignment horizontal="center"/>
    </xf>
    <xf numFmtId="0" fontId="55" fillId="6" borderId="3" xfId="0" applyFont="1" applyFill="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182" fontId="69" fillId="6" borderId="2" xfId="0" applyNumberFormat="1" applyFont="1" applyFill="1" applyBorder="1" applyAlignment="1" applyProtection="1">
      <alignment horizontal="center" vertical="center" wrapText="1"/>
      <protection locked="0"/>
    </xf>
    <xf numFmtId="182" fontId="69" fillId="6" borderId="4" xfId="0" applyNumberFormat="1" applyFont="1" applyFill="1" applyBorder="1" applyAlignment="1" applyProtection="1">
      <alignment horizontal="center" vertical="center" wrapText="1"/>
      <protection locked="0"/>
    </xf>
    <xf numFmtId="182" fontId="69" fillId="2" borderId="2" xfId="0" applyNumberFormat="1" applyFont="1" applyFill="1" applyBorder="1" applyAlignment="1">
      <alignment horizontal="center" vertical="center" wrapText="1"/>
    </xf>
    <xf numFmtId="182" fontId="69" fillId="2" borderId="4" xfId="0" applyNumberFormat="1" applyFont="1" applyFill="1" applyBorder="1" applyAlignment="1">
      <alignment horizontal="center" vertical="center" wrapText="1"/>
    </xf>
    <xf numFmtId="0" fontId="55" fillId="6" borderId="83" xfId="0" applyFont="1" applyFill="1" applyBorder="1" applyAlignment="1" applyProtection="1">
      <alignment horizontal="left" vertical="top" wrapText="1"/>
      <protection locked="0"/>
    </xf>
    <xf numFmtId="0" fontId="55" fillId="2" borderId="3" xfId="0" applyFont="1" applyFill="1" applyBorder="1" applyAlignment="1">
      <alignment horizontal="center" vertical="center"/>
    </xf>
    <xf numFmtId="0" fontId="55" fillId="6" borderId="13" xfId="0"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55" fillId="6" borderId="1" xfId="0" applyFont="1"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0" fontId="0" fillId="6" borderId="83" xfId="0" applyFill="1" applyBorder="1" applyAlignment="1" applyProtection="1">
      <alignment horizontal="left" vertical="top" wrapText="1"/>
      <protection locked="0"/>
    </xf>
    <xf numFmtId="0" fontId="55" fillId="6" borderId="5" xfId="0" applyFont="1" applyFill="1" applyBorder="1" applyAlignment="1" applyProtection="1">
      <alignment horizontal="left" vertical="center" wrapText="1"/>
      <protection locked="0"/>
    </xf>
    <xf numFmtId="0" fontId="55" fillId="6" borderId="6" xfId="0" applyFont="1" applyFill="1" applyBorder="1" applyAlignment="1" applyProtection="1">
      <alignment horizontal="left" vertical="center" wrapText="1"/>
      <protection locked="0"/>
    </xf>
    <xf numFmtId="0" fontId="55" fillId="2" borderId="1" xfId="0" applyFont="1" applyFill="1" applyBorder="1" applyAlignment="1">
      <alignment horizontal="center" vertical="center"/>
    </xf>
    <xf numFmtId="0" fontId="55" fillId="14" borderId="2" xfId="0" applyFont="1" applyFill="1" applyBorder="1" applyAlignment="1">
      <alignment horizontal="center" vertical="center"/>
    </xf>
    <xf numFmtId="0" fontId="55" fillId="14" borderId="3" xfId="0" applyFont="1" applyFill="1" applyBorder="1" applyAlignment="1">
      <alignment horizontal="center" vertical="center"/>
    </xf>
    <xf numFmtId="0" fontId="55" fillId="14" borderId="4" xfId="0" applyFont="1" applyFill="1" applyBorder="1" applyAlignment="1">
      <alignment horizontal="center" vertical="center"/>
    </xf>
    <xf numFmtId="0" fontId="73" fillId="7" borderId="72" xfId="0" applyFont="1" applyFill="1" applyBorder="1" applyAlignment="1">
      <alignment horizontal="center" vertical="center"/>
    </xf>
    <xf numFmtId="0" fontId="73" fillId="7" borderId="73" xfId="0" applyFont="1" applyFill="1" applyBorder="1" applyAlignment="1">
      <alignment horizontal="center" vertical="center"/>
    </xf>
    <xf numFmtId="0" fontId="73" fillId="7" borderId="106" xfId="0" applyFont="1" applyFill="1" applyBorder="1" applyAlignment="1">
      <alignment horizontal="center" vertical="center"/>
    </xf>
    <xf numFmtId="0" fontId="55" fillId="13" borderId="2" xfId="0" applyFont="1" applyFill="1" applyBorder="1" applyAlignment="1">
      <alignment horizontal="center" vertical="center"/>
    </xf>
    <xf numFmtId="0" fontId="55" fillId="13" borderId="3" xfId="0" applyFont="1" applyFill="1" applyBorder="1" applyAlignment="1">
      <alignment horizontal="center" vertical="center"/>
    </xf>
    <xf numFmtId="0" fontId="55" fillId="13" borderId="4" xfId="0" applyFont="1" applyFill="1" applyBorder="1" applyAlignment="1">
      <alignment horizontal="center" vertical="center"/>
    </xf>
    <xf numFmtId="0" fontId="50" fillId="0" borderId="0" xfId="0" applyFont="1" applyAlignment="1">
      <alignment horizontal="left" vertical="center"/>
    </xf>
    <xf numFmtId="0" fontId="50" fillId="2" borderId="0" xfId="0" applyFont="1" applyFill="1" applyAlignment="1">
      <alignment horizontal="left" vertical="center"/>
    </xf>
    <xf numFmtId="0" fontId="79" fillId="2" borderId="0" xfId="0" applyFont="1" applyFill="1" applyAlignment="1">
      <alignment horizontal="right" vertical="center"/>
    </xf>
    <xf numFmtId="0" fontId="50" fillId="2" borderId="0" xfId="0" applyFont="1" applyFill="1" applyAlignment="1">
      <alignment horizontal="left" vertical="center" shrinkToFit="1"/>
    </xf>
    <xf numFmtId="186" fontId="50" fillId="2" borderId="0" xfId="0" applyNumberFormat="1" applyFont="1" applyFill="1" applyAlignment="1">
      <alignment horizontal="left" vertical="center" shrinkToFit="1"/>
    </xf>
    <xf numFmtId="0" fontId="50" fillId="2" borderId="0" xfId="0" applyFont="1" applyFill="1" applyAlignment="1">
      <alignment horizontal="center" vertical="center"/>
    </xf>
    <xf numFmtId="181" fontId="50" fillId="2" borderId="0" xfId="0" applyNumberFormat="1" applyFont="1" applyFill="1" applyAlignment="1">
      <alignment horizontal="right" vertical="center"/>
    </xf>
    <xf numFmtId="0" fontId="22" fillId="2" borderId="5"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4" xfId="0" applyFont="1" applyFill="1" applyBorder="1" applyAlignment="1">
      <alignment horizontal="center" vertical="center" wrapText="1"/>
    </xf>
    <xf numFmtId="0" fontId="22" fillId="2" borderId="1" xfId="0" applyFont="1" applyFill="1" applyBorder="1" applyAlignment="1">
      <alignment horizontal="left" vertical="center" wrapText="1"/>
    </xf>
    <xf numFmtId="0" fontId="22" fillId="2" borderId="1" xfId="0" applyFont="1" applyFill="1" applyBorder="1" applyAlignment="1">
      <alignment horizontal="left" vertical="top" wrapText="1"/>
    </xf>
    <xf numFmtId="0" fontId="22" fillId="2" borderId="2" xfId="1" applyNumberFormat="1" applyFont="1" applyFill="1" applyBorder="1" applyAlignment="1" applyProtection="1">
      <alignment horizontal="center" vertical="center"/>
    </xf>
    <xf numFmtId="0" fontId="22" fillId="2" borderId="4" xfId="1" applyNumberFormat="1" applyFont="1" applyFill="1" applyBorder="1" applyAlignment="1" applyProtection="1">
      <alignment horizontal="center" vertical="center"/>
    </xf>
    <xf numFmtId="0" fontId="22" fillId="2" borderId="5" xfId="1" applyNumberFormat="1" applyFont="1" applyFill="1" applyBorder="1" applyAlignment="1" applyProtection="1">
      <alignment horizontal="left" vertical="center" shrinkToFit="1"/>
    </xf>
    <xf numFmtId="0" fontId="0" fillId="0" borderId="17" xfId="0" applyBorder="1" applyAlignment="1">
      <alignment horizontal="left" vertical="center" shrinkToFit="1"/>
    </xf>
    <xf numFmtId="0" fontId="0" fillId="0" borderId="6" xfId="0" applyBorder="1" applyAlignment="1">
      <alignment horizontal="left" vertical="center" shrinkToFit="1"/>
    </xf>
    <xf numFmtId="0" fontId="22" fillId="2" borderId="7" xfId="1" applyNumberFormat="1" applyFont="1" applyFill="1" applyBorder="1" applyAlignment="1" applyProtection="1">
      <alignment horizontal="left" vertical="center" shrinkToFit="1"/>
    </xf>
    <xf numFmtId="0" fontId="0" fillId="0" borderId="0" xfId="0" applyAlignment="1">
      <alignment horizontal="left" vertical="center" shrinkToFit="1"/>
    </xf>
    <xf numFmtId="0" fontId="0" fillId="0" borderId="8" xfId="0" applyBorder="1" applyAlignment="1">
      <alignment horizontal="left" vertical="center" shrinkToFit="1"/>
    </xf>
    <xf numFmtId="0" fontId="22" fillId="2" borderId="9" xfId="1" applyNumberFormat="1" applyFont="1" applyFill="1" applyBorder="1" applyAlignment="1" applyProtection="1">
      <alignment horizontal="left" vertical="center" shrinkToFit="1"/>
    </xf>
    <xf numFmtId="0" fontId="0" fillId="0" borderId="18" xfId="0" applyBorder="1" applyAlignment="1">
      <alignment horizontal="left" vertical="center" shrinkToFit="1"/>
    </xf>
    <xf numFmtId="0" fontId="0" fillId="0" borderId="10" xfId="0" applyBorder="1" applyAlignment="1">
      <alignment horizontal="left" vertical="center" shrinkToFit="1"/>
    </xf>
    <xf numFmtId="0" fontId="22" fillId="2" borderId="17"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18" xfId="0" applyFont="1" applyFill="1" applyBorder="1" applyAlignment="1">
      <alignment horizontal="center" vertical="center" wrapText="1"/>
    </xf>
    <xf numFmtId="0" fontId="22" fillId="2" borderId="5" xfId="0" applyFont="1" applyFill="1" applyBorder="1" applyAlignment="1">
      <alignment horizontal="left" vertical="center" shrinkToFit="1"/>
    </xf>
    <xf numFmtId="0" fontId="22" fillId="2" borderId="17" xfId="0" applyFont="1" applyFill="1" applyBorder="1" applyAlignment="1">
      <alignment horizontal="left" vertical="center" shrinkToFit="1"/>
    </xf>
    <xf numFmtId="0" fontId="22" fillId="2" borderId="6" xfId="0" applyFont="1" applyFill="1" applyBorder="1" applyAlignment="1">
      <alignment horizontal="left" vertical="center" shrinkToFit="1"/>
    </xf>
    <xf numFmtId="0" fontId="22" fillId="2" borderId="6" xfId="0" applyFont="1" applyFill="1" applyBorder="1" applyAlignment="1">
      <alignment horizontal="center" vertical="center" wrapText="1"/>
    </xf>
    <xf numFmtId="0" fontId="22" fillId="2" borderId="8" xfId="0" applyFont="1" applyFill="1" applyBorder="1" applyAlignment="1">
      <alignment horizontal="center" vertical="center" wrapText="1"/>
    </xf>
    <xf numFmtId="0" fontId="22" fillId="2" borderId="2" xfId="0" applyFont="1" applyFill="1" applyBorder="1" applyAlignment="1">
      <alignment horizontal="left" vertical="center" shrinkToFit="1"/>
    </xf>
    <xf numFmtId="0" fontId="22" fillId="2" borderId="3" xfId="0" applyFont="1" applyFill="1" applyBorder="1" applyAlignment="1">
      <alignment horizontal="left" vertical="center" shrinkToFit="1"/>
    </xf>
    <xf numFmtId="0" fontId="22" fillId="2" borderId="91" xfId="0" applyFont="1" applyFill="1" applyBorder="1" applyAlignment="1">
      <alignment horizontal="left" vertical="center" shrinkToFit="1"/>
    </xf>
    <xf numFmtId="185" fontId="22" fillId="2" borderId="92" xfId="0" applyNumberFormat="1" applyFont="1" applyFill="1" applyBorder="1" applyAlignment="1">
      <alignment horizontal="right" vertical="center" shrinkToFit="1"/>
    </xf>
    <xf numFmtId="185" fontId="22" fillId="2" borderId="4" xfId="0" applyNumberFormat="1" applyFont="1" applyFill="1" applyBorder="1" applyAlignment="1">
      <alignment horizontal="right" vertical="center" shrinkToFit="1"/>
    </xf>
    <xf numFmtId="0" fontId="0" fillId="0" borderId="91" xfId="0" applyBorder="1" applyAlignment="1">
      <alignment horizontal="left" vertical="center" shrinkToFit="1"/>
    </xf>
    <xf numFmtId="185" fontId="22" fillId="2" borderId="94" xfId="0" applyNumberFormat="1" applyFont="1" applyFill="1" applyBorder="1" applyAlignment="1">
      <alignment horizontal="right" vertical="center" shrinkToFit="1"/>
    </xf>
    <xf numFmtId="185" fontId="22" fillId="2" borderId="95" xfId="0" applyNumberFormat="1" applyFont="1" applyFill="1" applyBorder="1" applyAlignment="1">
      <alignment horizontal="right" vertical="center" shrinkToFit="1"/>
    </xf>
    <xf numFmtId="38" fontId="22" fillId="2" borderId="93" xfId="1" applyFont="1" applyFill="1" applyBorder="1" applyAlignment="1" applyProtection="1">
      <alignment horizontal="center" vertical="center"/>
    </xf>
    <xf numFmtId="38" fontId="22" fillId="2" borderId="94" xfId="1" applyFont="1" applyFill="1" applyBorder="1" applyAlignment="1" applyProtection="1">
      <alignment horizontal="center" vertical="center"/>
    </xf>
    <xf numFmtId="0" fontId="20" fillId="2" borderId="2" xfId="0" applyFont="1" applyFill="1" applyBorder="1" applyAlignment="1">
      <alignment horizontal="left" vertical="center" shrinkToFit="1"/>
    </xf>
    <xf numFmtId="0" fontId="22" fillId="2" borderId="11" xfId="0" applyFont="1" applyFill="1" applyBorder="1" applyAlignment="1">
      <alignment horizontal="center" vertical="center" wrapText="1"/>
    </xf>
    <xf numFmtId="0" fontId="22" fillId="2" borderId="3" xfId="0" applyFont="1" applyFill="1" applyBorder="1" applyAlignment="1">
      <alignment horizontal="left" vertical="center"/>
    </xf>
    <xf numFmtId="0" fontId="22" fillId="2" borderId="4" xfId="0" applyFont="1" applyFill="1" applyBorder="1" applyAlignment="1">
      <alignment horizontal="left" vertical="center"/>
    </xf>
    <xf numFmtId="184" fontId="22" fillId="2" borderId="2" xfId="0" applyNumberFormat="1" applyFont="1" applyFill="1" applyBorder="1" applyAlignment="1">
      <alignment horizontal="right" vertical="center" shrinkToFit="1"/>
    </xf>
    <xf numFmtId="184" fontId="22" fillId="2" borderId="3" xfId="0" applyNumberFormat="1" applyFont="1" applyFill="1" applyBorder="1" applyAlignment="1">
      <alignment horizontal="right" vertical="center" shrinkToFit="1"/>
    </xf>
    <xf numFmtId="0" fontId="22" fillId="2" borderId="2" xfId="0" applyFont="1" applyFill="1" applyBorder="1" applyAlignment="1">
      <alignment horizontal="center" vertical="center"/>
    </xf>
    <xf numFmtId="0" fontId="22" fillId="2" borderId="4" xfId="0" applyFont="1" applyFill="1" applyBorder="1" applyAlignment="1">
      <alignment horizontal="center" vertical="center"/>
    </xf>
    <xf numFmtId="0" fontId="22" fillId="2" borderId="10"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4" xfId="0" applyFont="1" applyFill="1" applyBorder="1" applyAlignment="1">
      <alignment horizontal="left" vertical="center" shrinkToFit="1"/>
    </xf>
    <xf numFmtId="0" fontId="22" fillId="2" borderId="17" xfId="0" applyFont="1" applyFill="1" applyBorder="1" applyAlignment="1">
      <alignment horizontal="left" vertical="center"/>
    </xf>
    <xf numFmtId="0" fontId="22" fillId="2" borderId="18" xfId="0" applyFont="1" applyFill="1" applyBorder="1" applyAlignment="1">
      <alignment horizontal="left" vertical="center"/>
    </xf>
    <xf numFmtId="0" fontId="22" fillId="2" borderId="84" xfId="0" applyFont="1" applyFill="1" applyBorder="1" applyAlignment="1">
      <alignment horizontal="left" vertical="center" shrinkToFit="1"/>
    </xf>
    <xf numFmtId="0" fontId="22" fillId="2" borderId="85"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14" fontId="22" fillId="2" borderId="2" xfId="0" applyNumberFormat="1" applyFont="1" applyFill="1" applyBorder="1" applyAlignment="1">
      <alignment horizontal="center" vertical="center"/>
    </xf>
    <xf numFmtId="14" fontId="22" fillId="2" borderId="3" xfId="0" applyNumberFormat="1" applyFont="1" applyFill="1" applyBorder="1" applyAlignment="1">
      <alignment horizontal="center" vertical="center"/>
    </xf>
    <xf numFmtId="0" fontId="22" fillId="2" borderId="3" xfId="0" applyFont="1" applyFill="1" applyBorder="1" applyAlignment="1">
      <alignment horizontal="center" vertical="center"/>
    </xf>
    <xf numFmtId="49" fontId="22" fillId="2" borderId="2" xfId="0" applyNumberFormat="1" applyFont="1" applyFill="1" applyBorder="1" applyAlignment="1">
      <alignment horizontal="center" vertical="center"/>
    </xf>
    <xf numFmtId="49" fontId="22" fillId="2" borderId="3" xfId="0" applyNumberFormat="1" applyFont="1" applyFill="1" applyBorder="1" applyAlignment="1">
      <alignment horizontal="center" vertical="center"/>
    </xf>
    <xf numFmtId="0" fontId="20" fillId="2" borderId="2"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2" fillId="2" borderId="2" xfId="0" applyFont="1" applyFill="1" applyBorder="1" applyAlignment="1">
      <alignment horizontal="left" vertical="center" wrapText="1"/>
    </xf>
    <xf numFmtId="0" fontId="22" fillId="2" borderId="0" xfId="0" applyFont="1" applyFill="1" applyAlignment="1">
      <alignment horizontal="right" vertical="center"/>
    </xf>
    <xf numFmtId="0" fontId="53" fillId="2" borderId="0" xfId="0" applyFont="1" applyFill="1" applyAlignment="1">
      <alignment horizontal="center" vertical="center"/>
    </xf>
    <xf numFmtId="0" fontId="22" fillId="2" borderId="2" xfId="0" applyFont="1" applyFill="1" applyBorder="1" applyAlignment="1">
      <alignment horizontal="left" vertical="center"/>
    </xf>
    <xf numFmtId="181" fontId="11" fillId="2" borderId="0" xfId="0" applyNumberFormat="1" applyFont="1" applyFill="1" applyAlignment="1">
      <alignment horizontal="left" vertical="center"/>
    </xf>
    <xf numFmtId="181" fontId="11" fillId="2" borderId="63" xfId="0" applyNumberFormat="1" applyFont="1" applyFill="1" applyBorder="1" applyAlignment="1">
      <alignment horizontal="left" vertical="center"/>
    </xf>
    <xf numFmtId="0" fontId="19" fillId="2" borderId="0" xfId="0" applyFont="1" applyFill="1" applyAlignment="1">
      <alignment horizontal="left" vertical="center" shrinkToFit="1"/>
    </xf>
    <xf numFmtId="0" fontId="19" fillId="2" borderId="63" xfId="0" applyFont="1" applyFill="1" applyBorder="1" applyAlignment="1">
      <alignment horizontal="left" vertical="center" shrinkToFit="1"/>
    </xf>
    <xf numFmtId="0" fontId="19" fillId="2" borderId="0" xfId="0" applyFont="1" applyFill="1" applyAlignment="1">
      <alignment horizontal="left" vertical="center"/>
    </xf>
    <xf numFmtId="0" fontId="11" fillId="2" borderId="12" xfId="0" applyFont="1" applyFill="1" applyBorder="1" applyAlignment="1">
      <alignment horizontal="center" vertical="center" wrapText="1"/>
    </xf>
    <xf numFmtId="0" fontId="11" fillId="2" borderId="86" xfId="0" applyFont="1" applyFill="1" applyBorder="1" applyAlignment="1">
      <alignment horizontal="left" vertical="center"/>
    </xf>
    <xf numFmtId="0" fontId="11" fillId="2" borderId="87" xfId="0" applyFont="1" applyFill="1" applyBorder="1" applyAlignment="1">
      <alignment horizontal="left" vertical="center"/>
    </xf>
    <xf numFmtId="0" fontId="11" fillId="2" borderId="88" xfId="0" applyFont="1" applyFill="1" applyBorder="1" applyAlignment="1">
      <alignment horizontal="left" vertical="center"/>
    </xf>
    <xf numFmtId="0" fontId="19" fillId="2" borderId="41" xfId="0" applyFont="1" applyFill="1" applyBorder="1" applyAlignment="1">
      <alignment horizontal="center" vertical="center"/>
    </xf>
    <xf numFmtId="0" fontId="19" fillId="2" borderId="42" xfId="0" applyFont="1" applyFill="1" applyBorder="1" applyAlignment="1">
      <alignment horizontal="center" vertical="center"/>
    </xf>
    <xf numFmtId="0" fontId="19" fillId="2" borderId="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9" xfId="0" applyFont="1" applyFill="1" applyBorder="1" applyAlignment="1">
      <alignment horizontal="left" vertical="center"/>
    </xf>
    <xf numFmtId="0" fontId="19" fillId="2" borderId="51" xfId="0" applyFont="1" applyFill="1" applyBorder="1" applyAlignment="1">
      <alignment horizontal="left" vertical="center"/>
    </xf>
    <xf numFmtId="0" fontId="19" fillId="2" borderId="52" xfId="0" applyFont="1" applyFill="1" applyBorder="1" applyAlignment="1">
      <alignment horizontal="left" vertical="center"/>
    </xf>
    <xf numFmtId="0" fontId="19" fillId="2" borderId="53" xfId="0" applyFont="1" applyFill="1" applyBorder="1" applyAlignment="1">
      <alignment horizontal="left" vertical="center"/>
    </xf>
    <xf numFmtId="0" fontId="11" fillId="2" borderId="29" xfId="0" applyFont="1" applyFill="1" applyBorder="1" applyAlignment="1">
      <alignment horizontal="center" vertical="center"/>
    </xf>
    <xf numFmtId="0" fontId="11" fillId="2" borderId="30" xfId="0" applyFont="1" applyFill="1" applyBorder="1" applyAlignment="1">
      <alignment horizontal="center" vertical="center"/>
    </xf>
    <xf numFmtId="0" fontId="11" fillId="2" borderId="31"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34" xfId="0" applyFont="1" applyFill="1" applyBorder="1" applyAlignment="1">
      <alignment horizontal="center" vertical="center"/>
    </xf>
    <xf numFmtId="0" fontId="11" fillId="2" borderId="55" xfId="0" applyFont="1" applyFill="1" applyBorder="1" applyAlignment="1">
      <alignment horizontal="center" vertical="center"/>
    </xf>
    <xf numFmtId="0" fontId="11" fillId="2" borderId="56" xfId="0" applyFont="1" applyFill="1" applyBorder="1" applyAlignment="1">
      <alignment horizontal="center" vertical="center"/>
    </xf>
    <xf numFmtId="0" fontId="19" fillId="2" borderId="57" xfId="0" applyFont="1" applyFill="1" applyBorder="1" applyAlignment="1">
      <alignment horizontal="left" vertical="center" wrapText="1"/>
    </xf>
    <xf numFmtId="0" fontId="19" fillId="2" borderId="58" xfId="0" applyFont="1" applyFill="1" applyBorder="1" applyAlignment="1">
      <alignment horizontal="left" vertical="center" wrapText="1"/>
    </xf>
    <xf numFmtId="0" fontId="19" fillId="2" borderId="59" xfId="0" applyFont="1" applyFill="1" applyBorder="1" applyAlignment="1">
      <alignment horizontal="left" vertical="center" wrapText="1"/>
    </xf>
    <xf numFmtId="0" fontId="11" fillId="2" borderId="35"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36" xfId="0" applyFont="1" applyFill="1" applyBorder="1" applyAlignment="1">
      <alignment horizontal="center" vertical="center"/>
    </xf>
    <xf numFmtId="0" fontId="11" fillId="2" borderId="37" xfId="0" applyFont="1" applyFill="1" applyBorder="1" applyAlignment="1">
      <alignment horizontal="center" vertical="center"/>
    </xf>
    <xf numFmtId="0" fontId="11" fillId="2" borderId="38" xfId="0" applyFont="1" applyFill="1" applyBorder="1" applyAlignment="1">
      <alignment horizontal="center" vertical="center"/>
    </xf>
    <xf numFmtId="0" fontId="11" fillId="2" borderId="40" xfId="0" applyFont="1" applyFill="1" applyBorder="1" applyAlignment="1">
      <alignment horizontal="center" vertical="center"/>
    </xf>
    <xf numFmtId="0" fontId="11" fillId="2" borderId="8" xfId="0" applyFont="1" applyFill="1" applyBorder="1" applyAlignment="1">
      <alignment horizontal="center" vertical="center"/>
    </xf>
    <xf numFmtId="0" fontId="11" fillId="2" borderId="41" xfId="0" applyFont="1" applyFill="1" applyBorder="1" applyAlignment="1">
      <alignment horizontal="right" vertical="center" indent="2" shrinkToFit="1"/>
    </xf>
    <xf numFmtId="0" fontId="11" fillId="2" borderId="42" xfId="0" applyFont="1" applyFill="1" applyBorder="1" applyAlignment="1">
      <alignment horizontal="right" vertical="center" indent="2" shrinkToFit="1"/>
    </xf>
    <xf numFmtId="0" fontId="11" fillId="2" borderId="43" xfId="0" applyFont="1" applyFill="1" applyBorder="1" applyAlignment="1">
      <alignment horizontal="right" vertical="center" indent="2" shrinkToFit="1"/>
    </xf>
    <xf numFmtId="0" fontId="19" fillId="2" borderId="5" xfId="0" applyFont="1" applyFill="1" applyBorder="1" applyAlignment="1">
      <alignment horizontal="center" vertical="center"/>
    </xf>
    <xf numFmtId="0" fontId="19" fillId="2" borderId="6" xfId="0" applyFont="1" applyFill="1" applyBorder="1" applyAlignment="1">
      <alignment horizontal="center" vertical="center"/>
    </xf>
    <xf numFmtId="0" fontId="19" fillId="2" borderId="17" xfId="0" applyFont="1" applyFill="1" applyBorder="1" applyAlignment="1">
      <alignment horizontal="center" vertical="center"/>
    </xf>
    <xf numFmtId="0" fontId="19" fillId="2" borderId="54" xfId="0" applyFont="1" applyFill="1" applyBorder="1" applyAlignment="1">
      <alignment horizontal="center" vertical="center"/>
    </xf>
    <xf numFmtId="0" fontId="19" fillId="2" borderId="38" xfId="0" applyFont="1" applyFill="1" applyBorder="1" applyAlignment="1">
      <alignment horizontal="left" vertical="center"/>
    </xf>
    <xf numFmtId="0" fontId="11" fillId="2" borderId="48" xfId="0" applyFont="1" applyFill="1" applyBorder="1" applyAlignment="1">
      <alignment horizontal="center" vertical="center"/>
    </xf>
    <xf numFmtId="0" fontId="11" fillId="2" borderId="47" xfId="0" applyFont="1" applyFill="1" applyBorder="1" applyAlignment="1">
      <alignment horizontal="center" vertical="center"/>
    </xf>
    <xf numFmtId="0" fontId="11" fillId="2" borderId="50" xfId="0" applyFont="1" applyFill="1" applyBorder="1" applyAlignment="1">
      <alignment horizontal="center" vertical="center"/>
    </xf>
    <xf numFmtId="0" fontId="11" fillId="2" borderId="7" xfId="0" applyFont="1" applyFill="1" applyBorder="1" applyAlignment="1">
      <alignment horizontal="center" vertical="center"/>
    </xf>
    <xf numFmtId="0" fontId="11" fillId="2" borderId="45" xfId="0" applyFont="1" applyFill="1" applyBorder="1" applyAlignment="1">
      <alignment horizontal="center" vertical="center"/>
    </xf>
    <xf numFmtId="0" fontId="11" fillId="2" borderId="10" xfId="0" applyFont="1" applyFill="1" applyBorder="1" applyAlignment="1">
      <alignment horizontal="center" vertical="center"/>
    </xf>
    <xf numFmtId="0" fontId="19" fillId="2" borderId="41" xfId="0" applyFont="1" applyFill="1" applyBorder="1" applyAlignment="1">
      <alignment horizontal="left" vertical="center" wrapText="1"/>
    </xf>
    <xf numFmtId="0" fontId="19" fillId="2" borderId="42" xfId="0" applyFont="1" applyFill="1" applyBorder="1" applyAlignment="1">
      <alignment horizontal="left" vertical="center" wrapText="1"/>
    </xf>
    <xf numFmtId="0" fontId="19" fillId="2" borderId="43" xfId="0" applyFont="1" applyFill="1" applyBorder="1" applyAlignment="1">
      <alignment horizontal="left" vertical="center" wrapText="1"/>
    </xf>
    <xf numFmtId="0" fontId="29" fillId="2" borderId="0" xfId="0" applyFont="1" applyFill="1" applyAlignment="1">
      <alignment horizontal="center" vertical="center"/>
    </xf>
    <xf numFmtId="0" fontId="11" fillId="2" borderId="0" xfId="0" applyFont="1" applyFill="1" applyAlignment="1">
      <alignment horizontal="center" vertical="center"/>
    </xf>
    <xf numFmtId="0" fontId="19" fillId="2" borderId="31" xfId="0" applyFont="1" applyFill="1" applyBorder="1" applyAlignment="1">
      <alignment horizontal="center" vertical="center"/>
    </xf>
    <xf numFmtId="0" fontId="19" fillId="2" borderId="30" xfId="0" applyFont="1" applyFill="1" applyBorder="1" applyAlignment="1">
      <alignment horizontal="center" vertical="center"/>
    </xf>
    <xf numFmtId="0" fontId="19" fillId="2" borderId="33" xfId="0" applyFont="1" applyFill="1" applyBorder="1" applyAlignment="1">
      <alignment horizontal="center" vertical="center"/>
    </xf>
    <xf numFmtId="0" fontId="19" fillId="2" borderId="34" xfId="0" applyFont="1" applyFill="1" applyBorder="1" applyAlignment="1">
      <alignment horizontal="center" vertical="center"/>
    </xf>
    <xf numFmtId="0" fontId="11" fillId="2" borderId="5" xfId="0" applyFont="1" applyFill="1" applyBorder="1" applyAlignment="1">
      <alignment horizontal="left" vertical="top"/>
    </xf>
    <xf numFmtId="0" fontId="11" fillId="2" borderId="17" xfId="0" applyFont="1" applyFill="1" applyBorder="1" applyAlignment="1">
      <alignment horizontal="left" vertical="top"/>
    </xf>
    <xf numFmtId="0" fontId="11" fillId="2" borderId="6" xfId="0" applyFont="1" applyFill="1" applyBorder="1" applyAlignment="1">
      <alignment horizontal="left" vertical="top"/>
    </xf>
    <xf numFmtId="0" fontId="11" fillId="2" borderId="7" xfId="0" applyFont="1" applyFill="1" applyBorder="1" applyAlignment="1">
      <alignment horizontal="left" vertical="top"/>
    </xf>
    <xf numFmtId="0" fontId="11" fillId="2" borderId="0" xfId="0" applyFont="1" applyFill="1" applyAlignment="1">
      <alignment horizontal="left" vertical="top"/>
    </xf>
    <xf numFmtId="0" fontId="11" fillId="2" borderId="8" xfId="0" applyFont="1" applyFill="1" applyBorder="1" applyAlignment="1">
      <alignment horizontal="left" vertical="top"/>
    </xf>
    <xf numFmtId="0" fontId="11" fillId="2" borderId="9" xfId="0" applyFont="1" applyFill="1" applyBorder="1" applyAlignment="1">
      <alignment horizontal="left" vertical="top"/>
    </xf>
    <xf numFmtId="0" fontId="11" fillId="2" borderId="18" xfId="0" applyFont="1" applyFill="1" applyBorder="1" applyAlignment="1">
      <alignment horizontal="left" vertical="top"/>
    </xf>
    <xf numFmtId="0" fontId="11" fillId="2" borderId="10" xfId="0" applyFont="1" applyFill="1" applyBorder="1" applyAlignment="1">
      <alignment horizontal="left" vertical="top"/>
    </xf>
    <xf numFmtId="0" fontId="11" fillId="2" borderId="40" xfId="0" applyFont="1" applyFill="1" applyBorder="1" applyAlignment="1">
      <alignment horizontal="center" vertical="center" wrapText="1"/>
    </xf>
    <xf numFmtId="0" fontId="11" fillId="2" borderId="36" xfId="0" applyFont="1" applyFill="1" applyBorder="1" applyAlignment="1">
      <alignment horizontal="left" vertical="center"/>
    </xf>
    <xf numFmtId="0" fontId="11" fillId="2" borderId="37" xfId="0" applyFont="1" applyFill="1" applyBorder="1" applyAlignment="1">
      <alignment horizontal="left" vertical="center"/>
    </xf>
    <xf numFmtId="0" fontId="11" fillId="2" borderId="38" xfId="0" applyFont="1" applyFill="1" applyBorder="1" applyAlignment="1">
      <alignment horizontal="left" vertical="center"/>
    </xf>
    <xf numFmtId="0" fontId="11" fillId="2" borderId="41" xfId="0" applyFont="1" applyFill="1" applyBorder="1" applyAlignment="1">
      <alignment horizontal="left" vertical="center"/>
    </xf>
    <xf numFmtId="0" fontId="11" fillId="2" borderId="42" xfId="0" applyFont="1" applyFill="1" applyBorder="1" applyAlignment="1">
      <alignment horizontal="left" vertical="center"/>
    </xf>
    <xf numFmtId="0" fontId="11" fillId="2" borderId="43" xfId="0" applyFont="1" applyFill="1" applyBorder="1" applyAlignment="1">
      <alignment horizontal="left" vertical="center"/>
    </xf>
    <xf numFmtId="0" fontId="11" fillId="2" borderId="46" xfId="0" applyFont="1" applyFill="1" applyBorder="1" applyAlignment="1">
      <alignment horizontal="center" vertical="center"/>
    </xf>
    <xf numFmtId="0" fontId="11" fillId="2" borderId="0" xfId="0" applyFont="1" applyFill="1" applyAlignment="1">
      <alignment horizontal="left" vertical="center" wrapText="1"/>
    </xf>
    <xf numFmtId="0" fontId="11" fillId="2" borderId="2"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4" xfId="0" applyFont="1" applyFill="1" applyBorder="1" applyAlignment="1">
      <alignment horizontal="left" vertical="center" wrapText="1"/>
    </xf>
    <xf numFmtId="181" fontId="11" fillId="2" borderId="0" xfId="0" applyNumberFormat="1" applyFont="1" applyFill="1" applyAlignment="1">
      <alignment horizontal="right" vertical="center"/>
    </xf>
    <xf numFmtId="0" fontId="27" fillId="2" borderId="0" xfId="0" applyFont="1" applyFill="1" applyAlignment="1">
      <alignment horizontal="center" vertical="center" wrapText="1"/>
    </xf>
    <xf numFmtId="0" fontId="21" fillId="0" borderId="0" xfId="0" applyFont="1" applyAlignment="1">
      <alignment horizontal="left" vertical="center" shrinkToFit="1"/>
    </xf>
    <xf numFmtId="0" fontId="21" fillId="0" borderId="0" xfId="0" applyFont="1" applyAlignment="1">
      <alignment horizontal="left" vertical="center"/>
    </xf>
    <xf numFmtId="0" fontId="82" fillId="2" borderId="1" xfId="0" applyFont="1" applyFill="1" applyBorder="1" applyAlignment="1">
      <alignment vertical="center" wrapText="1"/>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82" fillId="2" borderId="11" xfId="0" applyFont="1" applyFill="1" applyBorder="1" applyAlignment="1">
      <alignment vertical="center" wrapText="1"/>
    </xf>
    <xf numFmtId="0" fontId="22" fillId="2" borderId="11" xfId="0" applyFont="1" applyFill="1" applyBorder="1" applyAlignment="1">
      <alignment horizontal="left" vertical="center" wrapText="1"/>
    </xf>
    <xf numFmtId="0" fontId="20" fillId="2" borderId="1" xfId="0" applyFont="1" applyFill="1" applyBorder="1" applyAlignment="1">
      <alignment horizontal="left" vertical="center" wrapText="1" shrinkToFit="1"/>
    </xf>
    <xf numFmtId="176" fontId="22" fillId="2" borderId="2" xfId="2" applyNumberFormat="1" applyFont="1" applyFill="1" applyBorder="1" applyAlignment="1" applyProtection="1">
      <alignment horizontal="center" vertical="center" wrapText="1"/>
    </xf>
    <xf numFmtId="176" fontId="22" fillId="2" borderId="4" xfId="2" applyNumberFormat="1" applyFont="1" applyFill="1" applyBorder="1" applyAlignment="1" applyProtection="1">
      <alignment horizontal="center" vertical="center" wrapText="1"/>
    </xf>
    <xf numFmtId="38" fontId="22" fillId="0" borderId="22" xfId="1" applyFont="1" applyBorder="1" applyAlignment="1" applyProtection="1">
      <alignment horizontal="left" vertical="center" wrapText="1"/>
    </xf>
    <xf numFmtId="38" fontId="22" fillId="0" borderId="89" xfId="1" applyFont="1" applyBorder="1" applyAlignment="1" applyProtection="1">
      <alignment horizontal="left" vertical="center" wrapText="1"/>
    </xf>
    <xf numFmtId="38" fontId="22" fillId="0" borderId="23" xfId="1" applyFont="1" applyBorder="1" applyAlignment="1" applyProtection="1">
      <alignment horizontal="left" vertical="center" wrapText="1"/>
    </xf>
    <xf numFmtId="0" fontId="22" fillId="0" borderId="5" xfId="0" applyFont="1" applyBorder="1" applyAlignment="1">
      <alignment horizontal="center" vertical="center" textRotation="255" wrapText="1"/>
    </xf>
    <xf numFmtId="0" fontId="22" fillId="0" borderId="7" xfId="0" applyFont="1" applyBorder="1" applyAlignment="1">
      <alignment horizontal="center" vertical="center" textRotation="255" wrapText="1"/>
    </xf>
    <xf numFmtId="0" fontId="22" fillId="0" borderId="9" xfId="0" applyFont="1" applyBorder="1" applyAlignment="1">
      <alignment horizontal="center" vertical="center" textRotation="255" wrapText="1"/>
    </xf>
    <xf numFmtId="38" fontId="22" fillId="0" borderId="2" xfId="1" applyFont="1" applyBorder="1" applyAlignment="1" applyProtection="1">
      <alignment horizontal="center" vertical="center" wrapText="1"/>
    </xf>
    <xf numFmtId="38" fontId="22" fillId="0" borderId="3" xfId="1" applyFont="1" applyBorder="1" applyAlignment="1" applyProtection="1">
      <alignment horizontal="center" vertical="center" wrapText="1"/>
    </xf>
    <xf numFmtId="38" fontId="22" fillId="0" borderId="4" xfId="1" applyFont="1" applyBorder="1" applyAlignment="1" applyProtection="1">
      <alignment horizontal="center" vertical="center" wrapText="1"/>
    </xf>
    <xf numFmtId="38" fontId="22" fillId="0" borderId="2" xfId="1" applyFont="1" applyBorder="1" applyAlignment="1" applyProtection="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38" fontId="22" fillId="0" borderId="3" xfId="1" applyFont="1" applyBorder="1" applyAlignment="1" applyProtection="1">
      <alignment horizontal="left" vertical="center" wrapText="1"/>
    </xf>
    <xf numFmtId="38" fontId="22" fillId="0" borderId="4" xfId="1" applyFont="1" applyBorder="1" applyAlignment="1" applyProtection="1">
      <alignment horizontal="left" vertical="center" wrapText="1"/>
    </xf>
    <xf numFmtId="38" fontId="22" fillId="0" borderId="11" xfId="1" applyFont="1" applyBorder="1" applyAlignment="1" applyProtection="1">
      <alignment horizontal="center" vertical="center" textRotation="255" wrapText="1"/>
    </xf>
    <xf numFmtId="38" fontId="22" fillId="0" borderId="13" xfId="1" applyFont="1" applyBorder="1" applyAlignment="1" applyProtection="1">
      <alignment horizontal="center" vertical="center" textRotation="255" wrapText="1"/>
    </xf>
    <xf numFmtId="0" fontId="22" fillId="0" borderId="9" xfId="0" applyFont="1" applyBorder="1" applyAlignment="1">
      <alignment horizontal="left" vertical="center" wrapText="1"/>
    </xf>
    <xf numFmtId="0" fontId="22" fillId="0" borderId="18" xfId="0" applyFont="1" applyBorder="1" applyAlignment="1">
      <alignment horizontal="left" vertical="center" wrapText="1"/>
    </xf>
    <xf numFmtId="0" fontId="22" fillId="0" borderId="10"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4" xfId="0" applyFont="1" applyBorder="1" applyAlignment="1">
      <alignment horizontal="left" vertical="center" wrapText="1"/>
    </xf>
    <xf numFmtId="176" fontId="22" fillId="0" borderId="2" xfId="0" applyNumberFormat="1" applyFont="1" applyBorder="1" applyAlignment="1">
      <alignment horizontal="left" vertical="center" wrapText="1"/>
    </xf>
    <xf numFmtId="176" fontId="22" fillId="0" borderId="3" xfId="0" applyNumberFormat="1" applyFont="1" applyBorder="1" applyAlignment="1">
      <alignment horizontal="left" vertical="center" wrapText="1"/>
    </xf>
    <xf numFmtId="176" fontId="22" fillId="0" borderId="4" xfId="0" applyNumberFormat="1" applyFont="1" applyBorder="1" applyAlignment="1">
      <alignment horizontal="left" vertical="center" wrapText="1"/>
    </xf>
    <xf numFmtId="0" fontId="22" fillId="0" borderId="1" xfId="0" applyFont="1" applyBorder="1" applyAlignment="1">
      <alignment horizontal="left" vertical="center" wrapText="1"/>
    </xf>
    <xf numFmtId="0" fontId="22" fillId="0" borderId="22" xfId="0" applyFont="1" applyBorder="1" applyAlignment="1">
      <alignment horizontal="center" vertical="center" wrapText="1"/>
    </xf>
    <xf numFmtId="0" fontId="22" fillId="0" borderId="23" xfId="0" applyFont="1" applyBorder="1" applyAlignment="1">
      <alignment horizontal="center" vertical="center" wrapText="1"/>
    </xf>
    <xf numFmtId="0" fontId="22" fillId="2" borderId="5" xfId="0" applyFont="1" applyFill="1" applyBorder="1" applyAlignment="1">
      <alignment horizontal="left" vertical="center" wrapText="1"/>
    </xf>
    <xf numFmtId="0" fontId="22" fillId="2" borderId="6" xfId="0" applyFont="1" applyFill="1" applyBorder="1" applyAlignment="1">
      <alignment horizontal="left" vertical="center" wrapText="1"/>
    </xf>
    <xf numFmtId="0" fontId="22" fillId="0" borderId="1" xfId="0" applyFont="1" applyBorder="1" applyAlignment="1">
      <alignment horizontal="center" vertical="center" wrapText="1"/>
    </xf>
    <xf numFmtId="0" fontId="22" fillId="0" borderId="11" xfId="0" applyFont="1" applyBorder="1" applyAlignment="1">
      <alignment horizontal="center" vertical="center" textRotation="255" wrapText="1"/>
    </xf>
    <xf numFmtId="0" fontId="22" fillId="0" borderId="12" xfId="0" applyFont="1" applyBorder="1" applyAlignment="1">
      <alignment horizontal="center" vertical="center" textRotation="255" wrapText="1"/>
    </xf>
    <xf numFmtId="0" fontId="22" fillId="0" borderId="13" xfId="0" applyFont="1" applyBorder="1" applyAlignment="1">
      <alignment horizontal="center" vertical="center" textRotation="255" wrapText="1"/>
    </xf>
    <xf numFmtId="0" fontId="20" fillId="2" borderId="2" xfId="0" applyFont="1" applyFill="1" applyBorder="1" applyAlignment="1">
      <alignment horizontal="left" vertical="center" wrapText="1"/>
    </xf>
    <xf numFmtId="0" fontId="20" fillId="2" borderId="4" xfId="0" applyFont="1" applyFill="1" applyBorder="1" applyAlignment="1">
      <alignment horizontal="left" vertical="center" wrapText="1"/>
    </xf>
    <xf numFmtId="183" fontId="22" fillId="0" borderId="1" xfId="0" applyNumberFormat="1" applyFont="1" applyBorder="1" applyAlignment="1">
      <alignment horizontal="left" vertical="center" wrapText="1"/>
    </xf>
    <xf numFmtId="0" fontId="22" fillId="0" borderId="2" xfId="0" applyFont="1" applyBorder="1" applyAlignment="1">
      <alignment horizontal="center" vertical="center" wrapText="1"/>
    </xf>
    <xf numFmtId="0" fontId="22" fillId="0" borderId="4" xfId="0" applyFont="1" applyBorder="1" applyAlignment="1">
      <alignment horizontal="center" vertical="center" wrapText="1"/>
    </xf>
    <xf numFmtId="38" fontId="22" fillId="2" borderId="1" xfId="1" applyFont="1" applyFill="1" applyBorder="1" applyAlignment="1" applyProtection="1">
      <alignment horizontal="left" vertical="center" shrinkToFit="1"/>
    </xf>
    <xf numFmtId="0" fontId="20" fillId="2" borderId="4" xfId="0" applyFont="1" applyFill="1" applyBorder="1" applyAlignment="1">
      <alignment horizontal="left" vertical="center" shrinkToFit="1"/>
    </xf>
    <xf numFmtId="38" fontId="22" fillId="2" borderId="13" xfId="1" applyFont="1" applyFill="1" applyBorder="1" applyAlignment="1" applyProtection="1">
      <alignment horizontal="center" vertical="center" wrapText="1"/>
    </xf>
    <xf numFmtId="176" fontId="22" fillId="2" borderId="13" xfId="0" applyNumberFormat="1" applyFont="1" applyFill="1" applyBorder="1" applyAlignment="1">
      <alignment horizontal="center" vertical="center" wrapText="1"/>
    </xf>
    <xf numFmtId="38" fontId="22" fillId="2" borderId="97" xfId="1" applyFont="1" applyFill="1" applyBorder="1" applyAlignment="1" applyProtection="1">
      <alignment horizontal="center" vertical="center" wrapText="1"/>
    </xf>
    <xf numFmtId="176" fontId="22" fillId="2" borderId="2" xfId="0" applyNumberFormat="1" applyFont="1" applyFill="1" applyBorder="1" applyAlignment="1">
      <alignment horizontal="center" vertical="center" wrapText="1"/>
    </xf>
    <xf numFmtId="176" fontId="22" fillId="2" borderId="3" xfId="0" applyNumberFormat="1" applyFont="1" applyFill="1" applyBorder="1" applyAlignment="1">
      <alignment horizontal="center" vertical="center" wrapText="1"/>
    </xf>
    <xf numFmtId="176" fontId="22" fillId="2" borderId="4" xfId="0" applyNumberFormat="1" applyFont="1" applyFill="1" applyBorder="1" applyAlignment="1">
      <alignment horizontal="center" vertical="center" wrapText="1"/>
    </xf>
    <xf numFmtId="0" fontId="22" fillId="2" borderId="1" xfId="0" applyFont="1" applyFill="1" applyBorder="1" applyAlignment="1">
      <alignment horizontal="left" vertical="center" shrinkToFit="1"/>
    </xf>
    <xf numFmtId="0" fontId="11" fillId="2" borderId="17" xfId="0" applyFont="1" applyFill="1" applyBorder="1" applyAlignment="1">
      <alignment horizontal="center" vertical="center"/>
    </xf>
    <xf numFmtId="0" fontId="23" fillId="2" borderId="0" xfId="0" applyFont="1" applyFill="1" applyAlignment="1">
      <alignment horizontal="right" vertical="center"/>
    </xf>
    <xf numFmtId="0" fontId="13" fillId="2" borderId="0" xfId="0" applyFont="1" applyFill="1" applyAlignment="1">
      <alignment horizontal="center" vertical="center"/>
    </xf>
    <xf numFmtId="0" fontId="11" fillId="2" borderId="2"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38" fontId="11" fillId="2" borderId="7" xfId="1" applyFont="1" applyFill="1" applyBorder="1" applyAlignment="1">
      <alignment horizontal="right" vertical="center"/>
    </xf>
    <xf numFmtId="38" fontId="11" fillId="2" borderId="0" xfId="1" applyFont="1" applyFill="1" applyAlignment="1">
      <alignment horizontal="right" vertical="center"/>
    </xf>
    <xf numFmtId="38" fontId="11" fillId="2" borderId="7" xfId="1" applyFont="1" applyFill="1" applyBorder="1" applyAlignment="1">
      <alignment horizontal="center" vertical="center"/>
    </xf>
    <xf numFmtId="38" fontId="11" fillId="2" borderId="0" xfId="1" applyFont="1" applyFill="1" applyAlignment="1">
      <alignment horizontal="center" vertical="center"/>
    </xf>
    <xf numFmtId="38" fontId="11" fillId="2" borderId="9" xfId="1" applyFont="1" applyFill="1" applyBorder="1" applyAlignment="1">
      <alignment horizontal="center" vertical="center"/>
    </xf>
    <xf numFmtId="38" fontId="11" fillId="2" borderId="18" xfId="1" applyFont="1" applyFill="1" applyBorder="1" applyAlignment="1">
      <alignment horizontal="center" vertical="center"/>
    </xf>
    <xf numFmtId="0" fontId="11" fillId="2" borderId="11"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4"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2" xfId="0" applyFont="1" applyFill="1" applyBorder="1" applyAlignment="1">
      <alignment horizontal="center" vertical="center"/>
    </xf>
    <xf numFmtId="0" fontId="22" fillId="2" borderId="6" xfId="0" applyFont="1" applyFill="1" applyBorder="1" applyAlignment="1">
      <alignment horizontal="left" vertical="top" wrapText="1"/>
    </xf>
    <xf numFmtId="0" fontId="22" fillId="2" borderId="12" xfId="0" applyFont="1" applyFill="1" applyBorder="1" applyAlignment="1">
      <alignment horizontal="left" vertical="top" wrapText="1"/>
    </xf>
    <xf numFmtId="0" fontId="22" fillId="2" borderId="13" xfId="0" applyFont="1" applyFill="1" applyBorder="1" applyAlignment="1">
      <alignment horizontal="left" vertical="top" wrapText="1"/>
    </xf>
    <xf numFmtId="0" fontId="19" fillId="2" borderId="14" xfId="0" applyFont="1" applyFill="1" applyBorder="1" applyAlignment="1">
      <alignment horizontal="center" vertical="center"/>
    </xf>
    <xf numFmtId="38" fontId="19" fillId="2" borderId="15" xfId="0" applyNumberFormat="1" applyFont="1" applyFill="1" applyBorder="1" applyAlignment="1">
      <alignment horizontal="right" vertical="center"/>
    </xf>
    <xf numFmtId="38" fontId="19" fillId="2" borderId="19" xfId="0" applyNumberFormat="1" applyFont="1" applyFill="1" applyBorder="1" applyAlignment="1">
      <alignment horizontal="right" vertical="center"/>
    </xf>
    <xf numFmtId="0" fontId="19" fillId="2" borderId="2" xfId="0" applyFont="1" applyFill="1" applyBorder="1" applyAlignment="1">
      <alignment horizontal="center" vertical="center"/>
    </xf>
    <xf numFmtId="0" fontId="19" fillId="2" borderId="3" xfId="0" applyFont="1" applyFill="1" applyBorder="1" applyAlignment="1">
      <alignment horizontal="center" vertical="center"/>
    </xf>
    <xf numFmtId="0" fontId="19" fillId="2" borderId="4" xfId="0" applyFont="1" applyFill="1" applyBorder="1" applyAlignment="1">
      <alignment horizontal="center" vertical="center"/>
    </xf>
    <xf numFmtId="38" fontId="19" fillId="2" borderId="2" xfId="0" applyNumberFormat="1" applyFont="1" applyFill="1" applyBorder="1" applyAlignment="1">
      <alignment horizontal="right" vertical="center"/>
    </xf>
    <xf numFmtId="38" fontId="19" fillId="2" borderId="3" xfId="0" applyNumberFormat="1" applyFont="1" applyFill="1" applyBorder="1" applyAlignment="1">
      <alignment horizontal="right" vertical="center"/>
    </xf>
    <xf numFmtId="0" fontId="19" fillId="2" borderId="11" xfId="0" applyFont="1" applyFill="1" applyBorder="1" applyAlignment="1">
      <alignment horizontal="center" vertical="center"/>
    </xf>
    <xf numFmtId="38" fontId="19" fillId="2" borderId="20" xfId="0" applyNumberFormat="1" applyFont="1" applyFill="1" applyBorder="1" applyAlignment="1">
      <alignment horizontal="right" vertical="center"/>
    </xf>
    <xf numFmtId="38" fontId="19" fillId="2" borderId="21" xfId="0" applyNumberFormat="1" applyFont="1" applyFill="1" applyBorder="1" applyAlignment="1">
      <alignment horizontal="right" vertical="center"/>
    </xf>
    <xf numFmtId="0" fontId="20" fillId="2" borderId="5" xfId="0" applyFont="1" applyFill="1" applyBorder="1" applyAlignment="1">
      <alignment horizontal="center" vertical="center"/>
    </xf>
    <xf numFmtId="0" fontId="20" fillId="2" borderId="17" xfId="0" applyFont="1" applyFill="1" applyBorder="1" applyAlignment="1">
      <alignment horizontal="center" vertical="center"/>
    </xf>
    <xf numFmtId="0" fontId="21" fillId="2" borderId="2"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50" fillId="2" borderId="1" xfId="0" applyFont="1" applyFill="1" applyBorder="1" applyAlignment="1">
      <alignment horizontal="center" vertical="center"/>
    </xf>
    <xf numFmtId="189" fontId="50" fillId="2" borderId="7" xfId="0" applyNumberFormat="1" applyFont="1" applyFill="1" applyBorder="1" applyAlignment="1">
      <alignment horizontal="center" vertical="center" shrinkToFit="1"/>
    </xf>
    <xf numFmtId="189" fontId="50" fillId="2" borderId="8" xfId="0" applyNumberFormat="1" applyFont="1" applyFill="1" applyBorder="1" applyAlignment="1">
      <alignment horizontal="center" vertical="center" shrinkToFit="1"/>
    </xf>
    <xf numFmtId="0" fontId="50" fillId="2" borderId="5" xfId="0" applyFont="1" applyFill="1" applyBorder="1" applyAlignment="1">
      <alignment horizontal="center" vertical="center"/>
    </xf>
    <xf numFmtId="0" fontId="50" fillId="2" borderId="6" xfId="0" applyFont="1" applyFill="1" applyBorder="1" applyAlignment="1">
      <alignment horizontal="center" vertical="center"/>
    </xf>
    <xf numFmtId="0" fontId="50" fillId="2" borderId="9" xfId="0" applyFont="1" applyFill="1" applyBorder="1" applyAlignment="1">
      <alignment horizontal="center" vertical="center"/>
    </xf>
    <xf numFmtId="0" fontId="50" fillId="2" borderId="10" xfId="0" applyFont="1" applyFill="1" applyBorder="1" applyAlignment="1">
      <alignment horizontal="center" vertical="center"/>
    </xf>
    <xf numFmtId="0" fontId="50" fillId="2" borderId="5" xfId="0" applyFont="1" applyFill="1" applyBorder="1" applyAlignment="1">
      <alignment horizontal="center" vertical="center" wrapText="1"/>
    </xf>
    <xf numFmtId="0" fontId="50" fillId="2" borderId="6" xfId="0" applyFont="1" applyFill="1" applyBorder="1" applyAlignment="1">
      <alignment horizontal="center" vertical="center" wrapText="1"/>
    </xf>
    <xf numFmtId="0" fontId="50"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9" xfId="0" applyFont="1" applyFill="1" applyBorder="1" applyAlignment="1">
      <alignment horizontal="center" vertical="center" wrapText="1"/>
    </xf>
    <xf numFmtId="0" fontId="50" fillId="2" borderId="10" xfId="0" applyFont="1" applyFill="1" applyBorder="1" applyAlignment="1">
      <alignment horizontal="center" vertical="center" wrapText="1"/>
    </xf>
    <xf numFmtId="0" fontId="50" fillId="2" borderId="0" xfId="0" applyFont="1" applyFill="1" applyAlignment="1">
      <alignment horizontal="left" vertical="justify" wrapText="1"/>
    </xf>
    <xf numFmtId="38" fontId="22" fillId="2" borderId="2" xfId="1" applyFont="1" applyFill="1" applyBorder="1" applyAlignment="1" applyProtection="1">
      <alignment horizontal="center" vertical="center" wrapText="1"/>
    </xf>
    <xf numFmtId="38" fontId="22" fillId="2" borderId="3" xfId="1" applyFont="1" applyFill="1" applyBorder="1" applyAlignment="1" applyProtection="1">
      <alignment horizontal="center" vertical="center" wrapText="1"/>
    </xf>
    <xf numFmtId="38" fontId="22" fillId="2" borderId="4" xfId="1" applyFont="1" applyFill="1" applyBorder="1" applyAlignment="1" applyProtection="1">
      <alignment horizontal="center" vertical="center" wrapText="1"/>
    </xf>
    <xf numFmtId="38" fontId="22" fillId="2" borderId="2" xfId="1" applyFont="1" applyFill="1" applyBorder="1" applyAlignment="1" applyProtection="1">
      <alignment horizontal="left" vertical="top" wrapText="1"/>
    </xf>
    <xf numFmtId="38" fontId="22" fillId="2" borderId="3" xfId="1" applyFont="1" applyFill="1" applyBorder="1" applyAlignment="1" applyProtection="1">
      <alignment horizontal="left" vertical="top" wrapText="1"/>
    </xf>
    <xf numFmtId="38" fontId="22" fillId="2" borderId="4" xfId="1" applyFont="1" applyFill="1" applyBorder="1" applyAlignment="1" applyProtection="1">
      <alignment horizontal="left" vertical="top" wrapText="1"/>
    </xf>
    <xf numFmtId="189" fontId="20" fillId="2" borderId="2" xfId="0" applyNumberFormat="1" applyFont="1" applyFill="1" applyBorder="1" applyAlignment="1">
      <alignment horizontal="center" vertical="center" wrapText="1"/>
    </xf>
    <xf numFmtId="189" fontId="20" fillId="2" borderId="3" xfId="0" applyNumberFormat="1" applyFont="1" applyFill="1" applyBorder="1" applyAlignment="1">
      <alignment horizontal="center" vertical="center" wrapText="1"/>
    </xf>
    <xf numFmtId="177" fontId="20" fillId="2" borderId="2" xfId="4" applyNumberFormat="1" applyFont="1" applyFill="1" applyBorder="1" applyAlignment="1" applyProtection="1">
      <alignment horizontal="center" vertical="center" wrapText="1"/>
    </xf>
    <xf numFmtId="177" fontId="20" fillId="2" borderId="3" xfId="4" applyNumberFormat="1" applyFont="1" applyFill="1" applyBorder="1" applyAlignment="1" applyProtection="1">
      <alignment horizontal="center" vertical="center" wrapText="1"/>
    </xf>
    <xf numFmtId="0" fontId="20" fillId="2" borderId="107" xfId="0" applyFont="1" applyFill="1" applyBorder="1" applyAlignment="1">
      <alignment horizontal="center" vertical="center" wrapText="1"/>
    </xf>
    <xf numFmtId="0" fontId="20" fillId="2" borderId="108" xfId="0" applyFont="1" applyFill="1" applyBorder="1" applyAlignment="1">
      <alignment horizontal="center" vertical="center" wrapText="1"/>
    </xf>
    <xf numFmtId="0" fontId="20" fillId="2" borderId="109" xfId="0" applyFont="1" applyFill="1" applyBorder="1" applyAlignment="1">
      <alignment horizontal="center" vertical="center" wrapText="1"/>
    </xf>
    <xf numFmtId="0" fontId="22" fillId="2" borderId="1" xfId="0" applyFont="1" applyFill="1" applyBorder="1" applyAlignment="1">
      <alignment horizontal="center" vertical="center" wrapText="1"/>
    </xf>
    <xf numFmtId="56" fontId="20" fillId="2" borderId="2" xfId="0" applyNumberFormat="1" applyFont="1" applyFill="1" applyBorder="1" applyAlignment="1">
      <alignment horizontal="center" vertical="center" wrapText="1"/>
    </xf>
    <xf numFmtId="56" fontId="20" fillId="2" borderId="4" xfId="0" applyNumberFormat="1" applyFont="1" applyFill="1" applyBorder="1" applyAlignment="1">
      <alignment horizontal="center" vertical="center" wrapText="1"/>
    </xf>
    <xf numFmtId="189" fontId="20" fillId="2" borderId="4" xfId="0" applyNumberFormat="1" applyFont="1" applyFill="1" applyBorder="1" applyAlignment="1">
      <alignment horizontal="center" vertical="center" wrapText="1"/>
    </xf>
    <xf numFmtId="177" fontId="20" fillId="2" borderId="4" xfId="4" applyNumberFormat="1" applyFont="1" applyFill="1" applyBorder="1" applyAlignment="1" applyProtection="1">
      <alignment horizontal="center" vertical="center" wrapText="1"/>
    </xf>
    <xf numFmtId="0" fontId="22" fillId="2" borderId="65" xfId="0" applyFont="1" applyFill="1" applyBorder="1" applyAlignment="1">
      <alignment horizontal="center" vertical="center" wrapText="1"/>
    </xf>
    <xf numFmtId="0" fontId="22" fillId="2" borderId="66" xfId="0" applyFont="1" applyFill="1" applyBorder="1" applyAlignment="1">
      <alignment horizontal="center" vertical="center" wrapText="1"/>
    </xf>
    <xf numFmtId="0" fontId="22" fillId="2" borderId="2" xfId="0" applyFont="1" applyFill="1" applyBorder="1" applyAlignment="1">
      <alignment horizontal="center" vertical="center" wrapText="1"/>
    </xf>
    <xf numFmtId="0" fontId="22" fillId="2" borderId="2" xfId="0" applyFont="1" applyFill="1" applyBorder="1" applyAlignment="1">
      <alignment horizontal="left" vertical="top" wrapText="1"/>
    </xf>
    <xf numFmtId="0" fontId="22" fillId="2" borderId="3" xfId="0" applyFont="1" applyFill="1" applyBorder="1" applyAlignment="1">
      <alignment horizontal="left" vertical="top" wrapText="1"/>
    </xf>
    <xf numFmtId="0" fontId="22" fillId="2" borderId="4" xfId="0" applyFont="1" applyFill="1" applyBorder="1" applyAlignment="1">
      <alignment horizontal="left" vertical="top" wrapText="1"/>
    </xf>
    <xf numFmtId="0" fontId="20" fillId="2" borderId="1" xfId="0" applyFont="1" applyFill="1" applyBorder="1" applyAlignment="1">
      <alignment horizontal="left" vertical="top" wrapText="1"/>
    </xf>
    <xf numFmtId="0" fontId="22" fillId="2" borderId="3" xfId="0" applyFont="1" applyFill="1" applyBorder="1" applyAlignment="1">
      <alignment horizontal="center" vertical="center" wrapText="1"/>
    </xf>
    <xf numFmtId="56" fontId="22" fillId="2" borderId="2" xfId="0" applyNumberFormat="1" applyFont="1" applyFill="1" applyBorder="1" applyAlignment="1">
      <alignment horizontal="left" vertical="center" wrapText="1"/>
    </xf>
    <xf numFmtId="0" fontId="0" fillId="2" borderId="1" xfId="0" applyFill="1" applyBorder="1" applyAlignment="1">
      <alignment horizontal="left" vertical="top" wrapText="1"/>
    </xf>
    <xf numFmtId="0" fontId="22" fillId="2" borderId="5"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2" fillId="2" borderId="7" xfId="0" applyFont="1" applyFill="1" applyBorder="1" applyAlignment="1">
      <alignment horizontal="center" vertical="center" wrapText="1"/>
    </xf>
    <xf numFmtId="38" fontId="22" fillId="2" borderId="1" xfId="1" applyFont="1" applyFill="1" applyBorder="1" applyAlignment="1" applyProtection="1">
      <alignment horizontal="center" vertical="center" wrapText="1"/>
    </xf>
    <xf numFmtId="38" fontId="22" fillId="2" borderId="1" xfId="1" applyFont="1" applyFill="1" applyBorder="1" applyAlignment="1" applyProtection="1">
      <alignment horizontal="left" vertical="center" wrapText="1"/>
    </xf>
    <xf numFmtId="0" fontId="0" fillId="2" borderId="1" xfId="0" applyFill="1" applyBorder="1" applyAlignment="1">
      <alignment horizontal="left" vertical="center" wrapText="1"/>
    </xf>
    <xf numFmtId="0" fontId="11" fillId="2" borderId="2" xfId="0"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0" fontId="11" fillId="2" borderId="4" xfId="0" applyFont="1" applyFill="1" applyBorder="1" applyAlignment="1" applyProtection="1">
      <alignment horizontal="center" vertical="center" wrapText="1"/>
      <protection locked="0"/>
    </xf>
    <xf numFmtId="0" fontId="11" fillId="2" borderId="0" xfId="0" applyFont="1" applyFill="1" applyAlignment="1">
      <alignment horizontal="right"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2" borderId="2" xfId="0" applyFont="1" applyFill="1" applyBorder="1" applyAlignment="1" applyProtection="1">
      <alignment horizontal="center" vertical="center"/>
      <protection locked="0"/>
    </xf>
    <xf numFmtId="0" fontId="11" fillId="2" borderId="4" xfId="0" applyFont="1" applyFill="1" applyBorder="1" applyAlignment="1" applyProtection="1">
      <alignment horizontal="center" vertical="center"/>
      <protection locked="0"/>
    </xf>
    <xf numFmtId="0" fontId="20" fillId="2" borderId="1" xfId="0" applyFont="1" applyFill="1" applyBorder="1" applyAlignment="1">
      <alignment horizontal="center" vertical="center"/>
    </xf>
    <xf numFmtId="0" fontId="48" fillId="2" borderId="0" xfId="0" applyFont="1" applyFill="1" applyAlignment="1">
      <alignment horizontal="center" vertical="center"/>
    </xf>
    <xf numFmtId="0" fontId="19" fillId="2" borderId="2" xfId="0" applyFont="1" applyFill="1" applyBorder="1" applyAlignment="1">
      <alignment horizontal="left" vertical="center" shrinkToFit="1"/>
    </xf>
    <xf numFmtId="0" fontId="19" fillId="2" borderId="4" xfId="0" applyFont="1" applyFill="1" applyBorder="1" applyAlignment="1">
      <alignment horizontal="left" vertical="center" shrinkToFit="1"/>
    </xf>
    <xf numFmtId="0" fontId="19" fillId="2" borderId="0" xfId="0" applyFont="1" applyFill="1" applyAlignment="1">
      <alignment horizontal="left" vertical="center" wrapText="1"/>
    </xf>
    <xf numFmtId="0" fontId="19" fillId="2" borderId="18" xfId="0" applyFont="1" applyFill="1" applyBorder="1" applyAlignment="1">
      <alignment horizontal="left" vertical="center" wrapText="1"/>
    </xf>
    <xf numFmtId="0" fontId="20" fillId="2" borderId="11"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1" xfId="0" applyFont="1" applyFill="1" applyBorder="1" applyAlignment="1">
      <alignment horizontal="center" vertical="center"/>
    </xf>
    <xf numFmtId="0" fontId="19" fillId="2" borderId="81" xfId="0" applyFont="1" applyFill="1" applyBorder="1" applyAlignment="1">
      <alignment horizontal="left" vertical="top" wrapText="1"/>
    </xf>
    <xf numFmtId="0" fontId="20" fillId="2" borderId="2" xfId="0" applyFont="1" applyFill="1" applyBorder="1" applyAlignment="1">
      <alignment horizontal="center" vertical="center"/>
    </xf>
    <xf numFmtId="0" fontId="20" fillId="2" borderId="4" xfId="0" applyFont="1" applyFill="1" applyBorder="1" applyAlignment="1">
      <alignment horizontal="center" vertical="center"/>
    </xf>
    <xf numFmtId="0" fontId="19" fillId="2" borderId="72" xfId="0" applyFont="1" applyFill="1" applyBorder="1" applyAlignment="1">
      <alignment horizontal="center" vertical="center" wrapText="1"/>
    </xf>
    <xf numFmtId="0" fontId="19" fillId="2" borderId="73" xfId="0" applyFont="1" applyFill="1" applyBorder="1" applyAlignment="1">
      <alignment horizontal="center" vertical="center" wrapText="1"/>
    </xf>
    <xf numFmtId="0" fontId="19" fillId="2" borderId="74" xfId="0" applyFont="1" applyFill="1" applyBorder="1" applyAlignment="1">
      <alignment horizontal="center" vertical="center" wrapText="1"/>
    </xf>
    <xf numFmtId="0" fontId="19" fillId="2" borderId="81" xfId="0" applyFont="1" applyFill="1" applyBorder="1" applyAlignment="1">
      <alignment horizontal="left" vertical="top"/>
    </xf>
    <xf numFmtId="179" fontId="11" fillId="2" borderId="7" xfId="1" applyNumberFormat="1" applyFont="1" applyFill="1" applyBorder="1" applyAlignment="1">
      <alignment horizontal="right" vertical="center"/>
    </xf>
    <xf numFmtId="179" fontId="11" fillId="2" borderId="0" xfId="1" applyNumberFormat="1" applyFont="1" applyFill="1" applyAlignment="1">
      <alignment horizontal="right" vertical="center"/>
    </xf>
    <xf numFmtId="0" fontId="11" fillId="2" borderId="6" xfId="0" applyFont="1" applyFill="1" applyBorder="1" applyAlignment="1">
      <alignment horizontal="left" vertical="top" wrapText="1"/>
    </xf>
    <xf numFmtId="0" fontId="11" fillId="2" borderId="12" xfId="0" applyFont="1" applyFill="1" applyBorder="1" applyAlignment="1">
      <alignment horizontal="left" vertical="top" wrapText="1"/>
    </xf>
    <xf numFmtId="0" fontId="11" fillId="2" borderId="13" xfId="0" applyFont="1" applyFill="1" applyBorder="1" applyAlignment="1">
      <alignment horizontal="left" vertical="top" wrapText="1"/>
    </xf>
    <xf numFmtId="0" fontId="19" fillId="2" borderId="78" xfId="0" applyFont="1" applyFill="1" applyBorder="1" applyAlignment="1">
      <alignment horizontal="center" vertical="center"/>
    </xf>
    <xf numFmtId="0" fontId="19" fillId="2" borderId="27" xfId="0" applyFont="1" applyFill="1" applyBorder="1" applyAlignment="1">
      <alignment horizontal="center" vertical="center"/>
    </xf>
    <xf numFmtId="38" fontId="19" fillId="2" borderId="79" xfId="0" applyNumberFormat="1" applyFont="1" applyFill="1" applyBorder="1" applyAlignment="1">
      <alignment horizontal="right" vertical="center"/>
    </xf>
    <xf numFmtId="38" fontId="19" fillId="2" borderId="25" xfId="0" applyNumberFormat="1" applyFont="1" applyFill="1" applyBorder="1" applyAlignment="1">
      <alignment horizontal="right" vertical="center"/>
    </xf>
    <xf numFmtId="38" fontId="19" fillId="2" borderId="5" xfId="0" applyNumberFormat="1" applyFont="1" applyFill="1" applyBorder="1" applyAlignment="1">
      <alignment horizontal="right" vertical="center"/>
    </xf>
    <xf numFmtId="38" fontId="19" fillId="2" borderId="17" xfId="0" applyNumberFormat="1" applyFont="1" applyFill="1" applyBorder="1" applyAlignment="1">
      <alignment horizontal="right" vertical="center"/>
    </xf>
    <xf numFmtId="3" fontId="50" fillId="2" borderId="0" xfId="0" applyNumberFormat="1" applyFont="1" applyFill="1" applyAlignment="1">
      <alignment horizontal="center" vertical="center"/>
    </xf>
    <xf numFmtId="49" fontId="50" fillId="2" borderId="2" xfId="0" applyNumberFormat="1" applyFont="1" applyFill="1" applyBorder="1" applyAlignment="1">
      <alignment horizontal="left" vertical="center"/>
    </xf>
    <xf numFmtId="49" fontId="50" fillId="2" borderId="4" xfId="0" applyNumberFormat="1" applyFont="1" applyFill="1" applyBorder="1" applyAlignment="1">
      <alignment horizontal="left" vertical="center"/>
    </xf>
    <xf numFmtId="0" fontId="50" fillId="2" borderId="2" xfId="0" applyFont="1" applyFill="1" applyBorder="1" applyAlignment="1">
      <alignment horizontal="left" vertical="center"/>
    </xf>
    <xf numFmtId="0" fontId="50" fillId="2" borderId="4" xfId="0" applyFont="1" applyFill="1" applyBorder="1" applyAlignment="1">
      <alignment horizontal="left" vertical="center"/>
    </xf>
    <xf numFmtId="0" fontId="50" fillId="2" borderId="13" xfId="0" applyFont="1" applyFill="1" applyBorder="1" applyAlignment="1">
      <alignment horizontal="center" vertical="center"/>
    </xf>
    <xf numFmtId="0" fontId="50" fillId="2" borderId="7" xfId="0" applyFont="1" applyFill="1" applyBorder="1" applyAlignment="1">
      <alignment horizontal="center" vertical="center"/>
    </xf>
    <xf numFmtId="0" fontId="50" fillId="2" borderId="8" xfId="0" applyFont="1" applyFill="1" applyBorder="1" applyAlignment="1">
      <alignment horizontal="center" vertical="center"/>
    </xf>
    <xf numFmtId="180" fontId="50" fillId="2" borderId="5" xfId="0" applyNumberFormat="1" applyFont="1" applyFill="1" applyBorder="1" applyAlignment="1">
      <alignment horizontal="center" vertical="center"/>
    </xf>
    <xf numFmtId="180" fontId="50" fillId="2" borderId="17" xfId="0" applyNumberFormat="1" applyFont="1" applyFill="1" applyBorder="1" applyAlignment="1">
      <alignment horizontal="center" vertical="center"/>
    </xf>
    <xf numFmtId="180" fontId="50" fillId="2" borderId="6" xfId="0" applyNumberFormat="1" applyFont="1" applyFill="1" applyBorder="1" applyAlignment="1">
      <alignment horizontal="center" vertical="center"/>
    </xf>
    <xf numFmtId="180" fontId="50" fillId="2" borderId="7" xfId="0" applyNumberFormat="1" applyFont="1" applyFill="1" applyBorder="1" applyAlignment="1">
      <alignment horizontal="center" vertical="center"/>
    </xf>
    <xf numFmtId="180" fontId="50" fillId="2" borderId="0" xfId="0" applyNumberFormat="1" applyFont="1" applyFill="1" applyAlignment="1">
      <alignment horizontal="center" vertical="center"/>
    </xf>
    <xf numFmtId="180" fontId="50" fillId="2" borderId="8" xfId="0" applyNumberFormat="1" applyFont="1" applyFill="1" applyBorder="1" applyAlignment="1">
      <alignment horizontal="center" vertical="center"/>
    </xf>
    <xf numFmtId="180" fontId="50" fillId="2" borderId="9" xfId="0" applyNumberFormat="1" applyFont="1" applyFill="1" applyBorder="1" applyAlignment="1">
      <alignment horizontal="center" vertical="center"/>
    </xf>
    <xf numFmtId="180" fontId="50" fillId="2" borderId="18" xfId="0" applyNumberFormat="1" applyFont="1" applyFill="1" applyBorder="1" applyAlignment="1">
      <alignment horizontal="center" vertical="center"/>
    </xf>
    <xf numFmtId="180" fontId="50" fillId="2" borderId="10" xfId="0" applyNumberFormat="1" applyFont="1" applyFill="1" applyBorder="1" applyAlignment="1">
      <alignment horizontal="center" vertical="center"/>
    </xf>
    <xf numFmtId="180" fontId="50" fillId="2" borderId="11" xfId="0" applyNumberFormat="1" applyFont="1" applyFill="1" applyBorder="1" applyAlignment="1">
      <alignment horizontal="center" vertical="center"/>
    </xf>
    <xf numFmtId="180" fontId="50" fillId="2" borderId="12" xfId="0" applyNumberFormat="1" applyFont="1" applyFill="1" applyBorder="1" applyAlignment="1">
      <alignment horizontal="center" vertical="center"/>
    </xf>
    <xf numFmtId="180" fontId="50" fillId="2" borderId="13" xfId="0" applyNumberFormat="1" applyFont="1" applyFill="1" applyBorder="1" applyAlignment="1">
      <alignment horizontal="center" vertical="center"/>
    </xf>
    <xf numFmtId="0" fontId="50" fillId="2" borderId="2" xfId="0" applyFont="1" applyFill="1" applyBorder="1" applyAlignment="1">
      <alignment horizontal="distributed" vertical="center"/>
    </xf>
    <xf numFmtId="0" fontId="50" fillId="2" borderId="4" xfId="0" applyFont="1" applyFill="1" applyBorder="1" applyAlignment="1">
      <alignment horizontal="distributed" vertical="center"/>
    </xf>
    <xf numFmtId="0" fontId="50" fillId="2" borderId="18" xfId="0" applyFont="1" applyFill="1" applyBorder="1" applyAlignment="1">
      <alignment horizontal="left" vertical="center"/>
    </xf>
    <xf numFmtId="0" fontId="50" fillId="2" borderId="11" xfId="0" applyFont="1" applyFill="1" applyBorder="1" applyAlignment="1">
      <alignment horizontal="center" vertical="center"/>
    </xf>
    <xf numFmtId="0" fontId="10" fillId="0" borderId="0" xfId="0" applyFont="1" applyAlignment="1">
      <alignment horizontal="left" vertical="center"/>
    </xf>
    <xf numFmtId="0" fontId="50" fillId="2" borderId="0" xfId="0" applyFont="1" applyFill="1" applyAlignment="1" applyProtection="1">
      <alignment horizontal="left" vertical="top" wrapText="1"/>
      <protection locked="0"/>
    </xf>
    <xf numFmtId="0" fontId="50" fillId="2" borderId="0" xfId="0" applyFont="1" applyFill="1" applyAlignment="1" applyProtection="1">
      <alignment horizontal="left" vertical="center" shrinkToFit="1"/>
      <protection locked="0"/>
    </xf>
    <xf numFmtId="181" fontId="50" fillId="2" borderId="0" xfId="0" applyNumberFormat="1" applyFont="1" applyFill="1" applyAlignment="1" applyProtection="1">
      <alignment horizontal="right" vertical="center"/>
      <protection locked="0"/>
    </xf>
    <xf numFmtId="0" fontId="50" fillId="2" borderId="0" xfId="0" applyFont="1" applyFill="1" applyAlignment="1" applyProtection="1">
      <alignment horizontal="left" vertical="center"/>
      <protection locked="0"/>
    </xf>
    <xf numFmtId="0" fontId="50" fillId="2" borderId="0" xfId="0" applyFont="1" applyFill="1" applyAlignment="1">
      <alignment horizontal="left" vertical="center" wrapText="1" shrinkToFit="1"/>
    </xf>
  </cellXfs>
  <cellStyles count="7">
    <cellStyle name="パーセント" xfId="4" builtinId="5"/>
    <cellStyle name="ハイパーリンク" xfId="3" builtinId="8"/>
    <cellStyle name="桁区切り" xfId="1" builtinId="6"/>
    <cellStyle name="桁区切り 2" xfId="2" xr:uid="{00000000-0005-0000-0000-000002000000}"/>
    <cellStyle name="標準" xfId="0" builtinId="0"/>
    <cellStyle name="標準 2" xfId="5" xr:uid="{BEB6CDDA-A701-407E-AB96-531D82037A17}"/>
    <cellStyle name="標準 3" xfId="6" xr:uid="{8D8792E6-0F6B-4FEB-8766-FBE56A78BD7E}"/>
  </cellStyles>
  <dxfs count="18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66"/>
        </patternFill>
      </fill>
    </dxf>
    <dxf>
      <fill>
        <patternFill>
          <bgColor rgb="FFFFFF66"/>
        </patternFill>
      </fill>
    </dxf>
    <dxf>
      <fill>
        <patternFill patternType="solid">
          <fgColor theme="0"/>
          <bgColor rgb="FFFFFF99"/>
        </patternFill>
      </fill>
    </dxf>
    <dxf>
      <fill>
        <patternFill>
          <bgColor rgb="FFFFFF00"/>
        </patternFill>
      </fill>
    </dxf>
    <dxf>
      <fill>
        <patternFill>
          <bgColor rgb="FFFFFF00"/>
        </patternFill>
      </fill>
    </dxf>
    <dxf>
      <fill>
        <patternFill>
          <bgColor rgb="FFFFFF66"/>
        </patternFill>
      </fill>
    </dxf>
    <dxf>
      <fill>
        <patternFill>
          <bgColor rgb="FFFFFF66"/>
        </patternFill>
      </fill>
    </dxf>
    <dxf>
      <fill>
        <patternFill patternType="solid">
          <fgColor theme="0"/>
          <bgColor rgb="FFFFFF99"/>
        </patternFill>
      </fill>
    </dxf>
    <dxf>
      <fill>
        <patternFill>
          <bgColor theme="0" tint="-0.14996795556505021"/>
        </patternFill>
      </fill>
      <border>
        <left/>
        <right/>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b/>
        <i val="0"/>
        <color rgb="FFFF000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ont>
        <color auto="1"/>
      </font>
    </dxf>
    <dxf>
      <fill>
        <patternFill>
          <bgColor rgb="FFFFFF00"/>
        </patternFill>
      </fill>
    </dxf>
    <dxf>
      <font>
        <color theme="1"/>
      </font>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border>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patternType="solid">
          <bgColor theme="0"/>
        </patternFill>
      </fill>
      <border>
        <vertical/>
        <horizontal/>
      </border>
    </dxf>
    <dxf>
      <font>
        <color theme="1"/>
      </font>
      <fill>
        <patternFill patternType="solid">
          <bgColor theme="0"/>
        </patternFill>
      </fill>
      <border>
        <vertical/>
        <horizontal/>
      </border>
    </dxf>
    <dxf>
      <font>
        <color theme="1"/>
      </font>
      <fill>
        <patternFill>
          <bgColor theme="0"/>
        </patternFill>
      </fill>
    </dxf>
    <dxf>
      <fill>
        <patternFill>
          <bgColor rgb="FFFFFF00"/>
        </patternFill>
      </fill>
    </dxf>
    <dxf>
      <fill>
        <patternFill>
          <bgColor rgb="FFFFFF00"/>
        </patternFill>
      </fill>
    </dxf>
    <dxf>
      <fill>
        <patternFill>
          <bgColor rgb="FFFFFF00"/>
        </patternFill>
      </fill>
    </dxf>
    <dxf>
      <numFmt numFmtId="201" formatCode="###,###"/>
    </dxf>
    <dxf>
      <numFmt numFmtId="201"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1"/>
      </font>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theme="9" tint="0.79998168889431442"/>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ont>
        <color theme="1"/>
      </font>
      <border>
        <left style="thin">
          <color auto="1"/>
        </left>
        <right style="thin">
          <color auto="1"/>
        </right>
        <top style="thin">
          <color auto="1"/>
        </top>
        <bottom style="thin">
          <color auto="1"/>
        </bottom>
        <vertical/>
        <horizontal/>
      </border>
    </dxf>
    <dxf>
      <fill>
        <patternFill>
          <bgColor theme="6" tint="0.79998168889431442"/>
        </patternFill>
      </fill>
      <border>
        <left style="thin">
          <color auto="1"/>
        </left>
        <right style="thin">
          <color auto="1"/>
        </right>
        <top style="thin">
          <color auto="1"/>
        </top>
        <bottom style="thin">
          <color auto="1"/>
        </bottom>
        <vertical/>
        <horizontal/>
      </border>
    </dxf>
    <dxf>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01" formatCode="###,###"/>
    </dxf>
    <dxf>
      <numFmt numFmtId="201" formatCode="###,###"/>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84740745262"/>
        </patternFill>
      </fill>
    </dxf>
  </dxfs>
  <tableStyles count="0" defaultTableStyle="TableStyleMedium2" defaultPivotStyle="PivotStyleMedium9"/>
  <colors>
    <mruColors>
      <color rgb="FFFEF4EC"/>
      <color rgb="FFFFFFFF"/>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customXml" Target="../customXml/item2.xml" /><Relationship Id="rId21" Type="http://schemas.openxmlformats.org/officeDocument/2006/relationships/worksheet" Target="worksheets/sheet21.xml" /><Relationship Id="rId34" Type="http://schemas.openxmlformats.org/officeDocument/2006/relationships/styles" Target="styles.xml" /><Relationship Id="rId7" Type="http://schemas.openxmlformats.org/officeDocument/2006/relationships/worksheet" Target="worksheets/sheet7.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theme" Target="theme/theme1.xml" /><Relationship Id="rId38" Type="http://schemas.openxmlformats.org/officeDocument/2006/relationships/customXml" Target="../customXml/item1.xml" /><Relationship Id="rId2" Type="http://schemas.openxmlformats.org/officeDocument/2006/relationships/worksheet" Target="worksheets/sheet2.xml" /><Relationship Id="rId16" Type="http://schemas.openxmlformats.org/officeDocument/2006/relationships/worksheet" Target="worksheets/sheet16.xml" /><Relationship Id="rId20" Type="http://schemas.openxmlformats.org/officeDocument/2006/relationships/worksheet" Target="worksheets/sheet20.xml" /><Relationship Id="rId29" Type="http://schemas.openxmlformats.org/officeDocument/2006/relationships/worksheet" Target="worksheets/sheet29.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7" Type="http://schemas.openxmlformats.org/officeDocument/2006/relationships/calcChain" Target="calcChain.xml" /><Relationship Id="rId40" Type="http://schemas.openxmlformats.org/officeDocument/2006/relationships/customXml" Target="../customXml/item3.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sheetMetadata" Target="metadata.xml" /><Relationship Id="rId10" Type="http://schemas.openxmlformats.org/officeDocument/2006/relationships/worksheet" Target="worksheets/sheet10.xml" /><Relationship Id="rId19" Type="http://schemas.openxmlformats.org/officeDocument/2006/relationships/worksheet" Target="worksheets/sheet19.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5" Type="http://schemas.openxmlformats.org/officeDocument/2006/relationships/sharedStrings" Target="sharedStrings.xml" /><Relationship Id="rId8" Type="http://schemas.openxmlformats.org/officeDocument/2006/relationships/worksheet" Target="worksheets/sheet8.xml" /><Relationship Id="rId3" Type="http://schemas.openxmlformats.org/officeDocument/2006/relationships/worksheet" Target="worksheets/sheet3.xml" /></Relationships>
</file>

<file path=xl/ctrlProps/ctrlProp1.xml><?xml version="1.0" encoding="utf-8"?>
<formControlPr xmlns="http://schemas.microsoft.com/office/spreadsheetml/2009/9/main" objectType="CheckBox" fmlaLink="$F$80" lockText="1" noThreeD="1"/>
</file>

<file path=xl/ctrlProps/ctrlProp10.xml><?xml version="1.0" encoding="utf-8"?>
<formControlPr xmlns="http://schemas.microsoft.com/office/spreadsheetml/2009/9/main" objectType="CheckBox" fmlaLink="$K$96" lockText="1" noThreeD="1"/>
</file>

<file path=xl/ctrlProps/ctrlProp11.xml><?xml version="1.0" encoding="utf-8"?>
<formControlPr xmlns="http://schemas.microsoft.com/office/spreadsheetml/2009/9/main" objectType="CheckBox" fmlaLink="$F$98" lockText="1" noThreeD="1"/>
</file>

<file path=xl/ctrlProps/ctrlProp12.xml><?xml version="1.0" encoding="utf-8"?>
<formControlPr xmlns="http://schemas.microsoft.com/office/spreadsheetml/2009/9/main" objectType="CheckBox" fmlaLink="$G$98" lockText="1" noThreeD="1"/>
</file>

<file path=xl/ctrlProps/ctrlProp13.xml><?xml version="1.0" encoding="utf-8"?>
<formControlPr xmlns="http://schemas.microsoft.com/office/spreadsheetml/2009/9/main" objectType="CheckBox" fmlaLink="$H$98" lockText="1" noThreeD="1"/>
</file>

<file path=xl/ctrlProps/ctrlProp14.xml><?xml version="1.0" encoding="utf-8"?>
<formControlPr xmlns="http://schemas.microsoft.com/office/spreadsheetml/2009/9/main" objectType="CheckBox" fmlaLink="$I$98" lockText="1" noThreeD="1"/>
</file>

<file path=xl/ctrlProps/ctrlProp15.xml><?xml version="1.0" encoding="utf-8"?>
<formControlPr xmlns="http://schemas.microsoft.com/office/spreadsheetml/2009/9/main" objectType="CheckBox" fmlaLink="$J$98" lockText="1" noThreeD="1"/>
</file>

<file path=xl/ctrlProps/ctrlProp16.xml><?xml version="1.0" encoding="utf-8"?>
<formControlPr xmlns="http://schemas.microsoft.com/office/spreadsheetml/2009/9/main" objectType="CheckBox" fmlaLink="$K$98" lockText="1" noThreeD="1"/>
</file>

<file path=xl/ctrlProps/ctrlProp17.xml><?xml version="1.0" encoding="utf-8"?>
<formControlPr xmlns="http://schemas.microsoft.com/office/spreadsheetml/2009/9/main" objectType="CheckBox" fmlaLink="$F$100" lockText="1" noThreeD="1"/>
</file>

<file path=xl/ctrlProps/ctrlProp18.xml><?xml version="1.0" encoding="utf-8"?>
<formControlPr xmlns="http://schemas.microsoft.com/office/spreadsheetml/2009/9/main" objectType="CheckBox" fmlaLink="$G$100" lockText="1" noThreeD="1"/>
</file>

<file path=xl/ctrlProps/ctrlProp19.xml><?xml version="1.0" encoding="utf-8"?>
<formControlPr xmlns="http://schemas.microsoft.com/office/spreadsheetml/2009/9/main" objectType="CheckBox" fmlaLink="$H$100" lockText="1" noThreeD="1"/>
</file>

<file path=xl/ctrlProps/ctrlProp2.xml><?xml version="1.0" encoding="utf-8"?>
<formControlPr xmlns="http://schemas.microsoft.com/office/spreadsheetml/2009/9/main" objectType="CheckBox" fmlaLink="$F$81" lockText="1" noThreeD="1"/>
</file>

<file path=xl/ctrlProps/ctrlProp20.xml><?xml version="1.0" encoding="utf-8"?>
<formControlPr xmlns="http://schemas.microsoft.com/office/spreadsheetml/2009/9/main" objectType="CheckBox" fmlaLink="$I$100" lockText="1" noThreeD="1"/>
</file>

<file path=xl/ctrlProps/ctrlProp21.xml><?xml version="1.0" encoding="utf-8"?>
<formControlPr xmlns="http://schemas.microsoft.com/office/spreadsheetml/2009/9/main" objectType="CheckBox" fmlaLink="$J$100" lockText="1" noThreeD="1"/>
</file>

<file path=xl/ctrlProps/ctrlProp22.xml><?xml version="1.0" encoding="utf-8"?>
<formControlPr xmlns="http://schemas.microsoft.com/office/spreadsheetml/2009/9/main" objectType="CheckBox" fmlaLink="$K$100" lockText="1" noThreeD="1"/>
</file>

<file path=xl/ctrlProps/ctrlProp23.xml><?xml version="1.0" encoding="utf-8"?>
<formControlPr xmlns="http://schemas.microsoft.com/office/spreadsheetml/2009/9/main" objectType="CheckBox" fmlaLink="$F$102" lockText="1" noThreeD="1"/>
</file>

<file path=xl/ctrlProps/ctrlProp24.xml><?xml version="1.0" encoding="utf-8"?>
<formControlPr xmlns="http://schemas.microsoft.com/office/spreadsheetml/2009/9/main" objectType="CheckBox" fmlaLink="$G$102" lockText="1" noThreeD="1"/>
</file>

<file path=xl/ctrlProps/ctrlProp25.xml><?xml version="1.0" encoding="utf-8"?>
<formControlPr xmlns="http://schemas.microsoft.com/office/spreadsheetml/2009/9/main" objectType="CheckBox" fmlaLink="$H$102" lockText="1" noThreeD="1"/>
</file>

<file path=xl/ctrlProps/ctrlProp26.xml><?xml version="1.0" encoding="utf-8"?>
<formControlPr xmlns="http://schemas.microsoft.com/office/spreadsheetml/2009/9/main" objectType="CheckBox" fmlaLink="$I$102" lockText="1" noThreeD="1"/>
</file>

<file path=xl/ctrlProps/ctrlProp27.xml><?xml version="1.0" encoding="utf-8"?>
<formControlPr xmlns="http://schemas.microsoft.com/office/spreadsheetml/2009/9/main" objectType="CheckBox" fmlaLink="$J$102" lockText="1" noThreeD="1"/>
</file>

<file path=xl/ctrlProps/ctrlProp28.xml><?xml version="1.0" encoding="utf-8"?>
<formControlPr xmlns="http://schemas.microsoft.com/office/spreadsheetml/2009/9/main" objectType="CheckBox" fmlaLink="$K$102" lockText="1" noThreeD="1"/>
</file>

<file path=xl/ctrlProps/ctrlProp29.xml><?xml version="1.0" encoding="utf-8"?>
<formControlPr xmlns="http://schemas.microsoft.com/office/spreadsheetml/2009/9/main" objectType="CheckBox" fmlaLink="$F$104" lockText="1" noThreeD="1"/>
</file>

<file path=xl/ctrlProps/ctrlProp3.xml><?xml version="1.0" encoding="utf-8"?>
<formControlPr xmlns="http://schemas.microsoft.com/office/spreadsheetml/2009/9/main" objectType="CheckBox" fmlaLink="$F$82" lockText="1" noThreeD="1"/>
</file>

<file path=xl/ctrlProps/ctrlProp30.xml><?xml version="1.0" encoding="utf-8"?>
<formControlPr xmlns="http://schemas.microsoft.com/office/spreadsheetml/2009/9/main" objectType="CheckBox" fmlaLink="$G$104" lockText="1" noThreeD="1"/>
</file>

<file path=xl/ctrlProps/ctrlProp31.xml><?xml version="1.0" encoding="utf-8"?>
<formControlPr xmlns="http://schemas.microsoft.com/office/spreadsheetml/2009/9/main" objectType="CheckBox" fmlaLink="$H$104" lockText="1" noThreeD="1"/>
</file>

<file path=xl/ctrlProps/ctrlProp32.xml><?xml version="1.0" encoding="utf-8"?>
<formControlPr xmlns="http://schemas.microsoft.com/office/spreadsheetml/2009/9/main" objectType="CheckBox" fmlaLink="$I$104" lockText="1" noThreeD="1"/>
</file>

<file path=xl/ctrlProps/ctrlProp33.xml><?xml version="1.0" encoding="utf-8"?>
<formControlPr xmlns="http://schemas.microsoft.com/office/spreadsheetml/2009/9/main" objectType="CheckBox" fmlaLink="$J$104" lockText="1" noThreeD="1"/>
</file>

<file path=xl/ctrlProps/ctrlProp34.xml><?xml version="1.0" encoding="utf-8"?>
<formControlPr xmlns="http://schemas.microsoft.com/office/spreadsheetml/2009/9/main" objectType="CheckBox" fmlaLink="$K$104" lockText="1" noThreeD="1"/>
</file>

<file path=xl/ctrlProps/ctrlProp35.xml><?xml version="1.0" encoding="utf-8"?>
<formControlPr xmlns="http://schemas.microsoft.com/office/spreadsheetml/2009/9/main" objectType="CheckBox" fmlaLink="$F$106" lockText="1" noThreeD="1"/>
</file>

<file path=xl/ctrlProps/ctrlProp36.xml><?xml version="1.0" encoding="utf-8"?>
<formControlPr xmlns="http://schemas.microsoft.com/office/spreadsheetml/2009/9/main" objectType="CheckBox" fmlaLink="$G$106" lockText="1" noThreeD="1"/>
</file>

<file path=xl/ctrlProps/ctrlProp37.xml><?xml version="1.0" encoding="utf-8"?>
<formControlPr xmlns="http://schemas.microsoft.com/office/spreadsheetml/2009/9/main" objectType="CheckBox" fmlaLink="$H$106" lockText="1" noThreeD="1"/>
</file>

<file path=xl/ctrlProps/ctrlProp38.xml><?xml version="1.0" encoding="utf-8"?>
<formControlPr xmlns="http://schemas.microsoft.com/office/spreadsheetml/2009/9/main" objectType="CheckBox" fmlaLink="$I$106" lockText="1" noThreeD="1"/>
</file>

<file path=xl/ctrlProps/ctrlProp39.xml><?xml version="1.0" encoding="utf-8"?>
<formControlPr xmlns="http://schemas.microsoft.com/office/spreadsheetml/2009/9/main" objectType="CheckBox" fmlaLink="$J$106" lockText="1" noThreeD="1"/>
</file>

<file path=xl/ctrlProps/ctrlProp4.xml><?xml version="1.0" encoding="utf-8"?>
<formControlPr xmlns="http://schemas.microsoft.com/office/spreadsheetml/2009/9/main" objectType="CheckBox" fmlaLink="$F$83" lockText="1" noThreeD="1"/>
</file>

<file path=xl/ctrlProps/ctrlProp40.xml><?xml version="1.0" encoding="utf-8"?>
<formControlPr xmlns="http://schemas.microsoft.com/office/spreadsheetml/2009/9/main" objectType="CheckBox" fmlaLink="$K$106" lockText="1" noThreeD="1"/>
</file>

<file path=xl/ctrlProps/ctrlProp41.xml><?xml version="1.0" encoding="utf-8"?>
<formControlPr xmlns="http://schemas.microsoft.com/office/spreadsheetml/2009/9/main" objectType="CheckBox" fmlaLink="$F$108" lockText="1" noThreeD="1"/>
</file>

<file path=xl/ctrlProps/ctrlProp42.xml><?xml version="1.0" encoding="utf-8"?>
<formControlPr xmlns="http://schemas.microsoft.com/office/spreadsheetml/2009/9/main" objectType="CheckBox" fmlaLink="$G$108" lockText="1" noThreeD="1"/>
</file>

<file path=xl/ctrlProps/ctrlProp43.xml><?xml version="1.0" encoding="utf-8"?>
<formControlPr xmlns="http://schemas.microsoft.com/office/spreadsheetml/2009/9/main" objectType="CheckBox" fmlaLink="$H$108" lockText="1" noThreeD="1"/>
</file>

<file path=xl/ctrlProps/ctrlProp44.xml><?xml version="1.0" encoding="utf-8"?>
<formControlPr xmlns="http://schemas.microsoft.com/office/spreadsheetml/2009/9/main" objectType="CheckBox" fmlaLink="$I$108" lockText="1" noThreeD="1"/>
</file>

<file path=xl/ctrlProps/ctrlProp45.xml><?xml version="1.0" encoding="utf-8"?>
<formControlPr xmlns="http://schemas.microsoft.com/office/spreadsheetml/2009/9/main" objectType="CheckBox" fmlaLink="$J$108" lockText="1" noThreeD="1"/>
</file>

<file path=xl/ctrlProps/ctrlProp46.xml><?xml version="1.0" encoding="utf-8"?>
<formControlPr xmlns="http://schemas.microsoft.com/office/spreadsheetml/2009/9/main" objectType="CheckBox" fmlaLink="$K$108" lockText="1" noThreeD="1"/>
</file>

<file path=xl/ctrlProps/ctrlProp47.xml><?xml version="1.0" encoding="utf-8"?>
<formControlPr xmlns="http://schemas.microsoft.com/office/spreadsheetml/2009/9/main" objectType="CheckBox" fmlaLink="$F$110" lockText="1" noThreeD="1"/>
</file>

<file path=xl/ctrlProps/ctrlProp48.xml><?xml version="1.0" encoding="utf-8"?>
<formControlPr xmlns="http://schemas.microsoft.com/office/spreadsheetml/2009/9/main" objectType="CheckBox" fmlaLink="$G$110" lockText="1" noThreeD="1"/>
</file>

<file path=xl/ctrlProps/ctrlProp49.xml><?xml version="1.0" encoding="utf-8"?>
<formControlPr xmlns="http://schemas.microsoft.com/office/spreadsheetml/2009/9/main" objectType="CheckBox" fmlaLink="$H$110" lockText="1" noThreeD="1"/>
</file>

<file path=xl/ctrlProps/ctrlProp5.xml><?xml version="1.0" encoding="utf-8"?>
<formControlPr xmlns="http://schemas.microsoft.com/office/spreadsheetml/2009/9/main" objectType="CheckBox" fmlaLink="$F$96" lockText="1" noThreeD="1"/>
</file>

<file path=xl/ctrlProps/ctrlProp50.xml><?xml version="1.0" encoding="utf-8"?>
<formControlPr xmlns="http://schemas.microsoft.com/office/spreadsheetml/2009/9/main" objectType="CheckBox" fmlaLink="$I$110" lockText="1" noThreeD="1"/>
</file>

<file path=xl/ctrlProps/ctrlProp51.xml><?xml version="1.0" encoding="utf-8"?>
<formControlPr xmlns="http://schemas.microsoft.com/office/spreadsheetml/2009/9/main" objectType="CheckBox" fmlaLink="$J$110" lockText="1" noThreeD="1"/>
</file>

<file path=xl/ctrlProps/ctrlProp52.xml><?xml version="1.0" encoding="utf-8"?>
<formControlPr xmlns="http://schemas.microsoft.com/office/spreadsheetml/2009/9/main" objectType="CheckBox" fmlaLink="$K$110" lockText="1" noThreeD="1"/>
</file>

<file path=xl/ctrlProps/ctrlProp53.xml><?xml version="1.0" encoding="utf-8"?>
<formControlPr xmlns="http://schemas.microsoft.com/office/spreadsheetml/2009/9/main" objectType="CheckBox" fmlaLink="$F$112" lockText="1" noThreeD="1"/>
</file>

<file path=xl/ctrlProps/ctrlProp54.xml><?xml version="1.0" encoding="utf-8"?>
<formControlPr xmlns="http://schemas.microsoft.com/office/spreadsheetml/2009/9/main" objectType="CheckBox" fmlaLink="$G$112" lockText="1" noThreeD="1"/>
</file>

<file path=xl/ctrlProps/ctrlProp55.xml><?xml version="1.0" encoding="utf-8"?>
<formControlPr xmlns="http://schemas.microsoft.com/office/spreadsheetml/2009/9/main" objectType="CheckBox" fmlaLink="$H$112" lockText="1" noThreeD="1"/>
</file>

<file path=xl/ctrlProps/ctrlProp56.xml><?xml version="1.0" encoding="utf-8"?>
<formControlPr xmlns="http://schemas.microsoft.com/office/spreadsheetml/2009/9/main" objectType="CheckBox" fmlaLink="$I$112" lockText="1" noThreeD="1"/>
</file>

<file path=xl/ctrlProps/ctrlProp57.xml><?xml version="1.0" encoding="utf-8"?>
<formControlPr xmlns="http://schemas.microsoft.com/office/spreadsheetml/2009/9/main" objectType="CheckBox" fmlaLink="$J$112" lockText="1" noThreeD="1"/>
</file>

<file path=xl/ctrlProps/ctrlProp58.xml><?xml version="1.0" encoding="utf-8"?>
<formControlPr xmlns="http://schemas.microsoft.com/office/spreadsheetml/2009/9/main" objectType="CheckBox" fmlaLink="$K$112" lockText="1" noThreeD="1"/>
</file>

<file path=xl/ctrlProps/ctrlProp59.xml><?xml version="1.0" encoding="utf-8"?>
<formControlPr xmlns="http://schemas.microsoft.com/office/spreadsheetml/2009/9/main" objectType="CheckBox" fmlaLink="$F$114" lockText="1" noThreeD="1"/>
</file>

<file path=xl/ctrlProps/ctrlProp6.xml><?xml version="1.0" encoding="utf-8"?>
<formControlPr xmlns="http://schemas.microsoft.com/office/spreadsheetml/2009/9/main" objectType="CheckBox" fmlaLink="$G$96" lockText="1" noThreeD="1"/>
</file>

<file path=xl/ctrlProps/ctrlProp60.xml><?xml version="1.0" encoding="utf-8"?>
<formControlPr xmlns="http://schemas.microsoft.com/office/spreadsheetml/2009/9/main" objectType="CheckBox" fmlaLink="$G$114" lockText="1" noThreeD="1"/>
</file>

<file path=xl/ctrlProps/ctrlProp61.xml><?xml version="1.0" encoding="utf-8"?>
<formControlPr xmlns="http://schemas.microsoft.com/office/spreadsheetml/2009/9/main" objectType="CheckBox" fmlaLink="$H$114" lockText="1" noThreeD="1"/>
</file>

<file path=xl/ctrlProps/ctrlProp62.xml><?xml version="1.0" encoding="utf-8"?>
<formControlPr xmlns="http://schemas.microsoft.com/office/spreadsheetml/2009/9/main" objectType="CheckBox" fmlaLink="$I$114" lockText="1" noThreeD="1"/>
</file>

<file path=xl/ctrlProps/ctrlProp63.xml><?xml version="1.0" encoding="utf-8"?>
<formControlPr xmlns="http://schemas.microsoft.com/office/spreadsheetml/2009/9/main" objectType="CheckBox" fmlaLink="$J$114" lockText="1" noThreeD="1"/>
</file>

<file path=xl/ctrlProps/ctrlProp64.xml><?xml version="1.0" encoding="utf-8"?>
<formControlPr xmlns="http://schemas.microsoft.com/office/spreadsheetml/2009/9/main" objectType="CheckBox" fmlaLink="$K$114" lockText="1" noThreeD="1"/>
</file>

<file path=xl/ctrlProps/ctrlProp65.xml><?xml version="1.0" encoding="utf-8"?>
<formControlPr xmlns="http://schemas.microsoft.com/office/spreadsheetml/2009/9/main" objectType="CheckBox" fmlaLink="$F$116" lockText="1" noThreeD="1"/>
</file>

<file path=xl/ctrlProps/ctrlProp66.xml><?xml version="1.0" encoding="utf-8"?>
<formControlPr xmlns="http://schemas.microsoft.com/office/spreadsheetml/2009/9/main" objectType="CheckBox" fmlaLink="$G$116" lockText="1" noThreeD="1"/>
</file>

<file path=xl/ctrlProps/ctrlProp67.xml><?xml version="1.0" encoding="utf-8"?>
<formControlPr xmlns="http://schemas.microsoft.com/office/spreadsheetml/2009/9/main" objectType="CheckBox" fmlaLink="$H$116" lockText="1" noThreeD="1"/>
</file>

<file path=xl/ctrlProps/ctrlProp68.xml><?xml version="1.0" encoding="utf-8"?>
<formControlPr xmlns="http://schemas.microsoft.com/office/spreadsheetml/2009/9/main" objectType="CheckBox" fmlaLink="$I$116" lockText="1" noThreeD="1"/>
</file>

<file path=xl/ctrlProps/ctrlProp69.xml><?xml version="1.0" encoding="utf-8"?>
<formControlPr xmlns="http://schemas.microsoft.com/office/spreadsheetml/2009/9/main" objectType="CheckBox" fmlaLink="$J$116" lockText="1" noThreeD="1"/>
</file>

<file path=xl/ctrlProps/ctrlProp7.xml><?xml version="1.0" encoding="utf-8"?>
<formControlPr xmlns="http://schemas.microsoft.com/office/spreadsheetml/2009/9/main" objectType="CheckBox" fmlaLink="$H$96" lockText="1" noThreeD="1"/>
</file>

<file path=xl/ctrlProps/ctrlProp70.xml><?xml version="1.0" encoding="utf-8"?>
<formControlPr xmlns="http://schemas.microsoft.com/office/spreadsheetml/2009/9/main" objectType="CheckBox" fmlaLink="$K$116" lockText="1" noThreeD="1"/>
</file>

<file path=xl/ctrlProps/ctrlProp71.xml><?xml version="1.0" encoding="utf-8"?>
<formControlPr xmlns="http://schemas.microsoft.com/office/spreadsheetml/2009/9/main" objectType="CheckBox" fmlaLink="$F$118" lockText="1" noThreeD="1"/>
</file>

<file path=xl/ctrlProps/ctrlProp72.xml><?xml version="1.0" encoding="utf-8"?>
<formControlPr xmlns="http://schemas.microsoft.com/office/spreadsheetml/2009/9/main" objectType="CheckBox" fmlaLink="$G$118" lockText="1" noThreeD="1"/>
</file>

<file path=xl/ctrlProps/ctrlProp73.xml><?xml version="1.0" encoding="utf-8"?>
<formControlPr xmlns="http://schemas.microsoft.com/office/spreadsheetml/2009/9/main" objectType="CheckBox" fmlaLink="$H$118" lockText="1" noThreeD="1"/>
</file>

<file path=xl/ctrlProps/ctrlProp74.xml><?xml version="1.0" encoding="utf-8"?>
<formControlPr xmlns="http://schemas.microsoft.com/office/spreadsheetml/2009/9/main" objectType="CheckBox" fmlaLink="$I$118" lockText="1" noThreeD="1"/>
</file>

<file path=xl/ctrlProps/ctrlProp75.xml><?xml version="1.0" encoding="utf-8"?>
<formControlPr xmlns="http://schemas.microsoft.com/office/spreadsheetml/2009/9/main" objectType="CheckBox" fmlaLink="$J$118" lockText="1" noThreeD="1"/>
</file>

<file path=xl/ctrlProps/ctrlProp76.xml><?xml version="1.0" encoding="utf-8"?>
<formControlPr xmlns="http://schemas.microsoft.com/office/spreadsheetml/2009/9/main" objectType="CheckBox" fmlaLink="$K$118"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fmlaLink="$I$96" lockText="1" noThreeD="1"/>
</file>

<file path=xl/ctrlProps/ctrlProp80.xml><?xml version="1.0" encoding="utf-8"?>
<formControlPr xmlns="http://schemas.microsoft.com/office/spreadsheetml/2009/9/main" objectType="GBox" noThreeD="1"/>
</file>

<file path=xl/ctrlProps/ctrlProp9.xml><?xml version="1.0" encoding="utf-8"?>
<formControlPr xmlns="http://schemas.microsoft.com/office/spreadsheetml/2009/9/main" objectType="CheckBox" fmlaLink="$J$96" lockText="1" noThreeD="1"/>
</file>

<file path=xl/drawings/_rels/drawing7.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7</xdr:col>
      <xdr:colOff>57727</xdr:colOff>
      <xdr:row>4</xdr:row>
      <xdr:rowOff>80818</xdr:rowOff>
    </xdr:from>
    <xdr:to>
      <xdr:col>8</xdr:col>
      <xdr:colOff>11547</xdr:colOff>
      <xdr:row>42</xdr:row>
      <xdr:rowOff>23091</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a:xfrm>
          <a:off x="12065000" y="1177636"/>
          <a:ext cx="1362365" cy="163483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74839</xdr:colOff>
      <xdr:row>3</xdr:row>
      <xdr:rowOff>163285</xdr:rowOff>
    </xdr:from>
    <xdr:to>
      <xdr:col>14</xdr:col>
      <xdr:colOff>498023</xdr:colOff>
      <xdr:row>7</xdr:row>
      <xdr:rowOff>165553</xdr:rowOff>
    </xdr:to>
    <xdr:sp macro="" textlink="">
      <xdr:nvSpPr>
        <xdr:cNvPr id="2" name="吹き出し: 角を丸めた四角形 1">
          <a:extLst>
            <a:ext uri="{FF2B5EF4-FFF2-40B4-BE49-F238E27FC236}">
              <a16:creationId xmlns:a16="http://schemas.microsoft.com/office/drawing/2014/main" id="{00000000-0008-0000-1800-000002000000}"/>
            </a:ext>
          </a:extLst>
        </xdr:cNvPr>
        <xdr:cNvSpPr/>
      </xdr:nvSpPr>
      <xdr:spPr>
        <a:xfrm>
          <a:off x="7422697" y="1115785"/>
          <a:ext cx="1647826" cy="76426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支払証憑類を貼付</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147562</xdr:colOff>
      <xdr:row>1</xdr:row>
      <xdr:rowOff>125186</xdr:rowOff>
    </xdr:from>
    <xdr:to>
      <xdr:col>11</xdr:col>
      <xdr:colOff>581629</xdr:colOff>
      <xdr:row>3</xdr:row>
      <xdr:rowOff>4387</xdr:rowOff>
    </xdr:to>
    <xdr:sp macro="" textlink="">
      <xdr:nvSpPr>
        <xdr:cNvPr id="3" name="吹き出し: 角を丸めた四角形 2">
          <a:extLst>
            <a:ext uri="{FF2B5EF4-FFF2-40B4-BE49-F238E27FC236}">
              <a16:creationId xmlns:a16="http://schemas.microsoft.com/office/drawing/2014/main" id="{00000000-0008-0000-1A00-000003000000}"/>
            </a:ext>
          </a:extLst>
        </xdr:cNvPr>
        <xdr:cNvSpPr/>
      </xdr:nvSpPr>
      <xdr:spPr>
        <a:xfrm>
          <a:off x="6812039" y="367090"/>
          <a:ext cx="1655686" cy="363011"/>
        </a:xfrm>
        <a:prstGeom prst="wedgeRoundRectCallout">
          <a:avLst>
            <a:gd name="adj1" fmla="val -75389"/>
            <a:gd name="adj2" fmla="val -3772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申請日を入力</a:t>
          </a:r>
        </a:p>
      </xdr:txBody>
    </xdr:sp>
    <xdr:clientData/>
  </xdr:twoCellAnchor>
  <xdr:twoCellAnchor>
    <xdr:from>
      <xdr:col>9</xdr:col>
      <xdr:colOff>279097</xdr:colOff>
      <xdr:row>22</xdr:row>
      <xdr:rowOff>185815</xdr:rowOff>
    </xdr:from>
    <xdr:to>
      <xdr:col>12</xdr:col>
      <xdr:colOff>517524</xdr:colOff>
      <xdr:row>25</xdr:row>
      <xdr:rowOff>72573</xdr:rowOff>
    </xdr:to>
    <xdr:sp macro="" textlink="">
      <xdr:nvSpPr>
        <xdr:cNvPr id="4" name="吹き出し: 角を丸めた四角形 3">
          <a:extLst>
            <a:ext uri="{FF2B5EF4-FFF2-40B4-BE49-F238E27FC236}">
              <a16:creationId xmlns:a16="http://schemas.microsoft.com/office/drawing/2014/main" id="{00000000-0008-0000-1A00-000004000000}"/>
            </a:ext>
          </a:extLst>
        </xdr:cNvPr>
        <xdr:cNvSpPr/>
      </xdr:nvSpPr>
      <xdr:spPr>
        <a:xfrm>
          <a:off x="6943574" y="5265815"/>
          <a:ext cx="2070854" cy="612472"/>
        </a:xfrm>
        <a:prstGeom prst="wedgeRoundRectCallout">
          <a:avLst>
            <a:gd name="adj1" fmla="val -75928"/>
            <a:gd name="adj2" fmla="val -1732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計画変更する内容を記載</a:t>
          </a:r>
        </a:p>
      </xdr:txBody>
    </xdr:sp>
    <xdr:clientData/>
  </xdr:twoCellAnchor>
  <xdr:twoCellAnchor>
    <xdr:from>
      <xdr:col>9</xdr:col>
      <xdr:colOff>236764</xdr:colOff>
      <xdr:row>30</xdr:row>
      <xdr:rowOff>184758</xdr:rowOff>
    </xdr:from>
    <xdr:to>
      <xdr:col>12</xdr:col>
      <xdr:colOff>474284</xdr:colOff>
      <xdr:row>33</xdr:row>
      <xdr:rowOff>65014</xdr:rowOff>
    </xdr:to>
    <xdr:sp macro="" textlink="">
      <xdr:nvSpPr>
        <xdr:cNvPr id="5" name="吹き出し: 角を丸めた四角形 4">
          <a:extLst>
            <a:ext uri="{FF2B5EF4-FFF2-40B4-BE49-F238E27FC236}">
              <a16:creationId xmlns:a16="http://schemas.microsoft.com/office/drawing/2014/main" id="{00000000-0008-0000-1A00-000005000000}"/>
            </a:ext>
          </a:extLst>
        </xdr:cNvPr>
        <xdr:cNvSpPr/>
      </xdr:nvSpPr>
      <xdr:spPr>
        <a:xfrm>
          <a:off x="6901241" y="7199996"/>
          <a:ext cx="2069947" cy="605970"/>
        </a:xfrm>
        <a:prstGeom prst="wedgeRoundRectCallout">
          <a:avLst>
            <a:gd name="adj1" fmla="val -74757"/>
            <a:gd name="adj2" fmla="val -16267"/>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計画変更の理由を記載</a:t>
          </a:r>
        </a:p>
      </xdr:txBody>
    </xdr:sp>
    <xdr:clientData/>
  </xdr:twoCellAnchor>
  <xdr:twoCellAnchor>
    <xdr:from>
      <xdr:col>9</xdr:col>
      <xdr:colOff>273503</xdr:colOff>
      <xdr:row>15</xdr:row>
      <xdr:rowOff>229809</xdr:rowOff>
    </xdr:from>
    <xdr:to>
      <xdr:col>12</xdr:col>
      <xdr:colOff>85271</xdr:colOff>
      <xdr:row>19</xdr:row>
      <xdr:rowOff>47926</xdr:rowOff>
    </xdr:to>
    <xdr:sp macro="" textlink="">
      <xdr:nvSpPr>
        <xdr:cNvPr id="6" name="吹き出し: 角を丸めた四角形 5">
          <a:extLst>
            <a:ext uri="{FF2B5EF4-FFF2-40B4-BE49-F238E27FC236}">
              <a16:creationId xmlns:a16="http://schemas.microsoft.com/office/drawing/2014/main" id="{00000000-0008-0000-1A00-000006000000}"/>
            </a:ext>
          </a:extLst>
        </xdr:cNvPr>
        <xdr:cNvSpPr/>
      </xdr:nvSpPr>
      <xdr:spPr>
        <a:xfrm>
          <a:off x="6937980" y="3616476"/>
          <a:ext cx="1644195" cy="785736"/>
        </a:xfrm>
        <a:prstGeom prst="wedgeRoundRectCallout">
          <a:avLst>
            <a:gd name="adj1" fmla="val -82877"/>
            <a:gd name="adj2" fmla="val -21700"/>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交付決定通知日と文書番号を入力</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381152</xdr:colOff>
      <xdr:row>1</xdr:row>
      <xdr:rowOff>119743</xdr:rowOff>
    </xdr:from>
    <xdr:to>
      <xdr:col>11</xdr:col>
      <xdr:colOff>416380</xdr:colOff>
      <xdr:row>3</xdr:row>
      <xdr:rowOff>3630</xdr:rowOff>
    </xdr:to>
    <xdr:sp macro="" textlink="">
      <xdr:nvSpPr>
        <xdr:cNvPr id="3" name="吹き出し: 角を丸めた四角形 2">
          <a:extLst>
            <a:ext uri="{FF2B5EF4-FFF2-40B4-BE49-F238E27FC236}">
              <a16:creationId xmlns:a16="http://schemas.microsoft.com/office/drawing/2014/main" id="{00000000-0008-0000-1C00-000003000000}"/>
            </a:ext>
          </a:extLst>
        </xdr:cNvPr>
        <xdr:cNvSpPr/>
      </xdr:nvSpPr>
      <xdr:spPr>
        <a:xfrm>
          <a:off x="6658581" y="361647"/>
          <a:ext cx="1643895" cy="367697"/>
        </a:xfrm>
        <a:prstGeom prst="wedgeRoundRectCallout">
          <a:avLst>
            <a:gd name="adj1" fmla="val -66775"/>
            <a:gd name="adj2" fmla="val -40313"/>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申請日を入力</a:t>
          </a:r>
        </a:p>
      </xdr:txBody>
    </xdr:sp>
    <xdr:clientData/>
  </xdr:twoCellAnchor>
  <xdr:twoCellAnchor>
    <xdr:from>
      <xdr:col>9</xdr:col>
      <xdr:colOff>47625</xdr:colOff>
      <xdr:row>22</xdr:row>
      <xdr:rowOff>225578</xdr:rowOff>
    </xdr:from>
    <xdr:to>
      <xdr:col>12</xdr:col>
      <xdr:colOff>283331</xdr:colOff>
      <xdr:row>25</xdr:row>
      <xdr:rowOff>104928</xdr:rowOff>
    </xdr:to>
    <xdr:sp macro="" textlink="">
      <xdr:nvSpPr>
        <xdr:cNvPr id="4" name="吹き出し: 角を丸めた四角形 3">
          <a:extLst>
            <a:ext uri="{FF2B5EF4-FFF2-40B4-BE49-F238E27FC236}">
              <a16:creationId xmlns:a16="http://schemas.microsoft.com/office/drawing/2014/main" id="{00000000-0008-0000-1C00-000004000000}"/>
            </a:ext>
          </a:extLst>
        </xdr:cNvPr>
        <xdr:cNvSpPr/>
      </xdr:nvSpPr>
      <xdr:spPr>
        <a:xfrm>
          <a:off x="6712102" y="5305578"/>
          <a:ext cx="2068133" cy="605064"/>
        </a:xfrm>
        <a:prstGeom prst="wedgeRoundRectCallout">
          <a:avLst>
            <a:gd name="adj1" fmla="val -65691"/>
            <a:gd name="adj2" fmla="val -3219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中止（廃止）する内容を記載</a:t>
          </a:r>
        </a:p>
      </xdr:txBody>
    </xdr:sp>
    <xdr:clientData/>
  </xdr:twoCellAnchor>
  <xdr:twoCellAnchor>
    <xdr:from>
      <xdr:col>9</xdr:col>
      <xdr:colOff>123068</xdr:colOff>
      <xdr:row>16</xdr:row>
      <xdr:rowOff>11794</xdr:rowOff>
    </xdr:from>
    <xdr:to>
      <xdr:col>11</xdr:col>
      <xdr:colOff>547458</xdr:colOff>
      <xdr:row>19</xdr:row>
      <xdr:rowOff>67280</xdr:rowOff>
    </xdr:to>
    <xdr:sp macro="" textlink="">
      <xdr:nvSpPr>
        <xdr:cNvPr id="5" name="吹き出し: 角を丸めた四角形 4">
          <a:extLst>
            <a:ext uri="{FF2B5EF4-FFF2-40B4-BE49-F238E27FC236}">
              <a16:creationId xmlns:a16="http://schemas.microsoft.com/office/drawing/2014/main" id="{00000000-0008-0000-1C00-000005000000}"/>
            </a:ext>
          </a:extLst>
        </xdr:cNvPr>
        <xdr:cNvSpPr/>
      </xdr:nvSpPr>
      <xdr:spPr>
        <a:xfrm>
          <a:off x="6787545" y="3640365"/>
          <a:ext cx="1646009" cy="781201"/>
        </a:xfrm>
        <a:prstGeom prst="wedgeRoundRectCallout">
          <a:avLst>
            <a:gd name="adj1" fmla="val -73694"/>
            <a:gd name="adj2" fmla="val -3570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交付決定通知日と文書番号を入力</a:t>
          </a:r>
        </a:p>
      </xdr:txBody>
    </xdr:sp>
    <xdr:clientData/>
  </xdr:twoCellAnchor>
  <xdr:twoCellAnchor>
    <xdr:from>
      <xdr:col>9</xdr:col>
      <xdr:colOff>184753</xdr:colOff>
      <xdr:row>31</xdr:row>
      <xdr:rowOff>63197</xdr:rowOff>
    </xdr:from>
    <xdr:to>
      <xdr:col>12</xdr:col>
      <xdr:colOff>418343</xdr:colOff>
      <xdr:row>33</xdr:row>
      <xdr:rowOff>190045</xdr:rowOff>
    </xdr:to>
    <xdr:sp macro="" textlink="">
      <xdr:nvSpPr>
        <xdr:cNvPr id="6" name="吹き出し: 角を丸めた四角形 5">
          <a:extLst>
            <a:ext uri="{FF2B5EF4-FFF2-40B4-BE49-F238E27FC236}">
              <a16:creationId xmlns:a16="http://schemas.microsoft.com/office/drawing/2014/main" id="{00000000-0008-0000-1C00-000006000000}"/>
            </a:ext>
          </a:extLst>
        </xdr:cNvPr>
        <xdr:cNvSpPr/>
      </xdr:nvSpPr>
      <xdr:spPr>
        <a:xfrm>
          <a:off x="6849230" y="7320340"/>
          <a:ext cx="2066017" cy="610657"/>
        </a:xfrm>
        <a:prstGeom prst="wedgeRoundRectCallout">
          <a:avLst>
            <a:gd name="adj1" fmla="val -68904"/>
            <a:gd name="adj2" fmla="val -30174"/>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中止（廃止）の期間を記載</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463550</xdr:colOff>
          <xdr:row>120</xdr:row>
          <xdr:rowOff>0</xdr:rowOff>
        </xdr:from>
        <xdr:to>
          <xdr:col>7</xdr:col>
          <xdr:colOff>44450</xdr:colOff>
          <xdr:row>121</xdr:row>
          <xdr:rowOff>69850</xdr:rowOff>
        </xdr:to>
        <xdr:sp macro="" textlink="">
          <xdr:nvSpPr>
            <xdr:cNvPr id="52402" name="Group Box 178" hidden="1">
              <a:extLst>
                <a:ext uri="{63B3BB69-23CF-44E3-9099-C40C66FF867C}">
                  <a14:compatExt spid="_x0000_s52402"/>
                </a:ext>
                <a:ext uri="{FF2B5EF4-FFF2-40B4-BE49-F238E27FC236}">
                  <a16:creationId xmlns:a16="http://schemas.microsoft.com/office/drawing/2014/main" id="{00000000-0008-0000-0300-0000B2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450850</xdr:colOff>
          <xdr:row>120</xdr:row>
          <xdr:rowOff>0</xdr:rowOff>
        </xdr:from>
        <xdr:to>
          <xdr:col>7</xdr:col>
          <xdr:colOff>69850</xdr:colOff>
          <xdr:row>121</xdr:row>
          <xdr:rowOff>44450</xdr:rowOff>
        </xdr:to>
        <xdr:sp macro="" textlink="">
          <xdr:nvSpPr>
            <xdr:cNvPr id="52405" name="Group Box 181" hidden="1">
              <a:extLst>
                <a:ext uri="{63B3BB69-23CF-44E3-9099-C40C66FF867C}">
                  <a14:compatExt spid="_x0000_s52405"/>
                </a:ext>
                <a:ext uri="{FF2B5EF4-FFF2-40B4-BE49-F238E27FC236}">
                  <a16:creationId xmlns:a16="http://schemas.microsoft.com/office/drawing/2014/main" id="{00000000-0008-0000-0300-0000B5C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79</xdr:row>
          <xdr:rowOff>0</xdr:rowOff>
        </xdr:from>
        <xdr:to>
          <xdr:col>12</xdr:col>
          <xdr:colOff>152400</xdr:colOff>
          <xdr:row>80</xdr:row>
          <xdr:rowOff>38100</xdr:rowOff>
        </xdr:to>
        <xdr:sp macro="" textlink="">
          <xdr:nvSpPr>
            <xdr:cNvPr id="52566" name="Check Box 342" hidden="1">
              <a:extLst>
                <a:ext uri="{63B3BB69-23CF-44E3-9099-C40C66FF867C}">
                  <a14:compatExt spid="_x0000_s52566"/>
                </a:ext>
                <a:ext uri="{FF2B5EF4-FFF2-40B4-BE49-F238E27FC236}">
                  <a16:creationId xmlns:a16="http://schemas.microsoft.com/office/drawing/2014/main" id="{00000000-0008-0000-0300-00005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（１）　補助事業の申請、実績報告はそれぞれ交付要綱に定められた期限を遵守します。</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80</xdr:row>
          <xdr:rowOff>0</xdr:rowOff>
        </xdr:from>
        <xdr:to>
          <xdr:col>12</xdr:col>
          <xdr:colOff>228600</xdr:colOff>
          <xdr:row>81</xdr:row>
          <xdr:rowOff>38100</xdr:rowOff>
        </xdr:to>
        <xdr:sp macro="" textlink="">
          <xdr:nvSpPr>
            <xdr:cNvPr id="52567" name="Check Box 343" hidden="1">
              <a:extLst>
                <a:ext uri="{63B3BB69-23CF-44E3-9099-C40C66FF867C}">
                  <a14:compatExt spid="_x0000_s52567"/>
                </a:ext>
                <a:ext uri="{FF2B5EF4-FFF2-40B4-BE49-F238E27FC236}">
                  <a16:creationId xmlns:a16="http://schemas.microsoft.com/office/drawing/2014/main" id="{00000000-0008-0000-0300-00005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（２）　経費の支払は銀行振込を原則とし、現金払や相殺による支払いは行いません。</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81</xdr:row>
          <xdr:rowOff>6350</xdr:rowOff>
        </xdr:from>
        <xdr:to>
          <xdr:col>12</xdr:col>
          <xdr:colOff>190500</xdr:colOff>
          <xdr:row>82</xdr:row>
          <xdr:rowOff>38100</xdr:rowOff>
        </xdr:to>
        <xdr:sp macro="" textlink="">
          <xdr:nvSpPr>
            <xdr:cNvPr id="52568" name="Check Box 344" hidden="1">
              <a:extLst>
                <a:ext uri="{63B3BB69-23CF-44E3-9099-C40C66FF867C}">
                  <a14:compatExt spid="_x0000_s52568"/>
                </a:ext>
                <a:ext uri="{FF2B5EF4-FFF2-40B4-BE49-F238E27FC236}">
                  <a16:creationId xmlns:a16="http://schemas.microsoft.com/office/drawing/2014/main" id="{00000000-0008-0000-0300-00005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（３）　補助事業に係る支払は申請事業毎に行い、他の申請や支払とは混在しません。</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374650</xdr:colOff>
          <xdr:row>82</xdr:row>
          <xdr:rowOff>6350</xdr:rowOff>
        </xdr:from>
        <xdr:to>
          <xdr:col>12</xdr:col>
          <xdr:colOff>76200</xdr:colOff>
          <xdr:row>83</xdr:row>
          <xdr:rowOff>38100</xdr:rowOff>
        </xdr:to>
        <xdr:sp macro="" textlink="">
          <xdr:nvSpPr>
            <xdr:cNvPr id="52569" name="Check Box 345" hidden="1">
              <a:extLst>
                <a:ext uri="{63B3BB69-23CF-44E3-9099-C40C66FF867C}">
                  <a14:compatExt spid="_x0000_s52569"/>
                </a:ext>
                <a:ext uri="{FF2B5EF4-FFF2-40B4-BE49-F238E27FC236}">
                  <a16:creationId xmlns:a16="http://schemas.microsoft.com/office/drawing/2014/main" id="{00000000-0008-0000-0300-00005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（４）　本事業やその他海外販路拡大に関する情報等に関するメールマガジン受け取り。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95</xdr:row>
          <xdr:rowOff>0</xdr:rowOff>
        </xdr:from>
        <xdr:to>
          <xdr:col>5</xdr:col>
          <xdr:colOff>869950</xdr:colOff>
          <xdr:row>96</xdr:row>
          <xdr:rowOff>0</xdr:rowOff>
        </xdr:to>
        <xdr:sp macro="" textlink="">
          <xdr:nvSpPr>
            <xdr:cNvPr id="52570" name="Check Box 346" hidden="1">
              <a:extLst>
                <a:ext uri="{63B3BB69-23CF-44E3-9099-C40C66FF867C}">
                  <a14:compatExt spid="_x0000_s52570"/>
                </a:ext>
                <a:ext uri="{FF2B5EF4-FFF2-40B4-BE49-F238E27FC236}">
                  <a16:creationId xmlns:a16="http://schemas.microsoft.com/office/drawing/2014/main" id="{00000000-0008-0000-0300-00005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95</xdr:row>
          <xdr:rowOff>0</xdr:rowOff>
        </xdr:from>
        <xdr:to>
          <xdr:col>7</xdr:col>
          <xdr:colOff>0</xdr:colOff>
          <xdr:row>96</xdr:row>
          <xdr:rowOff>0</xdr:rowOff>
        </xdr:to>
        <xdr:sp macro="" textlink="">
          <xdr:nvSpPr>
            <xdr:cNvPr id="52571" name="Check Box 347" hidden="1">
              <a:extLst>
                <a:ext uri="{63B3BB69-23CF-44E3-9099-C40C66FF867C}">
                  <a14:compatExt spid="_x0000_s52571"/>
                </a:ext>
                <a:ext uri="{FF2B5EF4-FFF2-40B4-BE49-F238E27FC236}">
                  <a16:creationId xmlns:a16="http://schemas.microsoft.com/office/drawing/2014/main" id="{00000000-0008-0000-0300-00005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95</xdr:row>
          <xdr:rowOff>0</xdr:rowOff>
        </xdr:from>
        <xdr:to>
          <xdr:col>8</xdr:col>
          <xdr:colOff>0</xdr:colOff>
          <xdr:row>96</xdr:row>
          <xdr:rowOff>0</xdr:rowOff>
        </xdr:to>
        <xdr:sp macro="" textlink="">
          <xdr:nvSpPr>
            <xdr:cNvPr id="52572" name="Check Box 348" hidden="1">
              <a:extLst>
                <a:ext uri="{63B3BB69-23CF-44E3-9099-C40C66FF867C}">
                  <a14:compatExt spid="_x0000_s52572"/>
                </a:ext>
                <a:ext uri="{FF2B5EF4-FFF2-40B4-BE49-F238E27FC236}">
                  <a16:creationId xmlns:a16="http://schemas.microsoft.com/office/drawing/2014/main" id="{00000000-0008-0000-0300-00005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95</xdr:row>
          <xdr:rowOff>0</xdr:rowOff>
        </xdr:from>
        <xdr:to>
          <xdr:col>9</xdr:col>
          <xdr:colOff>0</xdr:colOff>
          <xdr:row>96</xdr:row>
          <xdr:rowOff>0</xdr:rowOff>
        </xdr:to>
        <xdr:sp macro="" textlink="">
          <xdr:nvSpPr>
            <xdr:cNvPr id="52573" name="Check Box 349" hidden="1">
              <a:extLst>
                <a:ext uri="{63B3BB69-23CF-44E3-9099-C40C66FF867C}">
                  <a14:compatExt spid="_x0000_s52573"/>
                </a:ext>
                <a:ext uri="{FF2B5EF4-FFF2-40B4-BE49-F238E27FC236}">
                  <a16:creationId xmlns:a16="http://schemas.microsoft.com/office/drawing/2014/main" id="{00000000-0008-0000-0300-00005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95</xdr:row>
          <xdr:rowOff>0</xdr:rowOff>
        </xdr:from>
        <xdr:to>
          <xdr:col>10</xdr:col>
          <xdr:colOff>0</xdr:colOff>
          <xdr:row>96</xdr:row>
          <xdr:rowOff>0</xdr:rowOff>
        </xdr:to>
        <xdr:sp macro="" textlink="">
          <xdr:nvSpPr>
            <xdr:cNvPr id="52574" name="Check Box 350" hidden="1">
              <a:extLst>
                <a:ext uri="{63B3BB69-23CF-44E3-9099-C40C66FF867C}">
                  <a14:compatExt spid="_x0000_s52574"/>
                </a:ext>
                <a:ext uri="{FF2B5EF4-FFF2-40B4-BE49-F238E27FC236}">
                  <a16:creationId xmlns:a16="http://schemas.microsoft.com/office/drawing/2014/main" id="{00000000-0008-0000-0300-00005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95</xdr:row>
          <xdr:rowOff>0</xdr:rowOff>
        </xdr:from>
        <xdr:to>
          <xdr:col>10</xdr:col>
          <xdr:colOff>863600</xdr:colOff>
          <xdr:row>96</xdr:row>
          <xdr:rowOff>0</xdr:rowOff>
        </xdr:to>
        <xdr:sp macro="" textlink="">
          <xdr:nvSpPr>
            <xdr:cNvPr id="52575" name="Check Box 351" hidden="1">
              <a:extLst>
                <a:ext uri="{63B3BB69-23CF-44E3-9099-C40C66FF867C}">
                  <a14:compatExt spid="_x0000_s52575"/>
                </a:ext>
                <a:ext uri="{FF2B5EF4-FFF2-40B4-BE49-F238E27FC236}">
                  <a16:creationId xmlns:a16="http://schemas.microsoft.com/office/drawing/2014/main" id="{00000000-0008-0000-0300-00005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97</xdr:row>
          <xdr:rowOff>0</xdr:rowOff>
        </xdr:from>
        <xdr:to>
          <xdr:col>5</xdr:col>
          <xdr:colOff>869950</xdr:colOff>
          <xdr:row>98</xdr:row>
          <xdr:rowOff>0</xdr:rowOff>
        </xdr:to>
        <xdr:sp macro="" textlink="">
          <xdr:nvSpPr>
            <xdr:cNvPr id="52576" name="Check Box 352" hidden="1">
              <a:extLst>
                <a:ext uri="{63B3BB69-23CF-44E3-9099-C40C66FF867C}">
                  <a14:compatExt spid="_x0000_s52576"/>
                </a:ext>
                <a:ext uri="{FF2B5EF4-FFF2-40B4-BE49-F238E27FC236}">
                  <a16:creationId xmlns:a16="http://schemas.microsoft.com/office/drawing/2014/main" id="{00000000-0008-0000-0300-00006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97</xdr:row>
          <xdr:rowOff>0</xdr:rowOff>
        </xdr:from>
        <xdr:to>
          <xdr:col>6</xdr:col>
          <xdr:colOff>876300</xdr:colOff>
          <xdr:row>98</xdr:row>
          <xdr:rowOff>0</xdr:rowOff>
        </xdr:to>
        <xdr:sp macro="" textlink="">
          <xdr:nvSpPr>
            <xdr:cNvPr id="52577" name="Check Box 353" hidden="1">
              <a:extLst>
                <a:ext uri="{63B3BB69-23CF-44E3-9099-C40C66FF867C}">
                  <a14:compatExt spid="_x0000_s52577"/>
                </a:ext>
                <a:ext uri="{FF2B5EF4-FFF2-40B4-BE49-F238E27FC236}">
                  <a16:creationId xmlns:a16="http://schemas.microsoft.com/office/drawing/2014/main" id="{00000000-0008-0000-0300-00006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97</xdr:row>
          <xdr:rowOff>0</xdr:rowOff>
        </xdr:from>
        <xdr:to>
          <xdr:col>7</xdr:col>
          <xdr:colOff>876300</xdr:colOff>
          <xdr:row>98</xdr:row>
          <xdr:rowOff>0</xdr:rowOff>
        </xdr:to>
        <xdr:sp macro="" textlink="">
          <xdr:nvSpPr>
            <xdr:cNvPr id="52578" name="Check Box 354" hidden="1">
              <a:extLst>
                <a:ext uri="{63B3BB69-23CF-44E3-9099-C40C66FF867C}">
                  <a14:compatExt spid="_x0000_s52578"/>
                </a:ext>
                <a:ext uri="{FF2B5EF4-FFF2-40B4-BE49-F238E27FC236}">
                  <a16:creationId xmlns:a16="http://schemas.microsoft.com/office/drawing/2014/main" id="{00000000-0008-0000-0300-00006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97</xdr:row>
          <xdr:rowOff>0</xdr:rowOff>
        </xdr:from>
        <xdr:to>
          <xdr:col>8</xdr:col>
          <xdr:colOff>876300</xdr:colOff>
          <xdr:row>98</xdr:row>
          <xdr:rowOff>0</xdr:rowOff>
        </xdr:to>
        <xdr:sp macro="" textlink="">
          <xdr:nvSpPr>
            <xdr:cNvPr id="52579" name="Check Box 355" hidden="1">
              <a:extLst>
                <a:ext uri="{63B3BB69-23CF-44E3-9099-C40C66FF867C}">
                  <a14:compatExt spid="_x0000_s52579"/>
                </a:ext>
                <a:ext uri="{FF2B5EF4-FFF2-40B4-BE49-F238E27FC236}">
                  <a16:creationId xmlns:a16="http://schemas.microsoft.com/office/drawing/2014/main" id="{00000000-0008-0000-0300-00006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97</xdr:row>
          <xdr:rowOff>0</xdr:rowOff>
        </xdr:from>
        <xdr:to>
          <xdr:col>9</xdr:col>
          <xdr:colOff>876300</xdr:colOff>
          <xdr:row>98</xdr:row>
          <xdr:rowOff>0</xdr:rowOff>
        </xdr:to>
        <xdr:sp macro="" textlink="">
          <xdr:nvSpPr>
            <xdr:cNvPr id="52580" name="Check Box 356" hidden="1">
              <a:extLst>
                <a:ext uri="{63B3BB69-23CF-44E3-9099-C40C66FF867C}">
                  <a14:compatExt spid="_x0000_s52580"/>
                </a:ext>
                <a:ext uri="{FF2B5EF4-FFF2-40B4-BE49-F238E27FC236}">
                  <a16:creationId xmlns:a16="http://schemas.microsoft.com/office/drawing/2014/main" id="{00000000-0008-0000-0300-00006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97</xdr:row>
          <xdr:rowOff>0</xdr:rowOff>
        </xdr:from>
        <xdr:to>
          <xdr:col>10</xdr:col>
          <xdr:colOff>869950</xdr:colOff>
          <xdr:row>98</xdr:row>
          <xdr:rowOff>0</xdr:rowOff>
        </xdr:to>
        <xdr:sp macro="" textlink="">
          <xdr:nvSpPr>
            <xdr:cNvPr id="52581" name="Check Box 357" hidden="1">
              <a:extLst>
                <a:ext uri="{63B3BB69-23CF-44E3-9099-C40C66FF867C}">
                  <a14:compatExt spid="_x0000_s52581"/>
                </a:ext>
                <a:ext uri="{FF2B5EF4-FFF2-40B4-BE49-F238E27FC236}">
                  <a16:creationId xmlns:a16="http://schemas.microsoft.com/office/drawing/2014/main" id="{00000000-0008-0000-0300-00006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99</xdr:row>
          <xdr:rowOff>0</xdr:rowOff>
        </xdr:from>
        <xdr:to>
          <xdr:col>5</xdr:col>
          <xdr:colOff>869950</xdr:colOff>
          <xdr:row>100</xdr:row>
          <xdr:rowOff>0</xdr:rowOff>
        </xdr:to>
        <xdr:sp macro="" textlink="">
          <xdr:nvSpPr>
            <xdr:cNvPr id="52582" name="Check Box 358" hidden="1">
              <a:extLst>
                <a:ext uri="{63B3BB69-23CF-44E3-9099-C40C66FF867C}">
                  <a14:compatExt spid="_x0000_s52582"/>
                </a:ext>
                <a:ext uri="{FF2B5EF4-FFF2-40B4-BE49-F238E27FC236}">
                  <a16:creationId xmlns:a16="http://schemas.microsoft.com/office/drawing/2014/main" id="{00000000-0008-0000-0300-00006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99</xdr:row>
          <xdr:rowOff>0</xdr:rowOff>
        </xdr:from>
        <xdr:to>
          <xdr:col>7</xdr:col>
          <xdr:colOff>0</xdr:colOff>
          <xdr:row>100</xdr:row>
          <xdr:rowOff>0</xdr:rowOff>
        </xdr:to>
        <xdr:sp macro="" textlink="">
          <xdr:nvSpPr>
            <xdr:cNvPr id="52583" name="Check Box 359" hidden="1">
              <a:extLst>
                <a:ext uri="{63B3BB69-23CF-44E3-9099-C40C66FF867C}">
                  <a14:compatExt spid="_x0000_s52583"/>
                </a:ext>
                <a:ext uri="{FF2B5EF4-FFF2-40B4-BE49-F238E27FC236}">
                  <a16:creationId xmlns:a16="http://schemas.microsoft.com/office/drawing/2014/main" id="{00000000-0008-0000-0300-00006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99</xdr:row>
          <xdr:rowOff>0</xdr:rowOff>
        </xdr:from>
        <xdr:to>
          <xdr:col>8</xdr:col>
          <xdr:colOff>0</xdr:colOff>
          <xdr:row>100</xdr:row>
          <xdr:rowOff>0</xdr:rowOff>
        </xdr:to>
        <xdr:sp macro="" textlink="">
          <xdr:nvSpPr>
            <xdr:cNvPr id="52584" name="Check Box 360" hidden="1">
              <a:extLst>
                <a:ext uri="{63B3BB69-23CF-44E3-9099-C40C66FF867C}">
                  <a14:compatExt spid="_x0000_s52584"/>
                </a:ext>
                <a:ext uri="{FF2B5EF4-FFF2-40B4-BE49-F238E27FC236}">
                  <a16:creationId xmlns:a16="http://schemas.microsoft.com/office/drawing/2014/main" id="{00000000-0008-0000-0300-00006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99</xdr:row>
          <xdr:rowOff>0</xdr:rowOff>
        </xdr:from>
        <xdr:to>
          <xdr:col>9</xdr:col>
          <xdr:colOff>0</xdr:colOff>
          <xdr:row>100</xdr:row>
          <xdr:rowOff>0</xdr:rowOff>
        </xdr:to>
        <xdr:sp macro="" textlink="">
          <xdr:nvSpPr>
            <xdr:cNvPr id="52585" name="Check Box 361" hidden="1">
              <a:extLst>
                <a:ext uri="{63B3BB69-23CF-44E3-9099-C40C66FF867C}">
                  <a14:compatExt spid="_x0000_s52585"/>
                </a:ext>
                <a:ext uri="{FF2B5EF4-FFF2-40B4-BE49-F238E27FC236}">
                  <a16:creationId xmlns:a16="http://schemas.microsoft.com/office/drawing/2014/main" id="{00000000-0008-0000-0300-00006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99</xdr:row>
          <xdr:rowOff>0</xdr:rowOff>
        </xdr:from>
        <xdr:to>
          <xdr:col>10</xdr:col>
          <xdr:colOff>6350</xdr:colOff>
          <xdr:row>100</xdr:row>
          <xdr:rowOff>0</xdr:rowOff>
        </xdr:to>
        <xdr:sp macro="" textlink="">
          <xdr:nvSpPr>
            <xdr:cNvPr id="52586" name="Check Box 362" hidden="1">
              <a:extLst>
                <a:ext uri="{63B3BB69-23CF-44E3-9099-C40C66FF867C}">
                  <a14:compatExt spid="_x0000_s52586"/>
                </a:ext>
                <a:ext uri="{FF2B5EF4-FFF2-40B4-BE49-F238E27FC236}">
                  <a16:creationId xmlns:a16="http://schemas.microsoft.com/office/drawing/2014/main" id="{00000000-0008-0000-0300-00006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99</xdr:row>
          <xdr:rowOff>0</xdr:rowOff>
        </xdr:from>
        <xdr:to>
          <xdr:col>10</xdr:col>
          <xdr:colOff>863600</xdr:colOff>
          <xdr:row>100</xdr:row>
          <xdr:rowOff>0</xdr:rowOff>
        </xdr:to>
        <xdr:sp macro="" textlink="">
          <xdr:nvSpPr>
            <xdr:cNvPr id="52587" name="Check Box 363" hidden="1">
              <a:extLst>
                <a:ext uri="{63B3BB69-23CF-44E3-9099-C40C66FF867C}">
                  <a14:compatExt spid="_x0000_s52587"/>
                </a:ext>
                <a:ext uri="{FF2B5EF4-FFF2-40B4-BE49-F238E27FC236}">
                  <a16:creationId xmlns:a16="http://schemas.microsoft.com/office/drawing/2014/main" id="{00000000-0008-0000-0300-00006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101</xdr:row>
          <xdr:rowOff>0</xdr:rowOff>
        </xdr:from>
        <xdr:to>
          <xdr:col>5</xdr:col>
          <xdr:colOff>869950</xdr:colOff>
          <xdr:row>102</xdr:row>
          <xdr:rowOff>0</xdr:rowOff>
        </xdr:to>
        <xdr:sp macro="" textlink="">
          <xdr:nvSpPr>
            <xdr:cNvPr id="52588" name="Check Box 364" hidden="1">
              <a:extLst>
                <a:ext uri="{63B3BB69-23CF-44E3-9099-C40C66FF867C}">
                  <a14:compatExt spid="_x0000_s52588"/>
                </a:ext>
                <a:ext uri="{FF2B5EF4-FFF2-40B4-BE49-F238E27FC236}">
                  <a16:creationId xmlns:a16="http://schemas.microsoft.com/office/drawing/2014/main" id="{00000000-0008-0000-0300-00006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101</xdr:row>
          <xdr:rowOff>0</xdr:rowOff>
        </xdr:from>
        <xdr:to>
          <xdr:col>6</xdr:col>
          <xdr:colOff>844550</xdr:colOff>
          <xdr:row>102</xdr:row>
          <xdr:rowOff>0</xdr:rowOff>
        </xdr:to>
        <xdr:sp macro="" textlink="">
          <xdr:nvSpPr>
            <xdr:cNvPr id="52589" name="Check Box 365" hidden="1">
              <a:extLst>
                <a:ext uri="{63B3BB69-23CF-44E3-9099-C40C66FF867C}">
                  <a14:compatExt spid="_x0000_s52589"/>
                </a:ext>
                <a:ext uri="{FF2B5EF4-FFF2-40B4-BE49-F238E27FC236}">
                  <a16:creationId xmlns:a16="http://schemas.microsoft.com/office/drawing/2014/main" id="{00000000-0008-0000-0300-00006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101</xdr:row>
          <xdr:rowOff>0</xdr:rowOff>
        </xdr:from>
        <xdr:to>
          <xdr:col>7</xdr:col>
          <xdr:colOff>844550</xdr:colOff>
          <xdr:row>102</xdr:row>
          <xdr:rowOff>0</xdr:rowOff>
        </xdr:to>
        <xdr:sp macro="" textlink="">
          <xdr:nvSpPr>
            <xdr:cNvPr id="52590" name="Check Box 366" hidden="1">
              <a:extLst>
                <a:ext uri="{63B3BB69-23CF-44E3-9099-C40C66FF867C}">
                  <a14:compatExt spid="_x0000_s52590"/>
                </a:ext>
                <a:ext uri="{FF2B5EF4-FFF2-40B4-BE49-F238E27FC236}">
                  <a16:creationId xmlns:a16="http://schemas.microsoft.com/office/drawing/2014/main" id="{00000000-0008-0000-0300-00006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101</xdr:row>
          <xdr:rowOff>0</xdr:rowOff>
        </xdr:from>
        <xdr:to>
          <xdr:col>8</xdr:col>
          <xdr:colOff>844550</xdr:colOff>
          <xdr:row>102</xdr:row>
          <xdr:rowOff>0</xdr:rowOff>
        </xdr:to>
        <xdr:sp macro="" textlink="">
          <xdr:nvSpPr>
            <xdr:cNvPr id="52591" name="Check Box 367" hidden="1">
              <a:extLst>
                <a:ext uri="{63B3BB69-23CF-44E3-9099-C40C66FF867C}">
                  <a14:compatExt spid="_x0000_s52591"/>
                </a:ext>
                <a:ext uri="{FF2B5EF4-FFF2-40B4-BE49-F238E27FC236}">
                  <a16:creationId xmlns:a16="http://schemas.microsoft.com/office/drawing/2014/main" id="{00000000-0008-0000-0300-00006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101</xdr:row>
          <xdr:rowOff>0</xdr:rowOff>
        </xdr:from>
        <xdr:to>
          <xdr:col>10</xdr:col>
          <xdr:colOff>6350</xdr:colOff>
          <xdr:row>102</xdr:row>
          <xdr:rowOff>0</xdr:rowOff>
        </xdr:to>
        <xdr:sp macro="" textlink="">
          <xdr:nvSpPr>
            <xdr:cNvPr id="52592" name="Check Box 368" hidden="1">
              <a:extLst>
                <a:ext uri="{63B3BB69-23CF-44E3-9099-C40C66FF867C}">
                  <a14:compatExt spid="_x0000_s52592"/>
                </a:ext>
                <a:ext uri="{FF2B5EF4-FFF2-40B4-BE49-F238E27FC236}">
                  <a16:creationId xmlns:a16="http://schemas.microsoft.com/office/drawing/2014/main" id="{00000000-0008-0000-0300-00007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101</xdr:row>
          <xdr:rowOff>0</xdr:rowOff>
        </xdr:from>
        <xdr:to>
          <xdr:col>10</xdr:col>
          <xdr:colOff>863600</xdr:colOff>
          <xdr:row>102</xdr:row>
          <xdr:rowOff>0</xdr:rowOff>
        </xdr:to>
        <xdr:sp macro="" textlink="">
          <xdr:nvSpPr>
            <xdr:cNvPr id="52593" name="Check Box 369" hidden="1">
              <a:extLst>
                <a:ext uri="{63B3BB69-23CF-44E3-9099-C40C66FF867C}">
                  <a14:compatExt spid="_x0000_s52593"/>
                </a:ext>
                <a:ext uri="{FF2B5EF4-FFF2-40B4-BE49-F238E27FC236}">
                  <a16:creationId xmlns:a16="http://schemas.microsoft.com/office/drawing/2014/main" id="{00000000-0008-0000-0300-00007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103</xdr:row>
          <xdr:rowOff>0</xdr:rowOff>
        </xdr:from>
        <xdr:to>
          <xdr:col>5</xdr:col>
          <xdr:colOff>869950</xdr:colOff>
          <xdr:row>104</xdr:row>
          <xdr:rowOff>0</xdr:rowOff>
        </xdr:to>
        <xdr:sp macro="" textlink="">
          <xdr:nvSpPr>
            <xdr:cNvPr id="52594" name="Check Box 370" hidden="1">
              <a:extLst>
                <a:ext uri="{63B3BB69-23CF-44E3-9099-C40C66FF867C}">
                  <a14:compatExt spid="_x0000_s52594"/>
                </a:ext>
                <a:ext uri="{FF2B5EF4-FFF2-40B4-BE49-F238E27FC236}">
                  <a16:creationId xmlns:a16="http://schemas.microsoft.com/office/drawing/2014/main" id="{00000000-0008-0000-0300-00007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103</xdr:row>
          <xdr:rowOff>0</xdr:rowOff>
        </xdr:from>
        <xdr:to>
          <xdr:col>7</xdr:col>
          <xdr:colOff>0</xdr:colOff>
          <xdr:row>104</xdr:row>
          <xdr:rowOff>0</xdr:rowOff>
        </xdr:to>
        <xdr:sp macro="" textlink="">
          <xdr:nvSpPr>
            <xdr:cNvPr id="52595" name="Check Box 371" hidden="1">
              <a:extLst>
                <a:ext uri="{63B3BB69-23CF-44E3-9099-C40C66FF867C}">
                  <a14:compatExt spid="_x0000_s52595"/>
                </a:ext>
                <a:ext uri="{FF2B5EF4-FFF2-40B4-BE49-F238E27FC236}">
                  <a16:creationId xmlns:a16="http://schemas.microsoft.com/office/drawing/2014/main" id="{00000000-0008-0000-0300-00007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103</xdr:row>
          <xdr:rowOff>0</xdr:rowOff>
        </xdr:from>
        <xdr:to>
          <xdr:col>8</xdr:col>
          <xdr:colOff>0</xdr:colOff>
          <xdr:row>104</xdr:row>
          <xdr:rowOff>0</xdr:rowOff>
        </xdr:to>
        <xdr:sp macro="" textlink="">
          <xdr:nvSpPr>
            <xdr:cNvPr id="52596" name="Check Box 372" hidden="1">
              <a:extLst>
                <a:ext uri="{63B3BB69-23CF-44E3-9099-C40C66FF867C}">
                  <a14:compatExt spid="_x0000_s52596"/>
                </a:ext>
                <a:ext uri="{FF2B5EF4-FFF2-40B4-BE49-F238E27FC236}">
                  <a16:creationId xmlns:a16="http://schemas.microsoft.com/office/drawing/2014/main" id="{00000000-0008-0000-0300-00007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103</xdr:row>
          <xdr:rowOff>0</xdr:rowOff>
        </xdr:from>
        <xdr:to>
          <xdr:col>9</xdr:col>
          <xdr:colOff>0</xdr:colOff>
          <xdr:row>104</xdr:row>
          <xdr:rowOff>0</xdr:rowOff>
        </xdr:to>
        <xdr:sp macro="" textlink="">
          <xdr:nvSpPr>
            <xdr:cNvPr id="52597" name="Check Box 373" hidden="1">
              <a:extLst>
                <a:ext uri="{63B3BB69-23CF-44E3-9099-C40C66FF867C}">
                  <a14:compatExt spid="_x0000_s52597"/>
                </a:ext>
                <a:ext uri="{FF2B5EF4-FFF2-40B4-BE49-F238E27FC236}">
                  <a16:creationId xmlns:a16="http://schemas.microsoft.com/office/drawing/2014/main" id="{00000000-0008-0000-0300-00007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103</xdr:row>
          <xdr:rowOff>0</xdr:rowOff>
        </xdr:from>
        <xdr:to>
          <xdr:col>10</xdr:col>
          <xdr:colOff>6350</xdr:colOff>
          <xdr:row>104</xdr:row>
          <xdr:rowOff>0</xdr:rowOff>
        </xdr:to>
        <xdr:sp macro="" textlink="">
          <xdr:nvSpPr>
            <xdr:cNvPr id="52598" name="Check Box 374" hidden="1">
              <a:extLst>
                <a:ext uri="{63B3BB69-23CF-44E3-9099-C40C66FF867C}">
                  <a14:compatExt spid="_x0000_s52598"/>
                </a:ext>
                <a:ext uri="{FF2B5EF4-FFF2-40B4-BE49-F238E27FC236}">
                  <a16:creationId xmlns:a16="http://schemas.microsoft.com/office/drawing/2014/main" id="{00000000-0008-0000-0300-00007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103</xdr:row>
          <xdr:rowOff>0</xdr:rowOff>
        </xdr:from>
        <xdr:to>
          <xdr:col>10</xdr:col>
          <xdr:colOff>863600</xdr:colOff>
          <xdr:row>104</xdr:row>
          <xdr:rowOff>0</xdr:rowOff>
        </xdr:to>
        <xdr:sp macro="" textlink="">
          <xdr:nvSpPr>
            <xdr:cNvPr id="52599" name="Check Box 375" hidden="1">
              <a:extLst>
                <a:ext uri="{63B3BB69-23CF-44E3-9099-C40C66FF867C}">
                  <a14:compatExt spid="_x0000_s52599"/>
                </a:ext>
                <a:ext uri="{FF2B5EF4-FFF2-40B4-BE49-F238E27FC236}">
                  <a16:creationId xmlns:a16="http://schemas.microsoft.com/office/drawing/2014/main" id="{00000000-0008-0000-0300-00007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105</xdr:row>
          <xdr:rowOff>0</xdr:rowOff>
        </xdr:from>
        <xdr:to>
          <xdr:col>5</xdr:col>
          <xdr:colOff>869950</xdr:colOff>
          <xdr:row>106</xdr:row>
          <xdr:rowOff>0</xdr:rowOff>
        </xdr:to>
        <xdr:sp macro="" textlink="">
          <xdr:nvSpPr>
            <xdr:cNvPr id="52600" name="Check Box 376" hidden="1">
              <a:extLst>
                <a:ext uri="{63B3BB69-23CF-44E3-9099-C40C66FF867C}">
                  <a14:compatExt spid="_x0000_s52600"/>
                </a:ext>
                <a:ext uri="{FF2B5EF4-FFF2-40B4-BE49-F238E27FC236}">
                  <a16:creationId xmlns:a16="http://schemas.microsoft.com/office/drawing/2014/main" id="{00000000-0008-0000-0300-00007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105</xdr:row>
          <xdr:rowOff>0</xdr:rowOff>
        </xdr:from>
        <xdr:to>
          <xdr:col>7</xdr:col>
          <xdr:colOff>0</xdr:colOff>
          <xdr:row>106</xdr:row>
          <xdr:rowOff>0</xdr:rowOff>
        </xdr:to>
        <xdr:sp macro="" textlink="">
          <xdr:nvSpPr>
            <xdr:cNvPr id="52601" name="Check Box 377" hidden="1">
              <a:extLst>
                <a:ext uri="{63B3BB69-23CF-44E3-9099-C40C66FF867C}">
                  <a14:compatExt spid="_x0000_s52601"/>
                </a:ext>
                <a:ext uri="{FF2B5EF4-FFF2-40B4-BE49-F238E27FC236}">
                  <a16:creationId xmlns:a16="http://schemas.microsoft.com/office/drawing/2014/main" id="{00000000-0008-0000-0300-00007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105</xdr:row>
          <xdr:rowOff>0</xdr:rowOff>
        </xdr:from>
        <xdr:to>
          <xdr:col>7</xdr:col>
          <xdr:colOff>844550</xdr:colOff>
          <xdr:row>106</xdr:row>
          <xdr:rowOff>0</xdr:rowOff>
        </xdr:to>
        <xdr:sp macro="" textlink="">
          <xdr:nvSpPr>
            <xdr:cNvPr id="52602" name="Check Box 378" hidden="1">
              <a:extLst>
                <a:ext uri="{63B3BB69-23CF-44E3-9099-C40C66FF867C}">
                  <a14:compatExt spid="_x0000_s52602"/>
                </a:ext>
                <a:ext uri="{FF2B5EF4-FFF2-40B4-BE49-F238E27FC236}">
                  <a16:creationId xmlns:a16="http://schemas.microsoft.com/office/drawing/2014/main" id="{00000000-0008-0000-0300-00007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105</xdr:row>
          <xdr:rowOff>0</xdr:rowOff>
        </xdr:from>
        <xdr:to>
          <xdr:col>8</xdr:col>
          <xdr:colOff>844550</xdr:colOff>
          <xdr:row>106</xdr:row>
          <xdr:rowOff>0</xdr:rowOff>
        </xdr:to>
        <xdr:sp macro="" textlink="">
          <xdr:nvSpPr>
            <xdr:cNvPr id="52603" name="Check Box 379" hidden="1">
              <a:extLst>
                <a:ext uri="{63B3BB69-23CF-44E3-9099-C40C66FF867C}">
                  <a14:compatExt spid="_x0000_s52603"/>
                </a:ext>
                <a:ext uri="{FF2B5EF4-FFF2-40B4-BE49-F238E27FC236}">
                  <a16:creationId xmlns:a16="http://schemas.microsoft.com/office/drawing/2014/main" id="{00000000-0008-0000-0300-00007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105</xdr:row>
          <xdr:rowOff>0</xdr:rowOff>
        </xdr:from>
        <xdr:to>
          <xdr:col>9</xdr:col>
          <xdr:colOff>844550</xdr:colOff>
          <xdr:row>106</xdr:row>
          <xdr:rowOff>0</xdr:rowOff>
        </xdr:to>
        <xdr:sp macro="" textlink="">
          <xdr:nvSpPr>
            <xdr:cNvPr id="52604" name="Check Box 380" hidden="1">
              <a:extLst>
                <a:ext uri="{63B3BB69-23CF-44E3-9099-C40C66FF867C}">
                  <a14:compatExt spid="_x0000_s52604"/>
                </a:ext>
                <a:ext uri="{FF2B5EF4-FFF2-40B4-BE49-F238E27FC236}">
                  <a16:creationId xmlns:a16="http://schemas.microsoft.com/office/drawing/2014/main" id="{00000000-0008-0000-0300-00007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105</xdr:row>
          <xdr:rowOff>0</xdr:rowOff>
        </xdr:from>
        <xdr:to>
          <xdr:col>10</xdr:col>
          <xdr:colOff>863600</xdr:colOff>
          <xdr:row>106</xdr:row>
          <xdr:rowOff>0</xdr:rowOff>
        </xdr:to>
        <xdr:sp macro="" textlink="">
          <xdr:nvSpPr>
            <xdr:cNvPr id="52605" name="Check Box 381" hidden="1">
              <a:extLst>
                <a:ext uri="{63B3BB69-23CF-44E3-9099-C40C66FF867C}">
                  <a14:compatExt spid="_x0000_s52605"/>
                </a:ext>
                <a:ext uri="{FF2B5EF4-FFF2-40B4-BE49-F238E27FC236}">
                  <a16:creationId xmlns:a16="http://schemas.microsoft.com/office/drawing/2014/main" id="{00000000-0008-0000-0300-00007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107</xdr:row>
          <xdr:rowOff>0</xdr:rowOff>
        </xdr:from>
        <xdr:to>
          <xdr:col>5</xdr:col>
          <xdr:colOff>869950</xdr:colOff>
          <xdr:row>108</xdr:row>
          <xdr:rowOff>0</xdr:rowOff>
        </xdr:to>
        <xdr:sp macro="" textlink="">
          <xdr:nvSpPr>
            <xdr:cNvPr id="52606" name="Check Box 382" hidden="1">
              <a:extLst>
                <a:ext uri="{63B3BB69-23CF-44E3-9099-C40C66FF867C}">
                  <a14:compatExt spid="_x0000_s52606"/>
                </a:ext>
                <a:ext uri="{FF2B5EF4-FFF2-40B4-BE49-F238E27FC236}">
                  <a16:creationId xmlns:a16="http://schemas.microsoft.com/office/drawing/2014/main" id="{00000000-0008-0000-0300-00007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107</xdr:row>
          <xdr:rowOff>0</xdr:rowOff>
        </xdr:from>
        <xdr:to>
          <xdr:col>6</xdr:col>
          <xdr:colOff>876300</xdr:colOff>
          <xdr:row>108</xdr:row>
          <xdr:rowOff>0</xdr:rowOff>
        </xdr:to>
        <xdr:sp macro="" textlink="">
          <xdr:nvSpPr>
            <xdr:cNvPr id="52607" name="Check Box 383" hidden="1">
              <a:extLst>
                <a:ext uri="{63B3BB69-23CF-44E3-9099-C40C66FF867C}">
                  <a14:compatExt spid="_x0000_s52607"/>
                </a:ext>
                <a:ext uri="{FF2B5EF4-FFF2-40B4-BE49-F238E27FC236}">
                  <a16:creationId xmlns:a16="http://schemas.microsoft.com/office/drawing/2014/main" id="{00000000-0008-0000-0300-00007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107</xdr:row>
          <xdr:rowOff>0</xdr:rowOff>
        </xdr:from>
        <xdr:to>
          <xdr:col>7</xdr:col>
          <xdr:colOff>844550</xdr:colOff>
          <xdr:row>108</xdr:row>
          <xdr:rowOff>0</xdr:rowOff>
        </xdr:to>
        <xdr:sp macro="" textlink="">
          <xdr:nvSpPr>
            <xdr:cNvPr id="52608" name="Check Box 384" hidden="1">
              <a:extLst>
                <a:ext uri="{63B3BB69-23CF-44E3-9099-C40C66FF867C}">
                  <a14:compatExt spid="_x0000_s52608"/>
                </a:ext>
                <a:ext uri="{FF2B5EF4-FFF2-40B4-BE49-F238E27FC236}">
                  <a16:creationId xmlns:a16="http://schemas.microsoft.com/office/drawing/2014/main" id="{00000000-0008-0000-0300-00008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107</xdr:row>
          <xdr:rowOff>0</xdr:rowOff>
        </xdr:from>
        <xdr:to>
          <xdr:col>8</xdr:col>
          <xdr:colOff>844550</xdr:colOff>
          <xdr:row>108</xdr:row>
          <xdr:rowOff>0</xdr:rowOff>
        </xdr:to>
        <xdr:sp macro="" textlink="">
          <xdr:nvSpPr>
            <xdr:cNvPr id="52609" name="Check Box 385" hidden="1">
              <a:extLst>
                <a:ext uri="{63B3BB69-23CF-44E3-9099-C40C66FF867C}">
                  <a14:compatExt spid="_x0000_s52609"/>
                </a:ext>
                <a:ext uri="{FF2B5EF4-FFF2-40B4-BE49-F238E27FC236}">
                  <a16:creationId xmlns:a16="http://schemas.microsoft.com/office/drawing/2014/main" id="{00000000-0008-0000-0300-00008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107</xdr:row>
          <xdr:rowOff>0</xdr:rowOff>
        </xdr:from>
        <xdr:to>
          <xdr:col>9</xdr:col>
          <xdr:colOff>863600</xdr:colOff>
          <xdr:row>108</xdr:row>
          <xdr:rowOff>0</xdr:rowOff>
        </xdr:to>
        <xdr:sp macro="" textlink="">
          <xdr:nvSpPr>
            <xdr:cNvPr id="52610" name="Check Box 386" hidden="1">
              <a:extLst>
                <a:ext uri="{63B3BB69-23CF-44E3-9099-C40C66FF867C}">
                  <a14:compatExt spid="_x0000_s52610"/>
                </a:ext>
                <a:ext uri="{FF2B5EF4-FFF2-40B4-BE49-F238E27FC236}">
                  <a16:creationId xmlns:a16="http://schemas.microsoft.com/office/drawing/2014/main" id="{00000000-0008-0000-0300-00008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107</xdr:row>
          <xdr:rowOff>0</xdr:rowOff>
        </xdr:from>
        <xdr:to>
          <xdr:col>10</xdr:col>
          <xdr:colOff>863600</xdr:colOff>
          <xdr:row>108</xdr:row>
          <xdr:rowOff>0</xdr:rowOff>
        </xdr:to>
        <xdr:sp macro="" textlink="">
          <xdr:nvSpPr>
            <xdr:cNvPr id="52611" name="Check Box 387" hidden="1">
              <a:extLst>
                <a:ext uri="{63B3BB69-23CF-44E3-9099-C40C66FF867C}">
                  <a14:compatExt spid="_x0000_s52611"/>
                </a:ext>
                <a:ext uri="{FF2B5EF4-FFF2-40B4-BE49-F238E27FC236}">
                  <a16:creationId xmlns:a16="http://schemas.microsoft.com/office/drawing/2014/main" id="{00000000-0008-0000-0300-00008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109</xdr:row>
          <xdr:rowOff>0</xdr:rowOff>
        </xdr:from>
        <xdr:to>
          <xdr:col>5</xdr:col>
          <xdr:colOff>869950</xdr:colOff>
          <xdr:row>110</xdr:row>
          <xdr:rowOff>0</xdr:rowOff>
        </xdr:to>
        <xdr:sp macro="" textlink="">
          <xdr:nvSpPr>
            <xdr:cNvPr id="52612" name="Check Box 388" hidden="1">
              <a:extLst>
                <a:ext uri="{63B3BB69-23CF-44E3-9099-C40C66FF867C}">
                  <a14:compatExt spid="_x0000_s52612"/>
                </a:ext>
                <a:ext uri="{FF2B5EF4-FFF2-40B4-BE49-F238E27FC236}">
                  <a16:creationId xmlns:a16="http://schemas.microsoft.com/office/drawing/2014/main" id="{00000000-0008-0000-0300-00008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109</xdr:row>
          <xdr:rowOff>0</xdr:rowOff>
        </xdr:from>
        <xdr:to>
          <xdr:col>7</xdr:col>
          <xdr:colOff>0</xdr:colOff>
          <xdr:row>110</xdr:row>
          <xdr:rowOff>0</xdr:rowOff>
        </xdr:to>
        <xdr:sp macro="" textlink="">
          <xdr:nvSpPr>
            <xdr:cNvPr id="52613" name="Check Box 389" hidden="1">
              <a:extLst>
                <a:ext uri="{63B3BB69-23CF-44E3-9099-C40C66FF867C}">
                  <a14:compatExt spid="_x0000_s52613"/>
                </a:ext>
                <a:ext uri="{FF2B5EF4-FFF2-40B4-BE49-F238E27FC236}">
                  <a16:creationId xmlns:a16="http://schemas.microsoft.com/office/drawing/2014/main" id="{00000000-0008-0000-0300-00008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109</xdr:row>
          <xdr:rowOff>0</xdr:rowOff>
        </xdr:from>
        <xdr:to>
          <xdr:col>7</xdr:col>
          <xdr:colOff>863600</xdr:colOff>
          <xdr:row>110</xdr:row>
          <xdr:rowOff>0</xdr:rowOff>
        </xdr:to>
        <xdr:sp macro="" textlink="">
          <xdr:nvSpPr>
            <xdr:cNvPr id="52614" name="Check Box 390" hidden="1">
              <a:extLst>
                <a:ext uri="{63B3BB69-23CF-44E3-9099-C40C66FF867C}">
                  <a14:compatExt spid="_x0000_s52614"/>
                </a:ext>
                <a:ext uri="{FF2B5EF4-FFF2-40B4-BE49-F238E27FC236}">
                  <a16:creationId xmlns:a16="http://schemas.microsoft.com/office/drawing/2014/main" id="{00000000-0008-0000-0300-00008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109</xdr:row>
          <xdr:rowOff>0</xdr:rowOff>
        </xdr:from>
        <xdr:to>
          <xdr:col>8</xdr:col>
          <xdr:colOff>863600</xdr:colOff>
          <xdr:row>110</xdr:row>
          <xdr:rowOff>0</xdr:rowOff>
        </xdr:to>
        <xdr:sp macro="" textlink="">
          <xdr:nvSpPr>
            <xdr:cNvPr id="52615" name="Check Box 391" hidden="1">
              <a:extLst>
                <a:ext uri="{63B3BB69-23CF-44E3-9099-C40C66FF867C}">
                  <a14:compatExt spid="_x0000_s52615"/>
                </a:ext>
                <a:ext uri="{FF2B5EF4-FFF2-40B4-BE49-F238E27FC236}">
                  <a16:creationId xmlns:a16="http://schemas.microsoft.com/office/drawing/2014/main" id="{00000000-0008-0000-0300-00008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109</xdr:row>
          <xdr:rowOff>0</xdr:rowOff>
        </xdr:from>
        <xdr:to>
          <xdr:col>10</xdr:col>
          <xdr:colOff>0</xdr:colOff>
          <xdr:row>110</xdr:row>
          <xdr:rowOff>0</xdr:rowOff>
        </xdr:to>
        <xdr:sp macro="" textlink="">
          <xdr:nvSpPr>
            <xdr:cNvPr id="52616" name="Check Box 392" hidden="1">
              <a:extLst>
                <a:ext uri="{63B3BB69-23CF-44E3-9099-C40C66FF867C}">
                  <a14:compatExt spid="_x0000_s52616"/>
                </a:ext>
                <a:ext uri="{FF2B5EF4-FFF2-40B4-BE49-F238E27FC236}">
                  <a16:creationId xmlns:a16="http://schemas.microsoft.com/office/drawing/2014/main" id="{00000000-0008-0000-0300-00008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109</xdr:row>
          <xdr:rowOff>0</xdr:rowOff>
        </xdr:from>
        <xdr:to>
          <xdr:col>10</xdr:col>
          <xdr:colOff>863600</xdr:colOff>
          <xdr:row>110</xdr:row>
          <xdr:rowOff>0</xdr:rowOff>
        </xdr:to>
        <xdr:sp macro="" textlink="">
          <xdr:nvSpPr>
            <xdr:cNvPr id="52617" name="Check Box 393" hidden="1">
              <a:extLst>
                <a:ext uri="{63B3BB69-23CF-44E3-9099-C40C66FF867C}">
                  <a14:compatExt spid="_x0000_s52617"/>
                </a:ext>
                <a:ext uri="{FF2B5EF4-FFF2-40B4-BE49-F238E27FC236}">
                  <a16:creationId xmlns:a16="http://schemas.microsoft.com/office/drawing/2014/main" id="{00000000-0008-0000-0300-00008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111</xdr:row>
          <xdr:rowOff>6350</xdr:rowOff>
        </xdr:from>
        <xdr:to>
          <xdr:col>5</xdr:col>
          <xdr:colOff>869950</xdr:colOff>
          <xdr:row>112</xdr:row>
          <xdr:rowOff>0</xdr:rowOff>
        </xdr:to>
        <xdr:sp macro="" textlink="">
          <xdr:nvSpPr>
            <xdr:cNvPr id="52618" name="Check Box 394" hidden="1">
              <a:extLst>
                <a:ext uri="{63B3BB69-23CF-44E3-9099-C40C66FF867C}">
                  <a14:compatExt spid="_x0000_s52618"/>
                </a:ext>
                <a:ext uri="{FF2B5EF4-FFF2-40B4-BE49-F238E27FC236}">
                  <a16:creationId xmlns:a16="http://schemas.microsoft.com/office/drawing/2014/main" id="{00000000-0008-0000-0300-00008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111</xdr:row>
          <xdr:rowOff>6350</xdr:rowOff>
        </xdr:from>
        <xdr:to>
          <xdr:col>6</xdr:col>
          <xdr:colOff>863600</xdr:colOff>
          <xdr:row>112</xdr:row>
          <xdr:rowOff>0</xdr:rowOff>
        </xdr:to>
        <xdr:sp macro="" textlink="">
          <xdr:nvSpPr>
            <xdr:cNvPr id="52619" name="Check Box 395" hidden="1">
              <a:extLst>
                <a:ext uri="{63B3BB69-23CF-44E3-9099-C40C66FF867C}">
                  <a14:compatExt spid="_x0000_s52619"/>
                </a:ext>
                <a:ext uri="{FF2B5EF4-FFF2-40B4-BE49-F238E27FC236}">
                  <a16:creationId xmlns:a16="http://schemas.microsoft.com/office/drawing/2014/main" id="{00000000-0008-0000-0300-00008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111</xdr:row>
          <xdr:rowOff>6350</xdr:rowOff>
        </xdr:from>
        <xdr:to>
          <xdr:col>7</xdr:col>
          <xdr:colOff>863600</xdr:colOff>
          <xdr:row>112</xdr:row>
          <xdr:rowOff>0</xdr:rowOff>
        </xdr:to>
        <xdr:sp macro="" textlink="">
          <xdr:nvSpPr>
            <xdr:cNvPr id="52620" name="Check Box 396" hidden="1">
              <a:extLst>
                <a:ext uri="{63B3BB69-23CF-44E3-9099-C40C66FF867C}">
                  <a14:compatExt spid="_x0000_s52620"/>
                </a:ext>
                <a:ext uri="{FF2B5EF4-FFF2-40B4-BE49-F238E27FC236}">
                  <a16:creationId xmlns:a16="http://schemas.microsoft.com/office/drawing/2014/main" id="{00000000-0008-0000-0300-00008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111</xdr:row>
          <xdr:rowOff>6350</xdr:rowOff>
        </xdr:from>
        <xdr:to>
          <xdr:col>8</xdr:col>
          <xdr:colOff>863600</xdr:colOff>
          <xdr:row>112</xdr:row>
          <xdr:rowOff>0</xdr:rowOff>
        </xdr:to>
        <xdr:sp macro="" textlink="">
          <xdr:nvSpPr>
            <xdr:cNvPr id="52621" name="Check Box 397" hidden="1">
              <a:extLst>
                <a:ext uri="{63B3BB69-23CF-44E3-9099-C40C66FF867C}">
                  <a14:compatExt spid="_x0000_s52621"/>
                </a:ext>
                <a:ext uri="{FF2B5EF4-FFF2-40B4-BE49-F238E27FC236}">
                  <a16:creationId xmlns:a16="http://schemas.microsoft.com/office/drawing/2014/main" id="{00000000-0008-0000-0300-00008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111</xdr:row>
          <xdr:rowOff>6350</xdr:rowOff>
        </xdr:from>
        <xdr:to>
          <xdr:col>9</xdr:col>
          <xdr:colOff>863600</xdr:colOff>
          <xdr:row>112</xdr:row>
          <xdr:rowOff>0</xdr:rowOff>
        </xdr:to>
        <xdr:sp macro="" textlink="">
          <xdr:nvSpPr>
            <xdr:cNvPr id="52622" name="Check Box 398" hidden="1">
              <a:extLst>
                <a:ext uri="{63B3BB69-23CF-44E3-9099-C40C66FF867C}">
                  <a14:compatExt spid="_x0000_s52622"/>
                </a:ext>
                <a:ext uri="{FF2B5EF4-FFF2-40B4-BE49-F238E27FC236}">
                  <a16:creationId xmlns:a16="http://schemas.microsoft.com/office/drawing/2014/main" id="{00000000-0008-0000-0300-00008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111</xdr:row>
          <xdr:rowOff>6350</xdr:rowOff>
        </xdr:from>
        <xdr:to>
          <xdr:col>10</xdr:col>
          <xdr:colOff>863600</xdr:colOff>
          <xdr:row>112</xdr:row>
          <xdr:rowOff>0</xdr:rowOff>
        </xdr:to>
        <xdr:sp macro="" textlink="">
          <xdr:nvSpPr>
            <xdr:cNvPr id="52623" name="Check Box 399" hidden="1">
              <a:extLst>
                <a:ext uri="{63B3BB69-23CF-44E3-9099-C40C66FF867C}">
                  <a14:compatExt spid="_x0000_s52623"/>
                </a:ext>
                <a:ext uri="{FF2B5EF4-FFF2-40B4-BE49-F238E27FC236}">
                  <a16:creationId xmlns:a16="http://schemas.microsoft.com/office/drawing/2014/main" id="{00000000-0008-0000-0300-00008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113</xdr:row>
          <xdr:rowOff>6350</xdr:rowOff>
        </xdr:from>
        <xdr:to>
          <xdr:col>5</xdr:col>
          <xdr:colOff>869950</xdr:colOff>
          <xdr:row>114</xdr:row>
          <xdr:rowOff>0</xdr:rowOff>
        </xdr:to>
        <xdr:sp macro="" textlink="">
          <xdr:nvSpPr>
            <xdr:cNvPr id="52624" name="Check Box 400" hidden="1">
              <a:extLst>
                <a:ext uri="{63B3BB69-23CF-44E3-9099-C40C66FF867C}">
                  <a14:compatExt spid="_x0000_s52624"/>
                </a:ext>
                <a:ext uri="{FF2B5EF4-FFF2-40B4-BE49-F238E27FC236}">
                  <a16:creationId xmlns:a16="http://schemas.microsoft.com/office/drawing/2014/main" id="{00000000-0008-0000-0300-00009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113</xdr:row>
          <xdr:rowOff>6350</xdr:rowOff>
        </xdr:from>
        <xdr:to>
          <xdr:col>6</xdr:col>
          <xdr:colOff>863600</xdr:colOff>
          <xdr:row>114</xdr:row>
          <xdr:rowOff>0</xdr:rowOff>
        </xdr:to>
        <xdr:sp macro="" textlink="">
          <xdr:nvSpPr>
            <xdr:cNvPr id="52625" name="Check Box 401" hidden="1">
              <a:extLst>
                <a:ext uri="{63B3BB69-23CF-44E3-9099-C40C66FF867C}">
                  <a14:compatExt spid="_x0000_s52625"/>
                </a:ext>
                <a:ext uri="{FF2B5EF4-FFF2-40B4-BE49-F238E27FC236}">
                  <a16:creationId xmlns:a16="http://schemas.microsoft.com/office/drawing/2014/main" id="{00000000-0008-0000-0300-00009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113</xdr:row>
          <xdr:rowOff>6350</xdr:rowOff>
        </xdr:from>
        <xdr:to>
          <xdr:col>7</xdr:col>
          <xdr:colOff>863600</xdr:colOff>
          <xdr:row>114</xdr:row>
          <xdr:rowOff>0</xdr:rowOff>
        </xdr:to>
        <xdr:sp macro="" textlink="">
          <xdr:nvSpPr>
            <xdr:cNvPr id="52626" name="Check Box 402" hidden="1">
              <a:extLst>
                <a:ext uri="{63B3BB69-23CF-44E3-9099-C40C66FF867C}">
                  <a14:compatExt spid="_x0000_s52626"/>
                </a:ext>
                <a:ext uri="{FF2B5EF4-FFF2-40B4-BE49-F238E27FC236}">
                  <a16:creationId xmlns:a16="http://schemas.microsoft.com/office/drawing/2014/main" id="{00000000-0008-0000-0300-000092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113</xdr:row>
          <xdr:rowOff>6350</xdr:rowOff>
        </xdr:from>
        <xdr:to>
          <xdr:col>8</xdr:col>
          <xdr:colOff>863600</xdr:colOff>
          <xdr:row>114</xdr:row>
          <xdr:rowOff>0</xdr:rowOff>
        </xdr:to>
        <xdr:sp macro="" textlink="">
          <xdr:nvSpPr>
            <xdr:cNvPr id="52627" name="Check Box 403" hidden="1">
              <a:extLst>
                <a:ext uri="{63B3BB69-23CF-44E3-9099-C40C66FF867C}">
                  <a14:compatExt spid="_x0000_s52627"/>
                </a:ext>
                <a:ext uri="{FF2B5EF4-FFF2-40B4-BE49-F238E27FC236}">
                  <a16:creationId xmlns:a16="http://schemas.microsoft.com/office/drawing/2014/main" id="{00000000-0008-0000-0300-000093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113</xdr:row>
          <xdr:rowOff>6350</xdr:rowOff>
        </xdr:from>
        <xdr:to>
          <xdr:col>10</xdr:col>
          <xdr:colOff>0</xdr:colOff>
          <xdr:row>114</xdr:row>
          <xdr:rowOff>0</xdr:rowOff>
        </xdr:to>
        <xdr:sp macro="" textlink="">
          <xdr:nvSpPr>
            <xdr:cNvPr id="52628" name="Check Box 404" hidden="1">
              <a:extLst>
                <a:ext uri="{63B3BB69-23CF-44E3-9099-C40C66FF867C}">
                  <a14:compatExt spid="_x0000_s52628"/>
                </a:ext>
                <a:ext uri="{FF2B5EF4-FFF2-40B4-BE49-F238E27FC236}">
                  <a16:creationId xmlns:a16="http://schemas.microsoft.com/office/drawing/2014/main" id="{00000000-0008-0000-0300-000094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113</xdr:row>
          <xdr:rowOff>6350</xdr:rowOff>
        </xdr:from>
        <xdr:to>
          <xdr:col>10</xdr:col>
          <xdr:colOff>863600</xdr:colOff>
          <xdr:row>114</xdr:row>
          <xdr:rowOff>0</xdr:rowOff>
        </xdr:to>
        <xdr:sp macro="" textlink="">
          <xdr:nvSpPr>
            <xdr:cNvPr id="52629" name="Check Box 405" hidden="1">
              <a:extLst>
                <a:ext uri="{63B3BB69-23CF-44E3-9099-C40C66FF867C}">
                  <a14:compatExt spid="_x0000_s52629"/>
                </a:ext>
                <a:ext uri="{FF2B5EF4-FFF2-40B4-BE49-F238E27FC236}">
                  <a16:creationId xmlns:a16="http://schemas.microsoft.com/office/drawing/2014/main" id="{00000000-0008-0000-0300-000095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115</xdr:row>
          <xdr:rowOff>0</xdr:rowOff>
        </xdr:from>
        <xdr:to>
          <xdr:col>5</xdr:col>
          <xdr:colOff>844550</xdr:colOff>
          <xdr:row>116</xdr:row>
          <xdr:rowOff>0</xdr:rowOff>
        </xdr:to>
        <xdr:sp macro="" textlink="">
          <xdr:nvSpPr>
            <xdr:cNvPr id="52630" name="Check Box 406" hidden="1">
              <a:extLst>
                <a:ext uri="{63B3BB69-23CF-44E3-9099-C40C66FF867C}">
                  <a14:compatExt spid="_x0000_s52630"/>
                </a:ext>
                <a:ext uri="{FF2B5EF4-FFF2-40B4-BE49-F238E27FC236}">
                  <a16:creationId xmlns:a16="http://schemas.microsoft.com/office/drawing/2014/main" id="{00000000-0008-0000-0300-000096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115</xdr:row>
          <xdr:rowOff>0</xdr:rowOff>
        </xdr:from>
        <xdr:to>
          <xdr:col>6</xdr:col>
          <xdr:colOff>863600</xdr:colOff>
          <xdr:row>116</xdr:row>
          <xdr:rowOff>0</xdr:rowOff>
        </xdr:to>
        <xdr:sp macro="" textlink="">
          <xdr:nvSpPr>
            <xdr:cNvPr id="52631" name="Check Box 407" hidden="1">
              <a:extLst>
                <a:ext uri="{63B3BB69-23CF-44E3-9099-C40C66FF867C}">
                  <a14:compatExt spid="_x0000_s52631"/>
                </a:ext>
                <a:ext uri="{FF2B5EF4-FFF2-40B4-BE49-F238E27FC236}">
                  <a16:creationId xmlns:a16="http://schemas.microsoft.com/office/drawing/2014/main" id="{00000000-0008-0000-0300-000097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115</xdr:row>
          <xdr:rowOff>0</xdr:rowOff>
        </xdr:from>
        <xdr:to>
          <xdr:col>7</xdr:col>
          <xdr:colOff>876300</xdr:colOff>
          <xdr:row>116</xdr:row>
          <xdr:rowOff>0</xdr:rowOff>
        </xdr:to>
        <xdr:sp macro="" textlink="">
          <xdr:nvSpPr>
            <xdr:cNvPr id="52632" name="Check Box 408" hidden="1">
              <a:extLst>
                <a:ext uri="{63B3BB69-23CF-44E3-9099-C40C66FF867C}">
                  <a14:compatExt spid="_x0000_s52632"/>
                </a:ext>
                <a:ext uri="{FF2B5EF4-FFF2-40B4-BE49-F238E27FC236}">
                  <a16:creationId xmlns:a16="http://schemas.microsoft.com/office/drawing/2014/main" id="{00000000-0008-0000-0300-000098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115</xdr:row>
          <xdr:rowOff>0</xdr:rowOff>
        </xdr:from>
        <xdr:to>
          <xdr:col>9</xdr:col>
          <xdr:colOff>0</xdr:colOff>
          <xdr:row>116</xdr:row>
          <xdr:rowOff>0</xdr:rowOff>
        </xdr:to>
        <xdr:sp macro="" textlink="">
          <xdr:nvSpPr>
            <xdr:cNvPr id="52633" name="Check Box 409" hidden="1">
              <a:extLst>
                <a:ext uri="{63B3BB69-23CF-44E3-9099-C40C66FF867C}">
                  <a14:compatExt spid="_x0000_s52633"/>
                </a:ext>
                <a:ext uri="{FF2B5EF4-FFF2-40B4-BE49-F238E27FC236}">
                  <a16:creationId xmlns:a16="http://schemas.microsoft.com/office/drawing/2014/main" id="{00000000-0008-0000-0300-000099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115</xdr:row>
          <xdr:rowOff>0</xdr:rowOff>
        </xdr:from>
        <xdr:to>
          <xdr:col>10</xdr:col>
          <xdr:colOff>0</xdr:colOff>
          <xdr:row>116</xdr:row>
          <xdr:rowOff>0</xdr:rowOff>
        </xdr:to>
        <xdr:sp macro="" textlink="">
          <xdr:nvSpPr>
            <xdr:cNvPr id="52634" name="Check Box 410" hidden="1">
              <a:extLst>
                <a:ext uri="{63B3BB69-23CF-44E3-9099-C40C66FF867C}">
                  <a14:compatExt spid="_x0000_s52634"/>
                </a:ext>
                <a:ext uri="{FF2B5EF4-FFF2-40B4-BE49-F238E27FC236}">
                  <a16:creationId xmlns:a16="http://schemas.microsoft.com/office/drawing/2014/main" id="{00000000-0008-0000-0300-00009A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115</xdr:row>
          <xdr:rowOff>0</xdr:rowOff>
        </xdr:from>
        <xdr:to>
          <xdr:col>11</xdr:col>
          <xdr:colOff>0</xdr:colOff>
          <xdr:row>116</xdr:row>
          <xdr:rowOff>0</xdr:rowOff>
        </xdr:to>
        <xdr:sp macro="" textlink="">
          <xdr:nvSpPr>
            <xdr:cNvPr id="52635" name="Check Box 411" hidden="1">
              <a:extLst>
                <a:ext uri="{63B3BB69-23CF-44E3-9099-C40C66FF867C}">
                  <a14:compatExt spid="_x0000_s52635"/>
                </a:ext>
                <a:ext uri="{FF2B5EF4-FFF2-40B4-BE49-F238E27FC236}">
                  <a16:creationId xmlns:a16="http://schemas.microsoft.com/office/drawing/2014/main" id="{00000000-0008-0000-0300-00009B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117</xdr:row>
          <xdr:rowOff>0</xdr:rowOff>
        </xdr:from>
        <xdr:to>
          <xdr:col>5</xdr:col>
          <xdr:colOff>869950</xdr:colOff>
          <xdr:row>118</xdr:row>
          <xdr:rowOff>0</xdr:rowOff>
        </xdr:to>
        <xdr:sp macro="" textlink="">
          <xdr:nvSpPr>
            <xdr:cNvPr id="52636" name="Check Box 412" hidden="1">
              <a:extLst>
                <a:ext uri="{63B3BB69-23CF-44E3-9099-C40C66FF867C}">
                  <a14:compatExt spid="_x0000_s52636"/>
                </a:ext>
                <a:ext uri="{FF2B5EF4-FFF2-40B4-BE49-F238E27FC236}">
                  <a16:creationId xmlns:a16="http://schemas.microsoft.com/office/drawing/2014/main" id="{00000000-0008-0000-0300-00009C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営業活動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117</xdr:row>
          <xdr:rowOff>0</xdr:rowOff>
        </xdr:from>
        <xdr:to>
          <xdr:col>7</xdr:col>
          <xdr:colOff>0</xdr:colOff>
          <xdr:row>118</xdr:row>
          <xdr:rowOff>0</xdr:rowOff>
        </xdr:to>
        <xdr:sp macro="" textlink="">
          <xdr:nvSpPr>
            <xdr:cNvPr id="52637" name="Check Box 413" hidden="1">
              <a:extLst>
                <a:ext uri="{63B3BB69-23CF-44E3-9099-C40C66FF867C}">
                  <a14:compatExt spid="_x0000_s52637"/>
                </a:ext>
                <a:ext uri="{FF2B5EF4-FFF2-40B4-BE49-F238E27FC236}">
                  <a16:creationId xmlns:a16="http://schemas.microsoft.com/office/drawing/2014/main" id="{00000000-0008-0000-0300-00009D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出展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117</xdr:row>
          <xdr:rowOff>0</xdr:rowOff>
        </xdr:from>
        <xdr:to>
          <xdr:col>7</xdr:col>
          <xdr:colOff>844550</xdr:colOff>
          <xdr:row>118</xdr:row>
          <xdr:rowOff>0</xdr:rowOff>
        </xdr:to>
        <xdr:sp macro="" textlink="">
          <xdr:nvSpPr>
            <xdr:cNvPr id="52638" name="Check Box 414" hidden="1">
              <a:extLst>
                <a:ext uri="{63B3BB69-23CF-44E3-9099-C40C66FF867C}">
                  <a14:compatExt spid="_x0000_s52638"/>
                </a:ext>
                <a:ext uri="{FF2B5EF4-FFF2-40B4-BE49-F238E27FC236}">
                  <a16:creationId xmlns:a16="http://schemas.microsoft.com/office/drawing/2014/main" id="{00000000-0008-0000-0300-00009E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商品改良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76200</xdr:colOff>
          <xdr:row>117</xdr:row>
          <xdr:rowOff>0</xdr:rowOff>
        </xdr:from>
        <xdr:to>
          <xdr:col>8</xdr:col>
          <xdr:colOff>844550</xdr:colOff>
          <xdr:row>118</xdr:row>
          <xdr:rowOff>0</xdr:rowOff>
        </xdr:to>
        <xdr:sp macro="" textlink="">
          <xdr:nvSpPr>
            <xdr:cNvPr id="52639" name="Check Box 415" hidden="1">
              <a:extLst>
                <a:ext uri="{63B3BB69-23CF-44E3-9099-C40C66FF867C}">
                  <a14:compatExt spid="_x0000_s52639"/>
                </a:ext>
                <a:ext uri="{FF2B5EF4-FFF2-40B4-BE49-F238E27FC236}">
                  <a16:creationId xmlns:a16="http://schemas.microsoft.com/office/drawing/2014/main" id="{00000000-0008-0000-0300-00009F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視察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82550</xdr:colOff>
          <xdr:row>117</xdr:row>
          <xdr:rowOff>0</xdr:rowOff>
        </xdr:from>
        <xdr:to>
          <xdr:col>10</xdr:col>
          <xdr:colOff>6350</xdr:colOff>
          <xdr:row>118</xdr:row>
          <xdr:rowOff>0</xdr:rowOff>
        </xdr:to>
        <xdr:sp macro="" textlink="">
          <xdr:nvSpPr>
            <xdr:cNvPr id="52640" name="Check Box 416" hidden="1">
              <a:extLst>
                <a:ext uri="{63B3BB69-23CF-44E3-9099-C40C66FF867C}">
                  <a14:compatExt spid="_x0000_s52640"/>
                </a:ext>
                <a:ext uri="{FF2B5EF4-FFF2-40B4-BE49-F238E27FC236}">
                  <a16:creationId xmlns:a16="http://schemas.microsoft.com/office/drawing/2014/main" id="{00000000-0008-0000-0300-0000A0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商談</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82550</xdr:colOff>
          <xdr:row>117</xdr:row>
          <xdr:rowOff>0</xdr:rowOff>
        </xdr:from>
        <xdr:to>
          <xdr:col>10</xdr:col>
          <xdr:colOff>863600</xdr:colOff>
          <xdr:row>118</xdr:row>
          <xdr:rowOff>0</xdr:rowOff>
        </xdr:to>
        <xdr:sp macro="" textlink="">
          <xdr:nvSpPr>
            <xdr:cNvPr id="52641" name="Check Box 417" hidden="1">
              <a:extLst>
                <a:ext uri="{63B3BB69-23CF-44E3-9099-C40C66FF867C}">
                  <a14:compatExt spid="_x0000_s52641"/>
                </a:ext>
                <a:ext uri="{FF2B5EF4-FFF2-40B4-BE49-F238E27FC236}">
                  <a16:creationId xmlns:a16="http://schemas.microsoft.com/office/drawing/2014/main" id="{00000000-0008-0000-0300-0000A1C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xdr:row>
          <xdr:rowOff>0</xdr:rowOff>
        </xdr:from>
        <xdr:to>
          <xdr:col>7</xdr:col>
          <xdr:colOff>158750</xdr:colOff>
          <xdr:row>1</xdr:row>
          <xdr:rowOff>177800</xdr:rowOff>
        </xdr:to>
        <xdr:sp macro="" textlink="">
          <xdr:nvSpPr>
            <xdr:cNvPr id="101453" name="Group Box 77" hidden="1">
              <a:extLst>
                <a:ext uri="{63B3BB69-23CF-44E3-9099-C40C66FF867C}">
                  <a14:compatExt spid="_x0000_s101453"/>
                </a:ext>
                <a:ext uri="{FF2B5EF4-FFF2-40B4-BE49-F238E27FC236}">
                  <a16:creationId xmlns:a16="http://schemas.microsoft.com/office/drawing/2014/main" id="{00000000-0008-0000-0400-00004D8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xdr:row>
          <xdr:rowOff>0</xdr:rowOff>
        </xdr:from>
        <xdr:to>
          <xdr:col>7</xdr:col>
          <xdr:colOff>190500</xdr:colOff>
          <xdr:row>1</xdr:row>
          <xdr:rowOff>184150</xdr:rowOff>
        </xdr:to>
        <xdr:sp macro="" textlink="">
          <xdr:nvSpPr>
            <xdr:cNvPr id="101454" name="Group Box 78" hidden="1">
              <a:extLst>
                <a:ext uri="{63B3BB69-23CF-44E3-9099-C40C66FF867C}">
                  <a14:compatExt spid="_x0000_s101454"/>
                </a:ext>
                <a:ext uri="{FF2B5EF4-FFF2-40B4-BE49-F238E27FC236}">
                  <a16:creationId xmlns:a16="http://schemas.microsoft.com/office/drawing/2014/main" id="{00000000-0008-0000-0400-00004E8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18</xdr:row>
      <xdr:rowOff>13607</xdr:rowOff>
    </xdr:from>
    <xdr:to>
      <xdr:col>7</xdr:col>
      <xdr:colOff>672353</xdr:colOff>
      <xdr:row>22</xdr:row>
      <xdr:rowOff>537883</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3" name="直線コネクタ 2">
          <a:extLst>
            <a:ext uri="{FF2B5EF4-FFF2-40B4-BE49-F238E27FC236}">
              <a16:creationId xmlns:a16="http://schemas.microsoft.com/office/drawing/2014/main" id="{00000000-0008-0000-0800-000003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4" name="直線コネクタ 3">
          <a:extLst>
            <a:ext uri="{FF2B5EF4-FFF2-40B4-BE49-F238E27FC236}">
              <a16:creationId xmlns:a16="http://schemas.microsoft.com/office/drawing/2014/main" id="{00000000-0008-0000-0800-000004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703721</xdr:colOff>
      <xdr:row>0</xdr:row>
      <xdr:rowOff>3043</xdr:rowOff>
    </xdr:from>
    <xdr:to>
      <xdr:col>3</xdr:col>
      <xdr:colOff>395399</xdr:colOff>
      <xdr:row>1</xdr:row>
      <xdr:rowOff>41195</xdr:rowOff>
    </xdr:to>
    <xdr:sp macro="" textlink="">
      <xdr:nvSpPr>
        <xdr:cNvPr id="5" name="円/楕円 1">
          <a:extLst>
            <a:ext uri="{FF2B5EF4-FFF2-40B4-BE49-F238E27FC236}">
              <a16:creationId xmlns:a16="http://schemas.microsoft.com/office/drawing/2014/main" id="{00000000-0008-0000-0800-000005000000}"/>
            </a:ext>
          </a:extLst>
        </xdr:cNvPr>
        <xdr:cNvSpPr/>
      </xdr:nvSpPr>
      <xdr:spPr>
        <a:xfrm>
          <a:off x="2524356" y="3043"/>
          <a:ext cx="623315" cy="33750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18</xdr:row>
      <xdr:rowOff>13607</xdr:rowOff>
    </xdr:from>
    <xdr:to>
      <xdr:col>7</xdr:col>
      <xdr:colOff>672353</xdr:colOff>
      <xdr:row>22</xdr:row>
      <xdr:rowOff>537883</xdr:rowOff>
    </xdr:to>
    <xdr:cxnSp macro="">
      <xdr:nvCxnSpPr>
        <xdr:cNvPr id="6" name="直線コネクタ 5">
          <a:extLst>
            <a:ext uri="{FF2B5EF4-FFF2-40B4-BE49-F238E27FC236}">
              <a16:creationId xmlns:a16="http://schemas.microsoft.com/office/drawing/2014/main" id="{00000000-0008-0000-0800-000006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18</xdr:row>
      <xdr:rowOff>13607</xdr:rowOff>
    </xdr:from>
    <xdr:to>
      <xdr:col>7</xdr:col>
      <xdr:colOff>672353</xdr:colOff>
      <xdr:row>22</xdr:row>
      <xdr:rowOff>537883</xdr:rowOff>
    </xdr:to>
    <xdr:cxnSp macro="">
      <xdr:nvCxnSpPr>
        <xdr:cNvPr id="7" name="直線コネクタ 6">
          <a:extLst>
            <a:ext uri="{FF2B5EF4-FFF2-40B4-BE49-F238E27FC236}">
              <a16:creationId xmlns:a16="http://schemas.microsoft.com/office/drawing/2014/main" id="{00000000-0008-0000-0800-000007000000}"/>
            </a:ext>
          </a:extLst>
        </xdr:cNvPr>
        <xdr:cNvCxnSpPr/>
      </xdr:nvCxnSpPr>
      <xdr:spPr>
        <a:xfrm>
          <a:off x="0" y="6613979"/>
          <a:ext cx="5812224" cy="17498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36135</xdr:colOff>
      <xdr:row>6</xdr:row>
      <xdr:rowOff>428055</xdr:rowOff>
    </xdr:from>
    <xdr:to>
      <xdr:col>16</xdr:col>
      <xdr:colOff>60133</xdr:colOff>
      <xdr:row>8</xdr:row>
      <xdr:rowOff>502176</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6671885" y="2568005"/>
          <a:ext cx="4640448" cy="988521"/>
          <a:chOff x="7872928" y="-4383011"/>
          <a:chExt cx="4295436" cy="1029063"/>
        </a:xfrm>
      </xdr:grpSpPr>
      <xdr:sp macro="" textlink="">
        <xdr:nvSpPr>
          <xdr:cNvPr id="10" name="角丸四角形 33">
            <a:extLst>
              <a:ext uri="{FF2B5EF4-FFF2-40B4-BE49-F238E27FC236}">
                <a16:creationId xmlns:a16="http://schemas.microsoft.com/office/drawing/2014/main" id="{00000000-0008-0000-0800-00000A000000}"/>
              </a:ext>
            </a:extLst>
          </xdr:cNvPr>
          <xdr:cNvSpPr/>
        </xdr:nvSpPr>
        <xdr:spPr>
          <a:xfrm>
            <a:off x="7872928" y="-4383011"/>
            <a:ext cx="4295436" cy="1029063"/>
          </a:xfrm>
          <a:prstGeom prst="roundRect">
            <a:avLst/>
          </a:prstGeom>
          <a:solidFill>
            <a:srgbClr val="FFFF99"/>
          </a:solidFill>
          <a:ln>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7989378" y="-4271648"/>
            <a:ext cx="4000571" cy="795616"/>
          </a:xfrm>
          <a:prstGeom prst="rect">
            <a:avLst/>
          </a:prstGeom>
          <a:no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登録する銀行口座通帳の写しを添付すること。</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79225</xdr:colOff>
      <xdr:row>5</xdr:row>
      <xdr:rowOff>35074</xdr:rowOff>
    </xdr:from>
    <xdr:to>
      <xdr:col>12</xdr:col>
      <xdr:colOff>51703</xdr:colOff>
      <xdr:row>21</xdr:row>
      <xdr:rowOff>340481</xdr:rowOff>
    </xdr:to>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6542114" y="1516741"/>
          <a:ext cx="1228367" cy="5949851"/>
          <a:chOff x="16500662" y="6208059"/>
          <a:chExt cx="1320885" cy="3567473"/>
        </a:xfrm>
      </xdr:grpSpPr>
      <xdr:sp macro="" textlink="">
        <xdr:nvSpPr>
          <xdr:cNvPr id="4" name="右中かっこ 3">
            <a:extLst>
              <a:ext uri="{FF2B5EF4-FFF2-40B4-BE49-F238E27FC236}">
                <a16:creationId xmlns:a16="http://schemas.microsoft.com/office/drawing/2014/main" id="{00000000-0008-0000-0E00-000004000000}"/>
              </a:ext>
            </a:extLst>
          </xdr:cNvPr>
          <xdr:cNvSpPr/>
        </xdr:nvSpPr>
        <xdr:spPr>
          <a:xfrm>
            <a:off x="16500662" y="6208059"/>
            <a:ext cx="476250" cy="3567473"/>
          </a:xfrm>
          <a:prstGeom prst="rightBrace">
            <a:avLst/>
          </a:prstGeom>
          <a:noFill/>
          <a:ln w="3810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ln w="28575">
                <a:solidFill>
                  <a:schemeClr val="tx1"/>
                </a:solidFill>
              </a:ln>
            </a:endParaRPr>
          </a:p>
        </xdr:txBody>
      </xdr:sp>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17161538" y="7054630"/>
            <a:ext cx="660009" cy="19724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2000" b="0">
                <a:solidFill>
                  <a:srgbClr val="FF0000"/>
                </a:solidFill>
              </a:rPr>
              <a:t>申請時は無記入で可</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37491</xdr:colOff>
      <xdr:row>15</xdr:row>
      <xdr:rowOff>234343</xdr:rowOff>
    </xdr:from>
    <xdr:to>
      <xdr:col>10</xdr:col>
      <xdr:colOff>421824</xdr:colOff>
      <xdr:row>16</xdr:row>
      <xdr:rowOff>1407278</xdr:rowOff>
    </xdr:to>
    <xdr:sp macro="" textlink="N40">
      <xdr:nvSpPr>
        <xdr:cNvPr id="3" name="テキスト ボックス 2">
          <a:extLst>
            <a:ext uri="{FF2B5EF4-FFF2-40B4-BE49-F238E27FC236}">
              <a16:creationId xmlns:a16="http://schemas.microsoft.com/office/drawing/2014/main" id="{00000000-0008-0000-1000-000003000000}"/>
            </a:ext>
          </a:extLst>
        </xdr:cNvPr>
        <xdr:cNvSpPr txBox="1"/>
      </xdr:nvSpPr>
      <xdr:spPr>
        <a:xfrm>
          <a:off x="648301" y="3621010"/>
          <a:ext cx="6226028" cy="14344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t"/>
        <a:lstStyle/>
        <a:p>
          <a:pPr marL="0" indent="0" algn="l">
            <a:lnSpc>
              <a:spcPts val="2100"/>
            </a:lnSpc>
            <a:spcAft>
              <a:spcPts val="0"/>
            </a:spcAft>
          </a:pPr>
          <a:fld id="{5F689600-F079-4B68-B13B-6B82C37A85E9}" type="TxLink">
            <a:rPr kumimoji="1" lang="en-US" altLang="en-US" sz="1200" b="0" i="0" u="none" strike="noStrike">
              <a:solidFill>
                <a:srgbClr val="000000"/>
              </a:solidFill>
              <a:latin typeface="ＭＳ 明朝"/>
              <a:ea typeface="ＭＳ 明朝"/>
            </a:rPr>
            <a:pPr marL="0" indent="0" algn="l">
              <a:lnSpc>
                <a:spcPts val="2100"/>
              </a:lnSpc>
              <a:spcAft>
                <a:spcPts val="0"/>
              </a:spcAft>
            </a:pPr>
            <a:t>　明治３３年１月０日付け沖縄県指令商第  号をもって交付決定の通知を受けた県産品ブランド構築支援について、沖縄国際物流ハブ活用推進事業補助金交付要綱第12条第１項の規定に基づき、下記のとおり報告します。</a:t>
          </a:fld>
          <a:endParaRPr kumimoji="1" lang="ja-JP" altLang="en-US" sz="1200" b="0">
            <a:solidFill>
              <a:schemeClr val="tx1"/>
            </a:solidFill>
            <a:latin typeface="ＭＳ 明朝" panose="02020609040205080304" pitchFamily="17" charset="-128"/>
            <a:ea typeface="ＭＳ 明朝" panose="02020609040205080304" pitchFamily="17"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81643</xdr:colOff>
      <xdr:row>2</xdr:row>
      <xdr:rowOff>181883</xdr:rowOff>
    </xdr:from>
    <xdr:to>
      <xdr:col>14</xdr:col>
      <xdr:colOff>503919</xdr:colOff>
      <xdr:row>5</xdr:row>
      <xdr:rowOff>293008</xdr:rowOff>
    </xdr:to>
    <xdr:sp macro="" textlink="">
      <xdr:nvSpPr>
        <xdr:cNvPr id="2" name="吹き出し: 角を丸めた四角形 1">
          <a:extLst>
            <a:ext uri="{FF2B5EF4-FFF2-40B4-BE49-F238E27FC236}">
              <a16:creationId xmlns:a16="http://schemas.microsoft.com/office/drawing/2014/main" id="{00000000-0008-0000-1200-000002000000}"/>
            </a:ext>
          </a:extLst>
        </xdr:cNvPr>
        <xdr:cNvSpPr/>
      </xdr:nvSpPr>
      <xdr:spPr>
        <a:xfrm>
          <a:off x="6987268" y="753383"/>
          <a:ext cx="1646919" cy="76426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写真とその説明を記載</a:t>
          </a:r>
        </a:p>
      </xdr:txBody>
    </xdr:sp>
    <xdr:clientData/>
  </xdr:twoCellAnchor>
  <xdr:twoCellAnchor editAs="oneCell">
    <xdr:from>
      <xdr:col>0</xdr:col>
      <xdr:colOff>522515</xdr:colOff>
      <xdr:row>6</xdr:row>
      <xdr:rowOff>89622</xdr:rowOff>
    </xdr:from>
    <xdr:to>
      <xdr:col>4</xdr:col>
      <xdr:colOff>140607</xdr:colOff>
      <xdr:row>16</xdr:row>
      <xdr:rowOff>1358</xdr:rowOff>
    </xdr:to>
    <xdr:pic>
      <xdr:nvPicPr>
        <xdr:cNvPr id="3" name="図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522515" y="1629951"/>
          <a:ext cx="2174421" cy="1816736"/>
        </a:xfrm>
        <a:prstGeom prst="rect">
          <a:avLst/>
        </a:prstGeom>
        <a:ln>
          <a:solidFill>
            <a:schemeClr val="tx1"/>
          </a:solidFill>
        </a:ln>
      </xdr:spPr>
    </xdr:pic>
    <xdr:clientData/>
  </xdr:twoCellAnchor>
  <xdr:twoCellAnchor editAs="oneCell">
    <xdr:from>
      <xdr:col>6</xdr:col>
      <xdr:colOff>615043</xdr:colOff>
      <xdr:row>6</xdr:row>
      <xdr:rowOff>112203</xdr:rowOff>
    </xdr:from>
    <xdr:to>
      <xdr:col>9</xdr:col>
      <xdr:colOff>582386</xdr:colOff>
      <xdr:row>15</xdr:row>
      <xdr:rowOff>89806</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4016829" y="1652532"/>
          <a:ext cx="1923142" cy="1693917"/>
        </a:xfrm>
        <a:prstGeom prst="rect">
          <a:avLst/>
        </a:prstGeom>
        <a:ln>
          <a:solidFill>
            <a:sysClr val="windowText" lastClr="000000"/>
          </a:solidFill>
        </a:ln>
      </xdr:spPr>
    </xdr:pic>
    <xdr:clientData/>
  </xdr:twoCellAnchor>
  <xdr:twoCellAnchor editAs="oneCell">
    <xdr:from>
      <xdr:col>0</xdr:col>
      <xdr:colOff>592366</xdr:colOff>
      <xdr:row>18</xdr:row>
      <xdr:rowOff>137663</xdr:rowOff>
    </xdr:from>
    <xdr:to>
      <xdr:col>3</xdr:col>
      <xdr:colOff>547008</xdr:colOff>
      <xdr:row>27</xdr:row>
      <xdr:rowOff>43088</xdr:rowOff>
    </xdr:to>
    <xdr:pic>
      <xdr:nvPicPr>
        <xdr:cNvPr id="5" name="図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a:stretch>
          <a:fillRect/>
        </a:stretch>
      </xdr:blipFill>
      <xdr:spPr>
        <a:xfrm>
          <a:off x="592366" y="4061963"/>
          <a:ext cx="1910442" cy="1620832"/>
        </a:xfrm>
        <a:prstGeom prst="rect">
          <a:avLst/>
        </a:prstGeom>
        <a:ln>
          <a:solidFill>
            <a:sysClr val="windowText" lastClr="000000"/>
          </a:solidFill>
        </a:ln>
      </xdr:spPr>
    </xdr:pic>
    <xdr:clientData/>
  </xdr:twoCellAnchor>
  <xdr:twoCellAnchor editAs="oneCell">
    <xdr:from>
      <xdr:col>7</xdr:col>
      <xdr:colOff>70756</xdr:colOff>
      <xdr:row>18</xdr:row>
      <xdr:rowOff>113392</xdr:rowOff>
    </xdr:from>
    <xdr:to>
      <xdr:col>9</xdr:col>
      <xdr:colOff>531152</xdr:colOff>
      <xdr:row>27</xdr:row>
      <xdr:rowOff>73478</xdr:rowOff>
    </xdr:to>
    <xdr:pic>
      <xdr:nvPicPr>
        <xdr:cNvPr id="6" name="図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4"/>
        <a:stretch>
          <a:fillRect/>
        </a:stretch>
      </xdr:blipFill>
      <xdr:spPr>
        <a:xfrm>
          <a:off x="4218213" y="4037692"/>
          <a:ext cx="1668710" cy="1674586"/>
        </a:xfrm>
        <a:prstGeom prst="rect">
          <a:avLst/>
        </a:prstGeom>
        <a:ln>
          <a:solidFill>
            <a:sysClr val="windowText" lastClr="000000"/>
          </a:solidFill>
        </a:ln>
      </xdr:spPr>
    </xdr:pic>
    <xdr:clientData/>
  </xdr:twoCellAnchor>
  <xdr:twoCellAnchor editAs="oneCell">
    <xdr:from>
      <xdr:col>0</xdr:col>
      <xdr:colOff>567871</xdr:colOff>
      <xdr:row>30</xdr:row>
      <xdr:rowOff>63157</xdr:rowOff>
    </xdr:from>
    <xdr:to>
      <xdr:col>4</xdr:col>
      <xdr:colOff>41729</xdr:colOff>
      <xdr:row>39</xdr:row>
      <xdr:rowOff>114298</xdr:rowOff>
    </xdr:to>
    <xdr:pic>
      <xdr:nvPicPr>
        <xdr:cNvPr id="7" name="図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5"/>
        <a:stretch>
          <a:fillRect/>
        </a:stretch>
      </xdr:blipFill>
      <xdr:spPr>
        <a:xfrm>
          <a:off x="567871" y="6371428"/>
          <a:ext cx="2032908" cy="1765641"/>
        </a:xfrm>
        <a:prstGeom prst="rect">
          <a:avLst/>
        </a:prstGeom>
        <a:ln>
          <a:solidFill>
            <a:sysClr val="windowText" lastClr="000000"/>
          </a:solidFill>
        </a:ln>
      </xdr:spPr>
    </xdr:pic>
    <xdr:clientData/>
  </xdr:twoCellAnchor>
  <xdr:twoCellAnchor editAs="oneCell">
    <xdr:from>
      <xdr:col>0</xdr:col>
      <xdr:colOff>576943</xdr:colOff>
      <xdr:row>43</xdr:row>
      <xdr:rowOff>78354</xdr:rowOff>
    </xdr:from>
    <xdr:to>
      <xdr:col>4</xdr:col>
      <xdr:colOff>210457</xdr:colOff>
      <xdr:row>50</xdr:row>
      <xdr:rowOff>174170</xdr:rowOff>
    </xdr:to>
    <xdr:pic>
      <xdr:nvPicPr>
        <xdr:cNvPr id="9" name="図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6"/>
        <a:stretch>
          <a:fillRect/>
        </a:stretch>
      </xdr:blipFill>
      <xdr:spPr>
        <a:xfrm>
          <a:off x="576943" y="8961097"/>
          <a:ext cx="2188936" cy="1426595"/>
        </a:xfrm>
        <a:prstGeom prst="rect">
          <a:avLst/>
        </a:prstGeom>
        <a:ln>
          <a:solidFill>
            <a:sysClr val="windowText" lastClr="000000"/>
          </a:solidFill>
        </a:ln>
      </xdr:spPr>
    </xdr:pic>
    <xdr:clientData/>
  </xdr:twoCellAnchor>
  <xdr:twoCellAnchor editAs="oneCell">
    <xdr:from>
      <xdr:col>6</xdr:col>
      <xdr:colOff>718458</xdr:colOff>
      <xdr:row>42</xdr:row>
      <xdr:rowOff>125186</xdr:rowOff>
    </xdr:from>
    <xdr:to>
      <xdr:col>9</xdr:col>
      <xdr:colOff>354318</xdr:colOff>
      <xdr:row>50</xdr:row>
      <xdr:rowOff>185964</xdr:rowOff>
    </xdr:to>
    <xdr:pic>
      <xdr:nvPicPr>
        <xdr:cNvPr id="10" name="図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120244" y="8817429"/>
          <a:ext cx="1591659" cy="1583871"/>
        </a:xfrm>
        <a:prstGeom prst="rect">
          <a:avLst/>
        </a:prstGeom>
        <a:ln>
          <a:solidFill>
            <a:sysClr val="windowText" lastClr="000000"/>
          </a:solidFill>
        </a:ln>
      </xdr:spPr>
    </xdr:pic>
    <xdr:clientData/>
  </xdr:twoCellAnchor>
  <xdr:twoCellAnchor editAs="oneCell">
    <xdr:from>
      <xdr:col>6</xdr:col>
      <xdr:colOff>718457</xdr:colOff>
      <xdr:row>30</xdr:row>
      <xdr:rowOff>119743</xdr:rowOff>
    </xdr:from>
    <xdr:to>
      <xdr:col>9</xdr:col>
      <xdr:colOff>481693</xdr:colOff>
      <xdr:row>39</xdr:row>
      <xdr:rowOff>118836</xdr:rowOff>
    </xdr:to>
    <xdr:pic>
      <xdr:nvPicPr>
        <xdr:cNvPr id="11" name="図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8"/>
        <a:stretch>
          <a:fillRect/>
        </a:stretch>
      </xdr:blipFill>
      <xdr:spPr>
        <a:xfrm>
          <a:off x="4120243" y="6428014"/>
          <a:ext cx="1714500" cy="1714500"/>
        </a:xfrm>
        <a:prstGeom prst="rect">
          <a:avLst/>
        </a:prstGeom>
        <a:ln>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632732</xdr:colOff>
      <xdr:row>3</xdr:row>
      <xdr:rowOff>136071</xdr:rowOff>
    </xdr:from>
    <xdr:to>
      <xdr:col>12</xdr:col>
      <xdr:colOff>373744</xdr:colOff>
      <xdr:row>6</xdr:row>
      <xdr:rowOff>415017</xdr:rowOff>
    </xdr:to>
    <xdr:sp macro="" textlink="">
      <xdr:nvSpPr>
        <xdr:cNvPr id="3" name="吹き出し: 角を丸めた四角形 2">
          <a:extLst>
            <a:ext uri="{FF2B5EF4-FFF2-40B4-BE49-F238E27FC236}">
              <a16:creationId xmlns:a16="http://schemas.microsoft.com/office/drawing/2014/main" id="{00000000-0008-0000-1300-000003000000}"/>
            </a:ext>
          </a:extLst>
        </xdr:cNvPr>
        <xdr:cNvSpPr/>
      </xdr:nvSpPr>
      <xdr:spPr>
        <a:xfrm>
          <a:off x="6851196" y="789214"/>
          <a:ext cx="1646012" cy="768803"/>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販売促進員全員の活動写真など</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81643</xdr:colOff>
      <xdr:row>2</xdr:row>
      <xdr:rowOff>0</xdr:rowOff>
    </xdr:from>
    <xdr:to>
      <xdr:col>8</xdr:col>
      <xdr:colOff>503919</xdr:colOff>
      <xdr:row>2</xdr:row>
      <xdr:rowOff>293008</xdr:rowOff>
    </xdr:to>
    <xdr:sp macro="" textlink="">
      <xdr:nvSpPr>
        <xdr:cNvPr id="2" name="吹き出し: 角を丸めた四角形 1">
          <a:extLst>
            <a:ext uri="{FF2B5EF4-FFF2-40B4-BE49-F238E27FC236}">
              <a16:creationId xmlns:a16="http://schemas.microsoft.com/office/drawing/2014/main" id="{00000000-0008-0000-1400-000002000000}"/>
            </a:ext>
          </a:extLst>
        </xdr:cNvPr>
        <xdr:cNvSpPr/>
      </xdr:nvSpPr>
      <xdr:spPr>
        <a:xfrm>
          <a:off x="6952343" y="444500"/>
          <a:ext cx="1641476" cy="293008"/>
        </a:xfrm>
        <a:prstGeom prst="wedgeRoundRectCallout">
          <a:avLst>
            <a:gd name="adj1" fmla="val -81038"/>
            <a:gd name="adj2" fmla="val -2458"/>
            <a:gd name="adj3" fmla="val 16667"/>
          </a:avLst>
        </a:prstGeom>
        <a:solidFill>
          <a:srgbClr val="FFFFFF">
            <a:alpha val="85098"/>
          </a:srgbClr>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写真と商品名を記載</a:t>
          </a:r>
        </a:p>
      </xdr:txBody>
    </xdr:sp>
    <xdr:clientData/>
  </xdr:twoCellAnchor>
  <xdr:twoCellAnchor editAs="oneCell">
    <xdr:from>
      <xdr:col>0</xdr:col>
      <xdr:colOff>384627</xdr:colOff>
      <xdr:row>5</xdr:row>
      <xdr:rowOff>43543</xdr:rowOff>
    </xdr:from>
    <xdr:to>
      <xdr:col>1</xdr:col>
      <xdr:colOff>2065111</xdr:colOff>
      <xdr:row>7</xdr:row>
      <xdr:rowOff>54174</xdr:rowOff>
    </xdr:to>
    <xdr:pic>
      <xdr:nvPicPr>
        <xdr:cNvPr id="4" name="図 3" descr="スナック菓子">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627" y="2951843"/>
          <a:ext cx="2280559" cy="2302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598715</xdr:colOff>
      <xdr:row>2</xdr:row>
      <xdr:rowOff>296636</xdr:rowOff>
    </xdr:from>
    <xdr:to>
      <xdr:col>1</xdr:col>
      <xdr:colOff>2009774</xdr:colOff>
      <xdr:row>4</xdr:row>
      <xdr:rowOff>9290</xdr:rowOff>
    </xdr:to>
    <xdr:pic>
      <xdr:nvPicPr>
        <xdr:cNvPr id="6" name="図 5" descr="スナック菓子">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5" y="741136"/>
          <a:ext cx="2004784" cy="2014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5.xml.rels>&#65279;<?xml version="1.0" encoding="UTF-8" standalone="yes"?><Relationships xmlns="http://schemas.openxmlformats.org/package/2006/relationships"><Relationship Id="rId2" Type="http://schemas.openxmlformats.org/officeDocument/2006/relationships/drawing" Target="../drawings/drawing5.xml" /></Relationships>
</file>

<file path=xl/worksheets/_rels/sheet17.xml.rels>&#65279;<?xml version="1.0" encoding="UTF-8" standalone="yes"?><Relationships xmlns="http://schemas.openxmlformats.org/package/2006/relationships"><Relationship Id="rId2" Type="http://schemas.openxmlformats.org/officeDocument/2006/relationships/drawing" Target="../drawings/drawing6.xml" /></Relationships>
</file>

<file path=xl/worksheets/_rels/sheet19.xml.rels>&#65279;<?xml version="1.0" encoding="UTF-8" standalone="yes"?><Relationships xmlns="http://schemas.openxmlformats.org/package/2006/relationships"><Relationship Id="rId2" Type="http://schemas.openxmlformats.org/officeDocument/2006/relationships/drawing" Target="../drawings/drawing7.xml" /></Relationships>
</file>

<file path=xl/worksheets/_rels/sheet20.xml.rels>&#65279;<?xml version="1.0" encoding="UTF-8" standalone="yes"?><Relationships xmlns="http://schemas.openxmlformats.org/package/2006/relationships"><Relationship Id="rId2" Type="http://schemas.openxmlformats.org/officeDocument/2006/relationships/drawing" Target="../drawings/drawing8.xml" /></Relationships>
</file>

<file path=xl/worksheets/_rels/sheet21.xml.rels>&#65279;<?xml version="1.0" encoding="UTF-8" standalone="yes"?><Relationships xmlns="http://schemas.openxmlformats.org/package/2006/relationships"><Relationship Id="rId2" Type="http://schemas.openxmlformats.org/officeDocument/2006/relationships/drawing" Target="../drawings/drawing9.xml" /></Relationships>
</file>

<file path=xl/worksheets/_rels/sheet25.xml.rels>&#65279;<?xml version="1.0" encoding="UTF-8" standalone="yes"?><Relationships xmlns="http://schemas.openxmlformats.org/package/2006/relationships"><Relationship Id="rId2" Type="http://schemas.openxmlformats.org/officeDocument/2006/relationships/drawing" Target="../drawings/drawing10.xml" /></Relationships>
</file>

<file path=xl/worksheets/_rels/sheet27.xml.rels>&#65279;<?xml version="1.0" encoding="UTF-8" standalone="yes"?><Relationships xmlns="http://schemas.openxmlformats.org/package/2006/relationships"><Relationship Id="rId2" Type="http://schemas.openxmlformats.org/officeDocument/2006/relationships/drawing" Target="../drawings/drawing11.xml" /></Relationships>
</file>

<file path=xl/worksheets/_rels/sheet29.xml.rels>&#65279;<?xml version="1.0" encoding="UTF-8" standalone="yes"?><Relationships xmlns="http://schemas.openxmlformats.org/package/2006/relationships"><Relationship Id="rId2" Type="http://schemas.openxmlformats.org/officeDocument/2006/relationships/drawing" Target="../drawings/drawing12.xml" /></Relationships>
</file>

<file path=xl/worksheets/_rels/sheet3.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4.xml.rels>&#65279;<?xml version="1.0" encoding="UTF-8" standalone="yes"?><Relationships xmlns="http://schemas.openxmlformats.org/package/2006/relationships"><Relationship Id="rId26" Type="http://schemas.openxmlformats.org/officeDocument/2006/relationships/ctrlProp" Target="../ctrlProps/ctrlProp23.xml" /><Relationship Id="rId21" Type="http://schemas.openxmlformats.org/officeDocument/2006/relationships/ctrlProp" Target="../ctrlProps/ctrlProp18.xml" /><Relationship Id="rId42" Type="http://schemas.openxmlformats.org/officeDocument/2006/relationships/ctrlProp" Target="../ctrlProps/ctrlProp39.xml" /><Relationship Id="rId47" Type="http://schemas.openxmlformats.org/officeDocument/2006/relationships/ctrlProp" Target="../ctrlProps/ctrlProp44.xml" /><Relationship Id="rId63" Type="http://schemas.openxmlformats.org/officeDocument/2006/relationships/ctrlProp" Target="../ctrlProps/ctrlProp60.xml" /><Relationship Id="rId68" Type="http://schemas.openxmlformats.org/officeDocument/2006/relationships/ctrlProp" Target="../ctrlProps/ctrlProp65.xml" /><Relationship Id="rId16" Type="http://schemas.openxmlformats.org/officeDocument/2006/relationships/ctrlProp" Target="../ctrlProps/ctrlProp13.xml" /><Relationship Id="rId11" Type="http://schemas.openxmlformats.org/officeDocument/2006/relationships/ctrlProp" Target="../ctrlProps/ctrlProp8.xml" /><Relationship Id="rId32" Type="http://schemas.openxmlformats.org/officeDocument/2006/relationships/ctrlProp" Target="../ctrlProps/ctrlProp29.xml" /><Relationship Id="rId37" Type="http://schemas.openxmlformats.org/officeDocument/2006/relationships/ctrlProp" Target="../ctrlProps/ctrlProp34.xml" /><Relationship Id="rId53" Type="http://schemas.openxmlformats.org/officeDocument/2006/relationships/ctrlProp" Target="../ctrlProps/ctrlProp50.xml" /><Relationship Id="rId58" Type="http://schemas.openxmlformats.org/officeDocument/2006/relationships/ctrlProp" Target="../ctrlProps/ctrlProp55.xml" /><Relationship Id="rId74" Type="http://schemas.openxmlformats.org/officeDocument/2006/relationships/ctrlProp" Target="../ctrlProps/ctrlProp71.xml" /><Relationship Id="rId79" Type="http://schemas.openxmlformats.org/officeDocument/2006/relationships/ctrlProp" Target="../ctrlProps/ctrlProp76.xml" /><Relationship Id="rId5" Type="http://schemas.openxmlformats.org/officeDocument/2006/relationships/ctrlProp" Target="../ctrlProps/ctrlProp2.xml" /><Relationship Id="rId61" Type="http://schemas.openxmlformats.org/officeDocument/2006/relationships/ctrlProp" Target="../ctrlProps/ctrlProp58.xml" /><Relationship Id="rId19" Type="http://schemas.openxmlformats.org/officeDocument/2006/relationships/ctrlProp" Target="../ctrlProps/ctrlProp16.xml" /><Relationship Id="rId14" Type="http://schemas.openxmlformats.org/officeDocument/2006/relationships/ctrlProp" Target="../ctrlProps/ctrlProp11.xml" /><Relationship Id="rId22" Type="http://schemas.openxmlformats.org/officeDocument/2006/relationships/ctrlProp" Target="../ctrlProps/ctrlProp19.xml" /><Relationship Id="rId27" Type="http://schemas.openxmlformats.org/officeDocument/2006/relationships/ctrlProp" Target="../ctrlProps/ctrlProp24.xml" /><Relationship Id="rId30" Type="http://schemas.openxmlformats.org/officeDocument/2006/relationships/ctrlProp" Target="../ctrlProps/ctrlProp27.xml" /><Relationship Id="rId35" Type="http://schemas.openxmlformats.org/officeDocument/2006/relationships/ctrlProp" Target="../ctrlProps/ctrlProp32.xml" /><Relationship Id="rId43" Type="http://schemas.openxmlformats.org/officeDocument/2006/relationships/ctrlProp" Target="../ctrlProps/ctrlProp40.xml" /><Relationship Id="rId48" Type="http://schemas.openxmlformats.org/officeDocument/2006/relationships/ctrlProp" Target="../ctrlProps/ctrlProp45.xml" /><Relationship Id="rId56" Type="http://schemas.openxmlformats.org/officeDocument/2006/relationships/ctrlProp" Target="../ctrlProps/ctrlProp53.xml" /><Relationship Id="rId64" Type="http://schemas.openxmlformats.org/officeDocument/2006/relationships/ctrlProp" Target="../ctrlProps/ctrlProp61.xml" /><Relationship Id="rId69" Type="http://schemas.openxmlformats.org/officeDocument/2006/relationships/ctrlProp" Target="../ctrlProps/ctrlProp66.xml" /><Relationship Id="rId77" Type="http://schemas.openxmlformats.org/officeDocument/2006/relationships/ctrlProp" Target="../ctrlProps/ctrlProp74.xml" /><Relationship Id="rId8" Type="http://schemas.openxmlformats.org/officeDocument/2006/relationships/ctrlProp" Target="../ctrlProps/ctrlProp5.xml" /><Relationship Id="rId51" Type="http://schemas.openxmlformats.org/officeDocument/2006/relationships/ctrlProp" Target="../ctrlProps/ctrlProp48.xml" /><Relationship Id="rId72" Type="http://schemas.openxmlformats.org/officeDocument/2006/relationships/ctrlProp" Target="../ctrlProps/ctrlProp69.xml" /><Relationship Id="rId80" Type="http://schemas.openxmlformats.org/officeDocument/2006/relationships/ctrlProp" Target="../ctrlProps/ctrlProp77.xml" /><Relationship Id="rId12" Type="http://schemas.openxmlformats.org/officeDocument/2006/relationships/ctrlProp" Target="../ctrlProps/ctrlProp9.xml" /><Relationship Id="rId17" Type="http://schemas.openxmlformats.org/officeDocument/2006/relationships/ctrlProp" Target="../ctrlProps/ctrlProp14.xml" /><Relationship Id="rId25" Type="http://schemas.openxmlformats.org/officeDocument/2006/relationships/ctrlProp" Target="../ctrlProps/ctrlProp22.xml" /><Relationship Id="rId33" Type="http://schemas.openxmlformats.org/officeDocument/2006/relationships/ctrlProp" Target="../ctrlProps/ctrlProp30.xml" /><Relationship Id="rId38" Type="http://schemas.openxmlformats.org/officeDocument/2006/relationships/ctrlProp" Target="../ctrlProps/ctrlProp35.xml" /><Relationship Id="rId46" Type="http://schemas.openxmlformats.org/officeDocument/2006/relationships/ctrlProp" Target="../ctrlProps/ctrlProp43.xml" /><Relationship Id="rId59" Type="http://schemas.openxmlformats.org/officeDocument/2006/relationships/ctrlProp" Target="../ctrlProps/ctrlProp56.xml" /><Relationship Id="rId67" Type="http://schemas.openxmlformats.org/officeDocument/2006/relationships/ctrlProp" Target="../ctrlProps/ctrlProp64.xml" /><Relationship Id="rId20" Type="http://schemas.openxmlformats.org/officeDocument/2006/relationships/ctrlProp" Target="../ctrlProps/ctrlProp17.xml" /><Relationship Id="rId41" Type="http://schemas.openxmlformats.org/officeDocument/2006/relationships/ctrlProp" Target="../ctrlProps/ctrlProp38.xml" /><Relationship Id="rId54" Type="http://schemas.openxmlformats.org/officeDocument/2006/relationships/ctrlProp" Target="../ctrlProps/ctrlProp51.xml" /><Relationship Id="rId62" Type="http://schemas.openxmlformats.org/officeDocument/2006/relationships/ctrlProp" Target="../ctrlProps/ctrlProp59.xml" /><Relationship Id="rId70" Type="http://schemas.openxmlformats.org/officeDocument/2006/relationships/ctrlProp" Target="../ctrlProps/ctrlProp67.xml" /><Relationship Id="rId75" Type="http://schemas.openxmlformats.org/officeDocument/2006/relationships/ctrlProp" Target="../ctrlProps/ctrlProp72.xml" /><Relationship Id="rId6" Type="http://schemas.openxmlformats.org/officeDocument/2006/relationships/ctrlProp" Target="../ctrlProps/ctrlProp3.xml" /><Relationship Id="rId15" Type="http://schemas.openxmlformats.org/officeDocument/2006/relationships/ctrlProp" Target="../ctrlProps/ctrlProp12.xml" /><Relationship Id="rId23" Type="http://schemas.openxmlformats.org/officeDocument/2006/relationships/ctrlProp" Target="../ctrlProps/ctrlProp20.xml" /><Relationship Id="rId28" Type="http://schemas.openxmlformats.org/officeDocument/2006/relationships/ctrlProp" Target="../ctrlProps/ctrlProp25.xml" /><Relationship Id="rId36" Type="http://schemas.openxmlformats.org/officeDocument/2006/relationships/ctrlProp" Target="../ctrlProps/ctrlProp33.xml" /><Relationship Id="rId49" Type="http://schemas.openxmlformats.org/officeDocument/2006/relationships/ctrlProp" Target="../ctrlProps/ctrlProp46.xml" /><Relationship Id="rId57" Type="http://schemas.openxmlformats.org/officeDocument/2006/relationships/ctrlProp" Target="../ctrlProps/ctrlProp54.xml" /><Relationship Id="rId10" Type="http://schemas.openxmlformats.org/officeDocument/2006/relationships/ctrlProp" Target="../ctrlProps/ctrlProp7.xml" /><Relationship Id="rId31" Type="http://schemas.openxmlformats.org/officeDocument/2006/relationships/ctrlProp" Target="../ctrlProps/ctrlProp28.xml" /><Relationship Id="rId44" Type="http://schemas.openxmlformats.org/officeDocument/2006/relationships/ctrlProp" Target="../ctrlProps/ctrlProp41.xml" /><Relationship Id="rId52" Type="http://schemas.openxmlformats.org/officeDocument/2006/relationships/ctrlProp" Target="../ctrlProps/ctrlProp49.xml" /><Relationship Id="rId60" Type="http://schemas.openxmlformats.org/officeDocument/2006/relationships/ctrlProp" Target="../ctrlProps/ctrlProp57.xml" /><Relationship Id="rId65" Type="http://schemas.openxmlformats.org/officeDocument/2006/relationships/ctrlProp" Target="../ctrlProps/ctrlProp62.xml" /><Relationship Id="rId73" Type="http://schemas.openxmlformats.org/officeDocument/2006/relationships/ctrlProp" Target="../ctrlProps/ctrlProp70.xml" /><Relationship Id="rId78" Type="http://schemas.openxmlformats.org/officeDocument/2006/relationships/ctrlProp" Target="../ctrlProps/ctrlProp75.xml" /><Relationship Id="rId81" Type="http://schemas.openxmlformats.org/officeDocument/2006/relationships/ctrlProp" Target="../ctrlProps/ctrlProp78.xml" /><Relationship Id="rId4" Type="http://schemas.openxmlformats.org/officeDocument/2006/relationships/ctrlProp" Target="../ctrlProps/ctrlProp1.xml" /><Relationship Id="rId9" Type="http://schemas.openxmlformats.org/officeDocument/2006/relationships/ctrlProp" Target="../ctrlProps/ctrlProp6.xml" /><Relationship Id="rId13" Type="http://schemas.openxmlformats.org/officeDocument/2006/relationships/ctrlProp" Target="../ctrlProps/ctrlProp10.xml" /><Relationship Id="rId18" Type="http://schemas.openxmlformats.org/officeDocument/2006/relationships/ctrlProp" Target="../ctrlProps/ctrlProp15.xml" /><Relationship Id="rId39" Type="http://schemas.openxmlformats.org/officeDocument/2006/relationships/ctrlProp" Target="../ctrlProps/ctrlProp36.xml" /><Relationship Id="rId34" Type="http://schemas.openxmlformats.org/officeDocument/2006/relationships/ctrlProp" Target="../ctrlProps/ctrlProp31.xml" /><Relationship Id="rId50" Type="http://schemas.openxmlformats.org/officeDocument/2006/relationships/ctrlProp" Target="../ctrlProps/ctrlProp47.xml" /><Relationship Id="rId55" Type="http://schemas.openxmlformats.org/officeDocument/2006/relationships/ctrlProp" Target="../ctrlProps/ctrlProp52.xml" /><Relationship Id="rId76" Type="http://schemas.openxmlformats.org/officeDocument/2006/relationships/ctrlProp" Target="../ctrlProps/ctrlProp73.xml" /><Relationship Id="rId7" Type="http://schemas.openxmlformats.org/officeDocument/2006/relationships/ctrlProp" Target="../ctrlProps/ctrlProp4.xml" /><Relationship Id="rId71" Type="http://schemas.openxmlformats.org/officeDocument/2006/relationships/ctrlProp" Target="../ctrlProps/ctrlProp68.xml" /><Relationship Id="rId2" Type="http://schemas.openxmlformats.org/officeDocument/2006/relationships/drawing" Target="../drawings/drawing2.xml" /><Relationship Id="rId29" Type="http://schemas.openxmlformats.org/officeDocument/2006/relationships/ctrlProp" Target="../ctrlProps/ctrlProp26.xml" /><Relationship Id="rId24" Type="http://schemas.openxmlformats.org/officeDocument/2006/relationships/ctrlProp" Target="../ctrlProps/ctrlProp21.xml" /><Relationship Id="rId40" Type="http://schemas.openxmlformats.org/officeDocument/2006/relationships/ctrlProp" Target="../ctrlProps/ctrlProp37.xml" /><Relationship Id="rId45" Type="http://schemas.openxmlformats.org/officeDocument/2006/relationships/ctrlProp" Target="../ctrlProps/ctrlProp42.xml" /><Relationship Id="rId66" Type="http://schemas.openxmlformats.org/officeDocument/2006/relationships/ctrlProp" Target="../ctrlProps/ctrlProp63.xml" /></Relationships>
</file>

<file path=xl/worksheets/_rels/sheet5.xml.rels>&#65279;<?xml version="1.0" encoding="UTF-8" standalone="yes"?><Relationships xmlns="http://schemas.openxmlformats.org/package/2006/relationships"><Relationship Id="rId2" Type="http://schemas.openxmlformats.org/officeDocument/2006/relationships/drawing" Target="../drawings/drawing3.xml" /><Relationship Id="rId5" Type="http://schemas.openxmlformats.org/officeDocument/2006/relationships/ctrlProp" Target="../ctrlProps/ctrlProp80.xml" /><Relationship Id="rId4" Type="http://schemas.openxmlformats.org/officeDocument/2006/relationships/ctrlProp" Target="../ctrlProps/ctrlProp79.xml" /></Relationships>
</file>

<file path=xl/worksheets/_rels/sheet9.xml.rels>&#65279;<?xml version="1.0" encoding="UTF-8" standalone="yes"?><Relationships xmlns="http://schemas.openxmlformats.org/package/2006/relationships"><Relationship Id="rId2"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AD32B-E95E-40FA-A754-CD1136C1FF8D}">
  <dimension ref="A1:D5547"/>
  <sheetViews>
    <sheetView topLeftCell="B674" workbookViewId="0">
      <selection activeCell="B679" sqref="B679"/>
    </sheetView>
  </sheetViews>
  <sheetFormatPr defaultColWidth="8.81640625" defaultRowHeight="11.5"/>
  <cols>
    <col min="1" max="1" width="30.90625" style="517" customWidth="1"/>
    <col min="2" max="2" width="28.08984375" style="517" customWidth="1"/>
    <col min="3" max="3" width="23.36328125" style="517" customWidth="1"/>
    <col min="4" max="4" width="5" style="517" customWidth="1"/>
    <col min="5" max="5" width="19.90625" style="517" customWidth="1"/>
    <col min="6" max="16384" width="8.81640625" style="517"/>
  </cols>
  <sheetData>
    <row r="1" spans="1:4">
      <c r="A1" s="517" t="s">
        <v>1290</v>
      </c>
      <c r="B1" s="517" t="s">
        <v>1291</v>
      </c>
      <c r="C1" s="517" t="str">
        <f>申請用入力!$R$12</f>
        <v/>
      </c>
      <c r="D1" s="517" t="s">
        <v>1292</v>
      </c>
    </row>
    <row r="2" spans="1:4">
      <c r="A2" s="517" t="s">
        <v>1290</v>
      </c>
      <c r="B2" s="517" t="s">
        <v>1293</v>
      </c>
      <c r="C2" s="517">
        <f>選択!$A$2</f>
        <v>2024</v>
      </c>
    </row>
    <row r="3" spans="1:4">
      <c r="A3" s="517" t="s">
        <v>1290</v>
      </c>
      <c r="B3" s="517" t="s">
        <v>1294</v>
      </c>
      <c r="C3" s="517" t="str">
        <f>申請用入力!R4</f>
        <v/>
      </c>
    </row>
    <row r="4" spans="1:4">
      <c r="A4" s="517" t="s">
        <v>1290</v>
      </c>
      <c r="B4" s="517" t="s">
        <v>1038</v>
      </c>
      <c r="C4" s="517" t="str">
        <f>申請用入力!R5</f>
        <v/>
      </c>
    </row>
    <row r="5" spans="1:4">
      <c r="A5" s="517" t="s">
        <v>1290</v>
      </c>
      <c r="B5" s="517" t="s">
        <v>1295</v>
      </c>
      <c r="C5" s="517" t="str">
        <f>申請用入力!R6</f>
        <v/>
      </c>
    </row>
    <row r="6" spans="1:4">
      <c r="A6" s="517" t="s">
        <v>1290</v>
      </c>
      <c r="B6" s="517" t="s">
        <v>1296</v>
      </c>
      <c r="C6" s="517" t="str">
        <f>申請用入力!R7</f>
        <v/>
      </c>
    </row>
    <row r="7" spans="1:4">
      <c r="A7" s="517" t="s">
        <v>1290</v>
      </c>
      <c r="B7" s="517" t="s">
        <v>347</v>
      </c>
      <c r="C7" s="517" t="str">
        <f>申請用入力!R8</f>
        <v/>
      </c>
    </row>
    <row r="8" spans="1:4">
      <c r="A8" s="517" t="s">
        <v>1290</v>
      </c>
      <c r="B8" s="517" t="s">
        <v>1297</v>
      </c>
    </row>
    <row r="9" spans="1:4">
      <c r="A9" s="517" t="s">
        <v>1290</v>
      </c>
      <c r="B9" s="517" t="s">
        <v>1298</v>
      </c>
      <c r="C9" s="517" t="str">
        <f>申請用入力!R9</f>
        <v/>
      </c>
    </row>
    <row r="10" spans="1:4">
      <c r="A10" s="517" t="s">
        <v>1290</v>
      </c>
      <c r="B10" s="517" t="s">
        <v>1299</v>
      </c>
      <c r="C10" s="517" t="str">
        <f>申請用入力!R10</f>
        <v/>
      </c>
    </row>
    <row r="11" spans="1:4">
      <c r="A11" s="517" t="s">
        <v>1290</v>
      </c>
      <c r="B11" s="517" t="s">
        <v>1300</v>
      </c>
      <c r="C11" s="518" t="str">
        <f>申請用入力!R11</f>
        <v/>
      </c>
    </row>
    <row r="12" spans="1:4">
      <c r="A12" s="517" t="s">
        <v>1290</v>
      </c>
      <c r="B12" s="517" t="s">
        <v>324</v>
      </c>
      <c r="C12" s="517" t="str">
        <f>申請用入力!R13</f>
        <v/>
      </c>
    </row>
    <row r="13" spans="1:4">
      <c r="A13" s="517" t="s">
        <v>1290</v>
      </c>
      <c r="B13" s="517" t="s">
        <v>1301</v>
      </c>
      <c r="C13" s="517" t="str">
        <f>申請用入力!R14</f>
        <v/>
      </c>
    </row>
    <row r="14" spans="1:4">
      <c r="A14" s="517" t="s">
        <v>1290</v>
      </c>
      <c r="B14" s="517" t="s">
        <v>1302</v>
      </c>
      <c r="C14" s="517" t="str">
        <f>申請用入力!T14</f>
        <v/>
      </c>
    </row>
    <row r="15" spans="1:4">
      <c r="A15" s="517" t="s">
        <v>1290</v>
      </c>
      <c r="B15" s="517" t="s">
        <v>1303</v>
      </c>
      <c r="C15" s="517" t="str">
        <f>申請用入力!R15</f>
        <v/>
      </c>
    </row>
    <row r="16" spans="1:4">
      <c r="A16" s="517" t="s">
        <v>1290</v>
      </c>
      <c r="B16" s="517" t="s">
        <v>1304</v>
      </c>
      <c r="C16" s="517" t="str">
        <f>申請用入力!R16</f>
        <v/>
      </c>
    </row>
    <row r="17" spans="1:3">
      <c r="A17" s="517" t="s">
        <v>1290</v>
      </c>
      <c r="B17" s="517" t="s">
        <v>1305</v>
      </c>
      <c r="C17" s="517" t="str">
        <f>申請用入力!R17</f>
        <v/>
      </c>
    </row>
    <row r="18" spans="1:3">
      <c r="A18" s="517" t="s">
        <v>1290</v>
      </c>
      <c r="B18" s="517" t="s">
        <v>1306</v>
      </c>
      <c r="C18" s="517" t="str">
        <f>申請用入力!R18</f>
        <v/>
      </c>
    </row>
    <row r="19" spans="1:3">
      <c r="A19" s="517" t="s">
        <v>1290</v>
      </c>
      <c r="B19" s="517" t="s">
        <v>1307</v>
      </c>
      <c r="C19" s="517" t="str">
        <f>申請用入力!R19</f>
        <v/>
      </c>
    </row>
    <row r="20" spans="1:3">
      <c r="A20" s="517" t="s">
        <v>1290</v>
      </c>
      <c r="B20" s="517" t="s">
        <v>1308</v>
      </c>
      <c r="C20" s="517" t="str">
        <f>申請用入力!R20</f>
        <v/>
      </c>
    </row>
    <row r="21" spans="1:3">
      <c r="A21" s="517" t="s">
        <v>1290</v>
      </c>
      <c r="B21" s="517" t="s">
        <v>1309</v>
      </c>
      <c r="C21" s="517" t="str">
        <f>申請用入力!R23</f>
        <v/>
      </c>
    </row>
    <row r="22" spans="1:3">
      <c r="A22" s="517" t="s">
        <v>1290</v>
      </c>
      <c r="B22" s="517" t="s">
        <v>1310</v>
      </c>
      <c r="C22" s="517" t="str">
        <f>申請用入力!U23</f>
        <v/>
      </c>
    </row>
    <row r="23" spans="1:3">
      <c r="A23" s="517" t="s">
        <v>1290</v>
      </c>
      <c r="B23" s="517" t="s">
        <v>1311</v>
      </c>
      <c r="C23" s="517" t="str">
        <f>申請用入力!R24</f>
        <v/>
      </c>
    </row>
    <row r="24" spans="1:3">
      <c r="A24" s="517" t="s">
        <v>1290</v>
      </c>
      <c r="B24" s="517" t="s">
        <v>1312</v>
      </c>
      <c r="C24" s="517" t="str">
        <f>申請用入力!R75</f>
        <v/>
      </c>
    </row>
    <row r="25" spans="1:3">
      <c r="A25" s="517" t="s">
        <v>1290</v>
      </c>
      <c r="B25" s="517" t="s">
        <v>1313</v>
      </c>
      <c r="C25" s="517" t="str">
        <f>申請用入力!U75</f>
        <v/>
      </c>
    </row>
    <row r="26" spans="1:3">
      <c r="A26" s="517" t="s">
        <v>1290</v>
      </c>
      <c r="B26" s="517" t="s">
        <v>1314</v>
      </c>
      <c r="C26" s="517" t="str">
        <f>申請用入力!R76</f>
        <v/>
      </c>
    </row>
    <row r="27" spans="1:3">
      <c r="A27" s="517" t="s">
        <v>1290</v>
      </c>
      <c r="B27" s="517" t="s">
        <v>1315</v>
      </c>
      <c r="C27" s="517" t="str">
        <f>申請用入力!U76</f>
        <v/>
      </c>
    </row>
    <row r="28" spans="1:3">
      <c r="A28" s="517" t="s">
        <v>1290</v>
      </c>
      <c r="B28" s="517" t="s">
        <v>1316</v>
      </c>
    </row>
    <row r="29" spans="1:3">
      <c r="A29" s="517" t="s">
        <v>1290</v>
      </c>
      <c r="B29" s="517" t="s">
        <v>1317</v>
      </c>
    </row>
    <row r="30" spans="1:3">
      <c r="A30" s="517" t="s">
        <v>1290</v>
      </c>
      <c r="B30" s="517" t="s">
        <v>1318</v>
      </c>
      <c r="C30" s="517" t="str">
        <f>申請用入力!R77</f>
        <v/>
      </c>
    </row>
    <row r="31" spans="1:3">
      <c r="A31" s="517" t="s">
        <v>1290</v>
      </c>
      <c r="B31" s="517" t="s">
        <v>1319</v>
      </c>
      <c r="C31" s="517" t="str">
        <f>申請用入力!U77</f>
        <v/>
      </c>
    </row>
    <row r="32" spans="1:3">
      <c r="A32" s="517" t="s">
        <v>1290</v>
      </c>
      <c r="B32" s="517" t="s">
        <v>1320</v>
      </c>
      <c r="C32" s="517" t="str">
        <f>申請用入力!V77</f>
        <v/>
      </c>
    </row>
    <row r="33" spans="1:4">
      <c r="A33" s="517" t="s">
        <v>1290</v>
      </c>
      <c r="B33" s="517" t="s">
        <v>1321</v>
      </c>
      <c r="C33" s="517" t="str">
        <f>申請用入力!R78</f>
        <v/>
      </c>
    </row>
    <row r="34" spans="1:4">
      <c r="A34" s="517" t="s">
        <v>1290</v>
      </c>
      <c r="B34" s="517" t="s">
        <v>1322</v>
      </c>
      <c r="C34" s="517" t="str">
        <f>申請用入力!R79</f>
        <v/>
      </c>
    </row>
    <row r="35" spans="1:4">
      <c r="A35" s="517" t="s">
        <v>1323</v>
      </c>
      <c r="B35" s="517" t="s">
        <v>1291</v>
      </c>
      <c r="C35" s="517" t="str">
        <f>申請用入力!$R$12</f>
        <v/>
      </c>
      <c r="D35" s="517" t="s">
        <v>1292</v>
      </c>
    </row>
    <row r="36" spans="1:4">
      <c r="A36" s="517" t="s">
        <v>1323</v>
      </c>
      <c r="B36" s="517" t="s">
        <v>1293</v>
      </c>
      <c r="C36" s="517">
        <f>選択!$A$2</f>
        <v>2024</v>
      </c>
    </row>
    <row r="37" spans="1:4">
      <c r="A37" s="517" t="s">
        <v>1323</v>
      </c>
      <c r="B37" s="517" t="s">
        <v>1324</v>
      </c>
      <c r="C37" s="517" t="str">
        <f>申請用入力!R41</f>
        <v/>
      </c>
    </row>
    <row r="38" spans="1:4">
      <c r="A38" s="517" t="s">
        <v>1323</v>
      </c>
      <c r="B38" s="517" t="s">
        <v>1325</v>
      </c>
      <c r="C38" s="517" t="str">
        <f>申請用入力!R42</f>
        <v/>
      </c>
    </row>
    <row r="39" spans="1:4">
      <c r="A39" s="517" t="s">
        <v>1323</v>
      </c>
      <c r="B39" s="517" t="s">
        <v>1326</v>
      </c>
      <c r="C39" s="517" t="str">
        <f>申請用入力!R43</f>
        <v/>
      </c>
    </row>
    <row r="40" spans="1:4">
      <c r="A40" s="517" t="s">
        <v>1323</v>
      </c>
      <c r="B40" s="517" t="s">
        <v>1327</v>
      </c>
      <c r="C40" s="517" t="str">
        <f>申請用入力!R44</f>
        <v/>
      </c>
    </row>
    <row r="41" spans="1:4">
      <c r="A41" s="517" t="s">
        <v>1323</v>
      </c>
      <c r="B41" s="517" t="s">
        <v>1328</v>
      </c>
      <c r="C41" s="517" t="str">
        <f>申請用入力!R45</f>
        <v/>
      </c>
    </row>
    <row r="42" spans="1:4">
      <c r="A42" s="517" t="s">
        <v>1329</v>
      </c>
      <c r="B42" s="517" t="s">
        <v>1291</v>
      </c>
      <c r="C42" s="517" t="str">
        <f>申請用入力!$R$12</f>
        <v/>
      </c>
      <c r="D42" s="517" t="s">
        <v>1292</v>
      </c>
    </row>
    <row r="43" spans="1:4">
      <c r="A43" s="517" t="s">
        <v>1329</v>
      </c>
      <c r="B43" s="517" t="s">
        <v>1293</v>
      </c>
      <c r="C43" s="517">
        <f>選択!$A$2</f>
        <v>2024</v>
      </c>
    </row>
    <row r="44" spans="1:4">
      <c r="A44" s="517" t="s">
        <v>1329</v>
      </c>
      <c r="B44" s="517" t="s">
        <v>1330</v>
      </c>
      <c r="C44" s="517">
        <f>選択!$A$2-1</f>
        <v>2023</v>
      </c>
    </row>
    <row r="45" spans="1:4">
      <c r="A45" s="517" t="s">
        <v>1329</v>
      </c>
      <c r="B45" s="517" t="s">
        <v>1331</v>
      </c>
      <c r="C45" s="517" t="str">
        <f>申請用入力!R46</f>
        <v/>
      </c>
    </row>
    <row r="46" spans="1:4">
      <c r="A46" s="517" t="s">
        <v>1329</v>
      </c>
      <c r="B46" s="517" t="s">
        <v>1332</v>
      </c>
      <c r="C46" s="517">
        <f>選択!$A$2-2</f>
        <v>2022</v>
      </c>
    </row>
    <row r="47" spans="1:4">
      <c r="A47" s="517" t="s">
        <v>1329</v>
      </c>
      <c r="B47" s="517" t="s">
        <v>1333</v>
      </c>
      <c r="C47" s="517" t="str">
        <f>申請用入力!R47</f>
        <v/>
      </c>
    </row>
    <row r="48" spans="1:4">
      <c r="A48" s="517" t="s">
        <v>1329</v>
      </c>
      <c r="B48" s="517" t="s">
        <v>1334</v>
      </c>
      <c r="C48" s="517">
        <f>選択!$A$2-3</f>
        <v>2021</v>
      </c>
    </row>
    <row r="49" spans="1:4">
      <c r="A49" s="517" t="s">
        <v>1329</v>
      </c>
      <c r="B49" s="517" t="s">
        <v>1335</v>
      </c>
      <c r="C49" s="517" t="str">
        <f>申請用入力!R48</f>
        <v/>
      </c>
    </row>
    <row r="50" spans="1:4">
      <c r="A50" s="517" t="s">
        <v>1329</v>
      </c>
      <c r="B50" s="517" t="s">
        <v>1336</v>
      </c>
      <c r="C50" s="517" t="str">
        <f>申請用入力!R86</f>
        <v/>
      </c>
    </row>
    <row r="51" spans="1:4">
      <c r="A51" s="517" t="s">
        <v>1329</v>
      </c>
      <c r="B51" s="517" t="s">
        <v>1337</v>
      </c>
      <c r="C51" s="517" t="str">
        <f>申請用入力!R67</f>
        <v/>
      </c>
    </row>
    <row r="52" spans="1:4">
      <c r="A52" s="517" t="s">
        <v>1329</v>
      </c>
      <c r="B52" s="517" t="s">
        <v>1338</v>
      </c>
      <c r="C52" s="517" t="str">
        <f>申請用入力!R68</f>
        <v/>
      </c>
    </row>
    <row r="53" spans="1:4">
      <c r="A53" s="517" t="s">
        <v>1329</v>
      </c>
      <c r="B53" s="517" t="s">
        <v>1339</v>
      </c>
      <c r="C53" s="517" t="str">
        <f>申請用入力!R69</f>
        <v/>
      </c>
    </row>
    <row r="54" spans="1:4">
      <c r="A54" s="517" t="s">
        <v>1329</v>
      </c>
      <c r="B54" s="517" t="s">
        <v>1340</v>
      </c>
      <c r="C54" s="517" t="str">
        <f>申請用入力!R70</f>
        <v/>
      </c>
    </row>
    <row r="55" spans="1:4">
      <c r="A55" s="517" t="s">
        <v>1329</v>
      </c>
      <c r="B55" s="517" t="s">
        <v>1341</v>
      </c>
      <c r="C55" s="517" t="str">
        <f>申請用入力!R87</f>
        <v/>
      </c>
    </row>
    <row r="56" spans="1:4">
      <c r="A56" s="517" t="s">
        <v>1329</v>
      </c>
      <c r="B56" s="517" t="s">
        <v>1342</v>
      </c>
      <c r="C56" s="517" t="str">
        <f>申請用入力!R88</f>
        <v/>
      </c>
    </row>
    <row r="57" spans="1:4">
      <c r="A57" s="517" t="s">
        <v>1329</v>
      </c>
      <c r="B57" s="517" t="s">
        <v>1343</v>
      </c>
      <c r="C57" s="517" t="str">
        <f>申請用入力!R89</f>
        <v/>
      </c>
    </row>
    <row r="58" spans="1:4">
      <c r="A58" s="517" t="s">
        <v>1329</v>
      </c>
      <c r="B58" s="517" t="s">
        <v>1344</v>
      </c>
      <c r="C58" s="517" t="str">
        <f>申請用入力!R90</f>
        <v/>
      </c>
    </row>
    <row r="59" spans="1:4">
      <c r="A59" s="517" t="s">
        <v>1329</v>
      </c>
      <c r="B59" s="517" t="s">
        <v>1345</v>
      </c>
      <c r="C59" s="517" t="str">
        <f>申請用入力!R91</f>
        <v/>
      </c>
    </row>
    <row r="60" spans="1:4">
      <c r="A60" s="517" t="s">
        <v>1329</v>
      </c>
      <c r="B60" s="517" t="s">
        <v>1346</v>
      </c>
      <c r="C60" s="517" t="str">
        <f>申請用入力!R92</f>
        <v/>
      </c>
    </row>
    <row r="61" spans="1:4">
      <c r="A61" s="517" t="s">
        <v>1329</v>
      </c>
      <c r="B61" s="517" t="s">
        <v>1347</v>
      </c>
      <c r="C61" s="517" t="str">
        <f>申請用入力!R93</f>
        <v/>
      </c>
    </row>
    <row r="62" spans="1:4">
      <c r="A62" s="517" t="s">
        <v>1329</v>
      </c>
      <c r="B62" s="517" t="s">
        <v>1348</v>
      </c>
      <c r="C62" s="517" t="str">
        <f>申請用入力!R94</f>
        <v/>
      </c>
    </row>
    <row r="63" spans="1:4">
      <c r="A63" s="517" t="str">
        <f>IF(C65="","","輸出入国テーブル")</f>
        <v/>
      </c>
      <c r="B63" s="517" t="s">
        <v>1291</v>
      </c>
      <c r="C63" s="517" t="str">
        <f>申請用入力!$R$12</f>
        <v/>
      </c>
      <c r="D63" s="517" t="s">
        <v>1292</v>
      </c>
    </row>
    <row r="64" spans="1:4">
      <c r="A64" s="517" t="str">
        <f>IF(C65="","","輸出入国テーブル")</f>
        <v/>
      </c>
      <c r="B64" s="517" t="s">
        <v>1293</v>
      </c>
      <c r="C64" s="517">
        <f>選択!$A$2</f>
        <v>2024</v>
      </c>
    </row>
    <row r="65" spans="1:4">
      <c r="A65" s="517" t="str">
        <f>IF(C65="","","輸出入国テーブル")</f>
        <v/>
      </c>
      <c r="B65" s="517" t="s">
        <v>1349</v>
      </c>
      <c r="C65" s="517" t="str">
        <f>IF(申請用入力!R50="その他",申請用入力!T50,申請用入力!R50)</f>
        <v/>
      </c>
    </row>
    <row r="66" spans="1:4">
      <c r="A66" s="517" t="str">
        <f>IF(C65="","","輸出入国テーブル")</f>
        <v/>
      </c>
      <c r="B66" s="517" t="s">
        <v>1350</v>
      </c>
      <c r="C66" s="517" t="str">
        <f>申請用入力!R51</f>
        <v/>
      </c>
    </row>
    <row r="67" spans="1:4">
      <c r="A67" s="517" t="str">
        <f>IF(C65="","","輸出入国テーブル")</f>
        <v/>
      </c>
      <c r="B67" s="517" t="s">
        <v>1351</v>
      </c>
      <c r="C67" s="517" t="str">
        <f>申請用入力!R57</f>
        <v/>
      </c>
    </row>
    <row r="68" spans="1:4">
      <c r="A68" s="517" t="str">
        <f>IF(C65="","","輸出入国テーブル")</f>
        <v/>
      </c>
      <c r="B68" s="517" t="s">
        <v>1352</v>
      </c>
      <c r="C68" s="517" t="str">
        <f>申請用入力!R58</f>
        <v/>
      </c>
    </row>
    <row r="69" spans="1:4">
      <c r="A69" s="517" t="str">
        <f>IF(C65="","","輸出入国テーブル")</f>
        <v/>
      </c>
      <c r="B69" s="517" t="s">
        <v>1353</v>
      </c>
      <c r="C69" s="517" t="str">
        <f>申請用入力!R59</f>
        <v/>
      </c>
    </row>
    <row r="70" spans="1:4">
      <c r="A70" s="517" t="str">
        <f>IF(C72="","","輸出入国テーブル")</f>
        <v/>
      </c>
      <c r="B70" s="517" t="s">
        <v>1291</v>
      </c>
      <c r="C70" s="517" t="str">
        <f>申請用入力!$R$12</f>
        <v/>
      </c>
      <c r="D70" s="517" t="s">
        <v>1292</v>
      </c>
    </row>
    <row r="71" spans="1:4">
      <c r="A71" s="517" t="str">
        <f>IF(C72="","","輸出入国テーブル")</f>
        <v/>
      </c>
      <c r="B71" s="517" t="s">
        <v>1293</v>
      </c>
      <c r="C71" s="517">
        <f>選択!$A$2</f>
        <v>2024</v>
      </c>
    </row>
    <row r="72" spans="1:4">
      <c r="A72" s="517" t="str">
        <f>IF(C72="","","輸出入国テーブル")</f>
        <v/>
      </c>
      <c r="B72" s="517" t="s">
        <v>1349</v>
      </c>
      <c r="C72" s="517" t="str">
        <f>IF(申請用入力!R52="その他",申請用入力!T52,申請用入力!R52)</f>
        <v/>
      </c>
    </row>
    <row r="73" spans="1:4">
      <c r="A73" s="517" t="str">
        <f>IF(C72="","","輸出入国テーブル")</f>
        <v/>
      </c>
      <c r="B73" s="517" t="s">
        <v>1350</v>
      </c>
      <c r="C73" s="517" t="str">
        <f>申請用入力!R53</f>
        <v/>
      </c>
    </row>
    <row r="74" spans="1:4">
      <c r="A74" s="517" t="str">
        <f>IF(C72="","","輸出入国テーブル")</f>
        <v/>
      </c>
      <c r="B74" s="517" t="s">
        <v>1351</v>
      </c>
      <c r="C74" s="517" t="str">
        <f>申請用入力!R60</f>
        <v/>
      </c>
    </row>
    <row r="75" spans="1:4">
      <c r="A75" s="517" t="str">
        <f>IF(C72="","","輸出入国テーブル")</f>
        <v/>
      </c>
      <c r="B75" s="517" t="s">
        <v>1352</v>
      </c>
      <c r="C75" s="517" t="str">
        <f>申請用入力!R61</f>
        <v/>
      </c>
    </row>
    <row r="76" spans="1:4">
      <c r="A76" s="517" t="str">
        <f>IF(C72="","","輸出入国テーブル")</f>
        <v/>
      </c>
      <c r="B76" s="517" t="s">
        <v>1353</v>
      </c>
      <c r="C76" s="517" t="str">
        <f>申請用入力!R62</f>
        <v/>
      </c>
    </row>
    <row r="77" spans="1:4">
      <c r="A77" s="517" t="str">
        <f>IF(C79="","","輸出入国テーブル")</f>
        <v/>
      </c>
      <c r="B77" s="517" t="s">
        <v>1291</v>
      </c>
      <c r="C77" s="517" t="str">
        <f>申請用入力!$R$12</f>
        <v/>
      </c>
      <c r="D77" s="517" t="s">
        <v>1292</v>
      </c>
    </row>
    <row r="78" spans="1:4">
      <c r="A78" s="517" t="str">
        <f>IF(C79="","","輸出入国テーブル")</f>
        <v/>
      </c>
      <c r="B78" s="517" t="s">
        <v>1293</v>
      </c>
      <c r="C78" s="517">
        <f>選択!$A$2</f>
        <v>2024</v>
      </c>
    </row>
    <row r="79" spans="1:4">
      <c r="A79" s="517" t="str">
        <f>IF(C79="","","輸出入国テーブル")</f>
        <v/>
      </c>
      <c r="B79" s="517" t="s">
        <v>1349</v>
      </c>
      <c r="C79" s="517" t="str">
        <f>IF(申請用入力!R54="その他",申請用入力!T54,申請用入力!R54)</f>
        <v/>
      </c>
    </row>
    <row r="80" spans="1:4">
      <c r="A80" s="517" t="str">
        <f>IF(C79="","","輸出入国テーブル")</f>
        <v/>
      </c>
      <c r="B80" s="517" t="s">
        <v>1350</v>
      </c>
      <c r="C80" s="517" t="str">
        <f>申請用入力!R55</f>
        <v/>
      </c>
    </row>
    <row r="81" spans="1:4">
      <c r="A81" s="517" t="str">
        <f>IF(C79="","","輸出入国テーブル")</f>
        <v/>
      </c>
      <c r="B81" s="517" t="s">
        <v>1351</v>
      </c>
      <c r="C81" s="517" t="str">
        <f>申請用入力!R63</f>
        <v/>
      </c>
    </row>
    <row r="82" spans="1:4">
      <c r="A82" s="517" t="str">
        <f>IF(C79="","","輸出入国テーブル")</f>
        <v/>
      </c>
      <c r="B82" s="517" t="s">
        <v>1352</v>
      </c>
      <c r="C82" s="517" t="str">
        <f>申請用入力!R64</f>
        <v/>
      </c>
    </row>
    <row r="83" spans="1:4">
      <c r="A83" s="517" t="str">
        <f>IF(C79="","","輸出入国テーブル")</f>
        <v/>
      </c>
      <c r="B83" s="517" t="s">
        <v>1353</v>
      </c>
      <c r="C83" s="517" t="str">
        <f>申請用入力!R65</f>
        <v/>
      </c>
    </row>
    <row r="84" spans="1:4">
      <c r="A84" s="517" t="str">
        <f>IF(C91=0,"","取扱商品テーブル")</f>
        <v>取扱商品テーブル</v>
      </c>
      <c r="B84" s="517" t="s">
        <v>1291</v>
      </c>
      <c r="C84" s="517" t="str">
        <f>申請用入力!$R$12</f>
        <v/>
      </c>
      <c r="D84" s="517" t="s">
        <v>1292</v>
      </c>
    </row>
    <row r="85" spans="1:4">
      <c r="A85" s="517" t="str">
        <f>IF(C91=0,"","取扱商品テーブル")</f>
        <v>取扱商品テーブル</v>
      </c>
      <c r="B85" s="517" t="s">
        <v>1293</v>
      </c>
      <c r="C85" s="517">
        <f>選択!$A$2</f>
        <v>2024</v>
      </c>
    </row>
    <row r="86" spans="1:4">
      <c r="A86" s="517" t="str">
        <f>IF(C91=0,"","取扱商品テーブル")</f>
        <v>取扱商品テーブル</v>
      </c>
      <c r="B86" s="517" t="s">
        <v>1354</v>
      </c>
      <c r="C86" s="517">
        <v>1</v>
      </c>
    </row>
    <row r="87" spans="1:4">
      <c r="A87" s="517" t="str">
        <f>IF(C91=0,"","取扱商品テーブル")</f>
        <v>取扱商品テーブル</v>
      </c>
      <c r="B87" s="517" t="s">
        <v>1355</v>
      </c>
      <c r="C87" s="517" t="str">
        <f>申請用入力!R26</f>
        <v/>
      </c>
    </row>
    <row r="88" spans="1:4">
      <c r="A88" s="517" t="str">
        <f>IF(C91=0,"","取扱商品テーブル")</f>
        <v>取扱商品テーブル</v>
      </c>
      <c r="B88" s="517" t="s">
        <v>1356</v>
      </c>
      <c r="C88" s="517" t="str">
        <f>申請用入力!U26</f>
        <v/>
      </c>
    </row>
    <row r="89" spans="1:4">
      <c r="A89" s="517" t="str">
        <f>IF(C91=0,"","取扱商品テーブル")</f>
        <v>取扱商品テーブル</v>
      </c>
      <c r="B89" s="517" t="s">
        <v>1357</v>
      </c>
      <c r="C89" s="517" t="str">
        <f>申請用入力!R27</f>
        <v/>
      </c>
    </row>
    <row r="90" spans="1:4">
      <c r="A90" s="517" t="str">
        <f>IF(C91=0,"","取扱商品テーブル")</f>
        <v>取扱商品テーブル</v>
      </c>
      <c r="B90" s="517" t="s">
        <v>1358</v>
      </c>
      <c r="C90" s="517" t="str">
        <f>申請用入力!U27</f>
        <v/>
      </c>
    </row>
    <row r="91" spans="1:4">
      <c r="A91" s="517" t="str">
        <f>IF(C91=0,"","取扱商品テーブル")</f>
        <v>取扱商品テーブル</v>
      </c>
      <c r="B91" s="517" t="s">
        <v>1359</v>
      </c>
      <c r="C91" s="517" t="str">
        <f>申請用入力!R28</f>
        <v/>
      </c>
    </row>
    <row r="92" spans="1:4">
      <c r="A92" s="517" t="str">
        <f>IF(C99=0,"","取扱商品テーブル")</f>
        <v>取扱商品テーブル</v>
      </c>
      <c r="B92" s="517" t="s">
        <v>1291</v>
      </c>
      <c r="C92" s="517" t="str">
        <f>申請用入力!$R$12</f>
        <v/>
      </c>
      <c r="D92" s="517" t="s">
        <v>1292</v>
      </c>
    </row>
    <row r="93" spans="1:4">
      <c r="A93" s="517" t="str">
        <f>IF(C99=0,"","取扱商品テーブル")</f>
        <v>取扱商品テーブル</v>
      </c>
      <c r="B93" s="517" t="s">
        <v>1293</v>
      </c>
      <c r="C93" s="517">
        <f>選択!$A$2</f>
        <v>2024</v>
      </c>
    </row>
    <row r="94" spans="1:4">
      <c r="A94" s="517" t="str">
        <f>IF(C99=0,"","取扱商品テーブル")</f>
        <v>取扱商品テーブル</v>
      </c>
      <c r="B94" s="517" t="s">
        <v>1354</v>
      </c>
      <c r="C94" s="517">
        <v>2</v>
      </c>
    </row>
    <row r="95" spans="1:4">
      <c r="A95" s="517" t="str">
        <f>IF(C99=0,"","取扱商品テーブル")</f>
        <v>取扱商品テーブル</v>
      </c>
      <c r="B95" s="517" t="s">
        <v>1355</v>
      </c>
      <c r="C95" s="517" t="str">
        <f>申請用入力!R29</f>
        <v/>
      </c>
    </row>
    <row r="96" spans="1:4">
      <c r="A96" s="517" t="str">
        <f>IF(C99=0,"","取扱商品テーブル")</f>
        <v>取扱商品テーブル</v>
      </c>
      <c r="B96" s="517" t="s">
        <v>1356</v>
      </c>
      <c r="C96" s="517" t="str">
        <f>申請用入力!U29</f>
        <v/>
      </c>
    </row>
    <row r="97" spans="1:4">
      <c r="A97" s="517" t="str">
        <f>IF(C99=0,"","取扱商品テーブル")</f>
        <v>取扱商品テーブル</v>
      </c>
      <c r="B97" s="517" t="s">
        <v>1357</v>
      </c>
      <c r="C97" s="517" t="str">
        <f>申請用入力!R30</f>
        <v/>
      </c>
    </row>
    <row r="98" spans="1:4">
      <c r="A98" s="517" t="str">
        <f>IF(C99=0,"","取扱商品テーブル")</f>
        <v>取扱商品テーブル</v>
      </c>
      <c r="B98" s="517" t="s">
        <v>1358</v>
      </c>
      <c r="C98" s="517" t="str">
        <f>申請用入力!U30</f>
        <v/>
      </c>
    </row>
    <row r="99" spans="1:4">
      <c r="A99" s="517" t="str">
        <f>IF(C99=0,"","取扱商品テーブル")</f>
        <v>取扱商品テーブル</v>
      </c>
      <c r="B99" s="517" t="s">
        <v>1359</v>
      </c>
      <c r="C99" s="517" t="str">
        <f>申請用入力!R31</f>
        <v/>
      </c>
    </row>
    <row r="100" spans="1:4">
      <c r="A100" s="517" t="str">
        <f>IF(C107=0,"","取扱商品テーブル")</f>
        <v>取扱商品テーブル</v>
      </c>
      <c r="B100" s="517" t="s">
        <v>1291</v>
      </c>
      <c r="C100" s="517" t="str">
        <f>申請用入力!$R$12</f>
        <v/>
      </c>
      <c r="D100" s="517" t="s">
        <v>1292</v>
      </c>
    </row>
    <row r="101" spans="1:4">
      <c r="A101" s="517" t="str">
        <f>IF(C107=0,"","取扱商品テーブル")</f>
        <v>取扱商品テーブル</v>
      </c>
      <c r="B101" s="517" t="s">
        <v>1293</v>
      </c>
      <c r="C101" s="517">
        <f>選択!$A$2</f>
        <v>2024</v>
      </c>
    </row>
    <row r="102" spans="1:4">
      <c r="A102" s="517" t="str">
        <f>IF(C107=0,"","取扱商品テーブル")</f>
        <v>取扱商品テーブル</v>
      </c>
      <c r="B102" s="517" t="s">
        <v>1354</v>
      </c>
      <c r="C102" s="517">
        <v>3</v>
      </c>
    </row>
    <row r="103" spans="1:4">
      <c r="A103" s="517" t="str">
        <f>IF(C107=0,"","取扱商品テーブル")</f>
        <v>取扱商品テーブル</v>
      </c>
      <c r="B103" s="517" t="s">
        <v>1355</v>
      </c>
      <c r="C103" s="517" t="str">
        <f>申請用入力!R32</f>
        <v/>
      </c>
    </row>
    <row r="104" spans="1:4">
      <c r="A104" s="517" t="str">
        <f>IF(C107=0,"","取扱商品テーブル")</f>
        <v>取扱商品テーブル</v>
      </c>
      <c r="B104" s="517" t="s">
        <v>1356</v>
      </c>
      <c r="C104" s="517" t="str">
        <f>申請用入力!U32</f>
        <v/>
      </c>
    </row>
    <row r="105" spans="1:4">
      <c r="A105" s="517" t="str">
        <f>IF(C107=0,"","取扱商品テーブル")</f>
        <v>取扱商品テーブル</v>
      </c>
      <c r="B105" s="517" t="s">
        <v>1357</v>
      </c>
      <c r="C105" s="517" t="str">
        <f>申請用入力!R33</f>
        <v/>
      </c>
    </row>
    <row r="106" spans="1:4">
      <c r="A106" s="517" t="str">
        <f>IF(C107=0,"","取扱商品テーブル")</f>
        <v>取扱商品テーブル</v>
      </c>
      <c r="B106" s="517" t="s">
        <v>1358</v>
      </c>
      <c r="C106" s="517" t="str">
        <f>申請用入力!U33</f>
        <v/>
      </c>
    </row>
    <row r="107" spans="1:4">
      <c r="A107" s="517" t="str">
        <f>IF(C107=0,"","取扱商品テーブル")</f>
        <v>取扱商品テーブル</v>
      </c>
      <c r="B107" s="517" t="s">
        <v>1359</v>
      </c>
      <c r="C107" s="517" t="str">
        <f>申請用入力!R34</f>
        <v/>
      </c>
    </row>
    <row r="108" spans="1:4">
      <c r="A108" s="517" t="str">
        <f>IF(C115=0,"","取扱商品テーブル")</f>
        <v>取扱商品テーブル</v>
      </c>
      <c r="B108" s="517" t="s">
        <v>1291</v>
      </c>
      <c r="C108" s="517" t="str">
        <f>申請用入力!$R$12</f>
        <v/>
      </c>
      <c r="D108" s="517" t="s">
        <v>1292</v>
      </c>
    </row>
    <row r="109" spans="1:4">
      <c r="A109" s="517" t="str">
        <f>IF(C115=0,"","取扱商品テーブル")</f>
        <v>取扱商品テーブル</v>
      </c>
      <c r="B109" s="517" t="s">
        <v>1293</v>
      </c>
      <c r="C109" s="517">
        <f>選択!$A$2</f>
        <v>2024</v>
      </c>
    </row>
    <row r="110" spans="1:4">
      <c r="A110" s="517" t="str">
        <f>IF(C115=0,"","取扱商品テーブル")</f>
        <v>取扱商品テーブル</v>
      </c>
      <c r="B110" s="517" t="s">
        <v>1354</v>
      </c>
      <c r="C110" s="517">
        <v>4</v>
      </c>
    </row>
    <row r="111" spans="1:4">
      <c r="A111" s="517" t="str">
        <f>IF(C115=0,"","取扱商品テーブル")</f>
        <v>取扱商品テーブル</v>
      </c>
      <c r="B111" s="517" t="s">
        <v>1355</v>
      </c>
      <c r="C111" s="517" t="str">
        <f>申請用入力!R35</f>
        <v/>
      </c>
    </row>
    <row r="112" spans="1:4">
      <c r="A112" s="517" t="str">
        <f>IF(C115=0,"","取扱商品テーブル")</f>
        <v>取扱商品テーブル</v>
      </c>
      <c r="B112" s="517" t="s">
        <v>1356</v>
      </c>
      <c r="C112" s="517" t="str">
        <f>申請用入力!U35</f>
        <v/>
      </c>
    </row>
    <row r="113" spans="1:4">
      <c r="A113" s="517" t="str">
        <f>IF(C115=0,"","取扱商品テーブル")</f>
        <v>取扱商品テーブル</v>
      </c>
      <c r="B113" s="517" t="s">
        <v>1357</v>
      </c>
      <c r="C113" s="517" t="str">
        <f>申請用入力!R36</f>
        <v/>
      </c>
    </row>
    <row r="114" spans="1:4">
      <c r="A114" s="517" t="str">
        <f>IF(C115=0,"","取扱商品テーブル")</f>
        <v>取扱商品テーブル</v>
      </c>
      <c r="B114" s="517" t="s">
        <v>1358</v>
      </c>
      <c r="C114" s="517" t="str">
        <f>申請用入力!U36</f>
        <v/>
      </c>
    </row>
    <row r="115" spans="1:4">
      <c r="A115" s="517" t="str">
        <f>IF(C115=0,"","取扱商品テーブル")</f>
        <v>取扱商品テーブル</v>
      </c>
      <c r="B115" s="517" t="s">
        <v>1359</v>
      </c>
      <c r="C115" s="517" t="str">
        <f>申請用入力!R37</f>
        <v/>
      </c>
    </row>
    <row r="116" spans="1:4">
      <c r="A116" s="517" t="str">
        <f>IF(C123=0,"","取扱商品テーブル")</f>
        <v>取扱商品テーブル</v>
      </c>
      <c r="B116" s="517" t="s">
        <v>1291</v>
      </c>
      <c r="C116" s="517" t="str">
        <f>申請用入力!$R$12</f>
        <v/>
      </c>
      <c r="D116" s="517" t="s">
        <v>1292</v>
      </c>
    </row>
    <row r="117" spans="1:4">
      <c r="A117" s="517" t="str">
        <f>IF(C123=0,"","取扱商品テーブル")</f>
        <v>取扱商品テーブル</v>
      </c>
      <c r="B117" s="517" t="s">
        <v>1293</v>
      </c>
      <c r="C117" s="517">
        <f>選択!$A$2</f>
        <v>2024</v>
      </c>
    </row>
    <row r="118" spans="1:4">
      <c r="A118" s="517" t="str">
        <f>IF(C123=0,"","取扱商品テーブル")</f>
        <v>取扱商品テーブル</v>
      </c>
      <c r="B118" s="517" t="s">
        <v>1354</v>
      </c>
      <c r="C118" s="517">
        <v>5</v>
      </c>
    </row>
    <row r="119" spans="1:4">
      <c r="A119" s="517" t="str">
        <f>IF(C123=0,"","取扱商品テーブル")</f>
        <v>取扱商品テーブル</v>
      </c>
      <c r="B119" s="517" t="s">
        <v>1355</v>
      </c>
      <c r="C119" s="517" t="str">
        <f>申請用入力!R38</f>
        <v/>
      </c>
    </row>
    <row r="120" spans="1:4">
      <c r="A120" s="517" t="str">
        <f>IF(C123=0,"","取扱商品テーブル")</f>
        <v>取扱商品テーブル</v>
      </c>
      <c r="B120" s="517" t="s">
        <v>1356</v>
      </c>
      <c r="C120" s="517" t="str">
        <f>申請用入力!U38</f>
        <v/>
      </c>
    </row>
    <row r="121" spans="1:4">
      <c r="A121" s="517" t="str">
        <f>IF(C123=0,"","取扱商品テーブル")</f>
        <v>取扱商品テーブル</v>
      </c>
      <c r="B121" s="517" t="s">
        <v>1357</v>
      </c>
      <c r="C121" s="517" t="str">
        <f>申請用入力!R39</f>
        <v/>
      </c>
    </row>
    <row r="122" spans="1:4">
      <c r="A122" s="517" t="str">
        <f>IF(C123=0,"","取扱商品テーブル")</f>
        <v>取扱商品テーブル</v>
      </c>
      <c r="B122" s="517" t="s">
        <v>1358</v>
      </c>
      <c r="C122" s="517" t="str">
        <f>申請用入力!U39</f>
        <v/>
      </c>
    </row>
    <row r="123" spans="1:4">
      <c r="A123" s="517" t="str">
        <f>IF(C123=0,"","取扱商品テーブル")</f>
        <v>取扱商品テーブル</v>
      </c>
      <c r="B123" s="517" t="s">
        <v>1359</v>
      </c>
      <c r="C123" s="517" t="str">
        <f>申請用入力!R40</f>
        <v/>
      </c>
    </row>
    <row r="124" spans="1:4">
      <c r="A124" s="517" t="s">
        <v>1410</v>
      </c>
      <c r="B124" s="517" t="s">
        <v>1411</v>
      </c>
      <c r="C124" s="517" t="str">
        <f>申請用入力!$R$12</f>
        <v/>
      </c>
      <c r="D124" s="517" t="s">
        <v>1292</v>
      </c>
    </row>
    <row r="125" spans="1:4">
      <c r="A125" s="517" t="s">
        <v>1410</v>
      </c>
      <c r="B125" s="517" t="s">
        <v>1412</v>
      </c>
      <c r="C125" s="517">
        <f>選択!$A$2</f>
        <v>2024</v>
      </c>
    </row>
    <row r="126" spans="1:4">
      <c r="A126" s="517" t="s">
        <v>1410</v>
      </c>
      <c r="B126" s="517" t="s">
        <v>1360</v>
      </c>
      <c r="C126" s="517" t="str">
        <f>選択!$A$1</f>
        <v>ブランド構築支援</v>
      </c>
    </row>
    <row r="127" spans="1:4">
      <c r="A127" s="517" t="s">
        <v>1410</v>
      </c>
      <c r="B127" s="517" t="s">
        <v>1413</v>
      </c>
      <c r="C127" s="517" t="e" cm="1">
        <f t="array" aca="1" ref="C127" ca="1">MID(MID(CELL("filename"),FIND("[",CELL("filename"))+1,FIND("]",CELL("filename"))-FIND("[",CELL("filename"))-1),FIND("_",MID(CELL("filename"),FIND("[",CELL("filename"))+1,FIND("]",CELL("filename"))-FIND("[",CELL("filename"))-1),1)-3,3)</f>
        <v>#VALUE!</v>
      </c>
    </row>
    <row r="128" spans="1:4">
      <c r="A128" s="517" t="s">
        <v>1410</v>
      </c>
      <c r="B128" s="517" t="s">
        <v>1414</v>
      </c>
      <c r="C128" s="517">
        <f>申請用入力!F122</f>
        <v>0</v>
      </c>
    </row>
    <row r="129" spans="1:3">
      <c r="A129" s="517" t="s">
        <v>1410</v>
      </c>
      <c r="B129" s="517" t="s">
        <v>1362</v>
      </c>
      <c r="C129" s="517">
        <f>申請用入力!F123</f>
        <v>0</v>
      </c>
    </row>
    <row r="130" spans="1:3">
      <c r="A130" s="517" t="s">
        <v>1410</v>
      </c>
      <c r="B130" s="517" t="s">
        <v>1363</v>
      </c>
      <c r="C130" s="517">
        <f>申請用入力!I123</f>
        <v>0</v>
      </c>
    </row>
    <row r="131" spans="1:3">
      <c r="A131" s="517" t="s">
        <v>1410</v>
      </c>
      <c r="B131" s="517" t="s">
        <v>1364</v>
      </c>
      <c r="C131" s="517">
        <f>申請用入力!L123</f>
        <v>0</v>
      </c>
    </row>
    <row r="132" spans="1:3">
      <c r="A132" s="517" t="s">
        <v>1410</v>
      </c>
      <c r="B132" s="517" t="s">
        <v>1365</v>
      </c>
      <c r="C132" s="517">
        <f>申請用入力!F124</f>
        <v>0</v>
      </c>
    </row>
    <row r="133" spans="1:3">
      <c r="A133" s="517" t="s">
        <v>1410</v>
      </c>
      <c r="B133" s="517" t="s">
        <v>1415</v>
      </c>
      <c r="C133" s="517">
        <f>申請用入力!F125</f>
        <v>0</v>
      </c>
    </row>
    <row r="134" spans="1:3">
      <c r="A134" s="517" t="s">
        <v>1410</v>
      </c>
      <c r="B134" s="517" t="s">
        <v>1416</v>
      </c>
      <c r="C134" s="517">
        <f>申請用入力!F126</f>
        <v>0</v>
      </c>
    </row>
    <row r="135" spans="1:3">
      <c r="A135" s="517" t="s">
        <v>1410</v>
      </c>
      <c r="B135" s="517" t="s">
        <v>1417</v>
      </c>
      <c r="C135" s="517">
        <f>申請用入力!I126</f>
        <v>0</v>
      </c>
    </row>
    <row r="136" spans="1:3">
      <c r="A136" s="517" t="s">
        <v>1410</v>
      </c>
      <c r="B136" s="517" t="s">
        <v>1418</v>
      </c>
      <c r="C136" s="517">
        <f>申請用入力!L126</f>
        <v>0</v>
      </c>
    </row>
    <row r="137" spans="1:3">
      <c r="A137" s="517" t="s">
        <v>1410</v>
      </c>
      <c r="B137" s="517" t="s">
        <v>1419</v>
      </c>
      <c r="C137" s="517">
        <f>申請用入力!F127</f>
        <v>0</v>
      </c>
    </row>
    <row r="138" spans="1:3">
      <c r="A138" s="517" t="s">
        <v>1410</v>
      </c>
      <c r="B138" s="517" t="s">
        <v>1420</v>
      </c>
      <c r="C138" s="518" t="str">
        <f>申請用入力!F128</f>
        <v/>
      </c>
    </row>
    <row r="139" spans="1:3">
      <c r="A139" s="517" t="s">
        <v>1410</v>
      </c>
      <c r="B139" s="517" t="s">
        <v>1421</v>
      </c>
      <c r="C139" s="518" t="str">
        <f>申請用入力!I128</f>
        <v/>
      </c>
    </row>
    <row r="140" spans="1:3">
      <c r="A140" s="517" t="s">
        <v>1410</v>
      </c>
      <c r="B140" s="517" t="s">
        <v>1422</v>
      </c>
      <c r="C140" s="517">
        <f>申請用入力!F129</f>
        <v>0</v>
      </c>
    </row>
    <row r="141" spans="1:3">
      <c r="A141" s="517" t="s">
        <v>1410</v>
      </c>
      <c r="B141" s="517" t="s">
        <v>1423</v>
      </c>
      <c r="C141" s="517">
        <f>申請用入力!F130</f>
        <v>0</v>
      </c>
    </row>
    <row r="142" spans="1:3">
      <c r="A142" s="517" t="s">
        <v>1410</v>
      </c>
      <c r="B142" s="517" t="s">
        <v>1424</v>
      </c>
      <c r="C142" s="517">
        <f>申請用入力!F150</f>
        <v>0</v>
      </c>
    </row>
    <row r="143" spans="1:3">
      <c r="A143" s="517" t="s">
        <v>1410</v>
      </c>
      <c r="B143" s="517" t="s">
        <v>1425</v>
      </c>
      <c r="C143" s="517">
        <f>申請用入力!F151</f>
        <v>0</v>
      </c>
    </row>
    <row r="144" spans="1:3">
      <c r="A144" s="517" t="s">
        <v>1410</v>
      </c>
      <c r="B144" s="517" t="s">
        <v>1426</v>
      </c>
      <c r="C144" s="517">
        <f>申請用入力!F152</f>
        <v>0</v>
      </c>
    </row>
    <row r="145" spans="1:3">
      <c r="A145" s="517" t="s">
        <v>1410</v>
      </c>
      <c r="B145" s="517" t="s">
        <v>1427</v>
      </c>
      <c r="C145" s="517">
        <f>申請用入力!F153</f>
        <v>0</v>
      </c>
    </row>
    <row r="146" spans="1:3">
      <c r="A146" s="517" t="s">
        <v>1410</v>
      </c>
      <c r="B146" s="517" t="s">
        <v>1428</v>
      </c>
      <c r="C146" s="517">
        <f>申請用入力!F154</f>
        <v>0</v>
      </c>
    </row>
    <row r="147" spans="1:3">
      <c r="A147" s="517" t="s">
        <v>1410</v>
      </c>
      <c r="B147" s="517" t="s">
        <v>1429</v>
      </c>
      <c r="C147" s="518">
        <f>申請用入力!F156</f>
        <v>0</v>
      </c>
    </row>
    <row r="148" spans="1:3">
      <c r="A148" s="517" t="s">
        <v>1410</v>
      </c>
      <c r="B148" s="517" t="s">
        <v>1430</v>
      </c>
      <c r="C148" s="517">
        <f>申請用入力!G156</f>
        <v>0</v>
      </c>
    </row>
    <row r="149" spans="1:3">
      <c r="A149" s="517" t="s">
        <v>1410</v>
      </c>
      <c r="B149" s="517" t="s">
        <v>1431</v>
      </c>
      <c r="C149" s="518">
        <f>申請用入力!F157</f>
        <v>0</v>
      </c>
    </row>
    <row r="150" spans="1:3">
      <c r="A150" s="517" t="s">
        <v>1410</v>
      </c>
      <c r="B150" s="517" t="s">
        <v>1432</v>
      </c>
      <c r="C150" s="517">
        <f>申請用入力!G157</f>
        <v>0</v>
      </c>
    </row>
    <row r="151" spans="1:3">
      <c r="A151" s="517" t="s">
        <v>1410</v>
      </c>
      <c r="B151" s="517" t="s">
        <v>1433</v>
      </c>
      <c r="C151" s="518">
        <f>申請用入力!F158</f>
        <v>0</v>
      </c>
    </row>
    <row r="152" spans="1:3">
      <c r="A152" s="517" t="s">
        <v>1410</v>
      </c>
      <c r="B152" s="517" t="s">
        <v>1434</v>
      </c>
      <c r="C152" s="517">
        <f>申請用入力!G158</f>
        <v>0</v>
      </c>
    </row>
    <row r="153" spans="1:3">
      <c r="A153" s="517" t="s">
        <v>1410</v>
      </c>
      <c r="B153" s="517" t="s">
        <v>1435</v>
      </c>
      <c r="C153" s="518">
        <f>申請用入力!F159</f>
        <v>0</v>
      </c>
    </row>
    <row r="154" spans="1:3">
      <c r="A154" s="517" t="s">
        <v>1410</v>
      </c>
      <c r="B154" s="517" t="s">
        <v>1436</v>
      </c>
      <c r="C154" s="517">
        <f>申請用入力!G159</f>
        <v>0</v>
      </c>
    </row>
    <row r="155" spans="1:3">
      <c r="A155" s="517" t="s">
        <v>1410</v>
      </c>
      <c r="B155" s="517" t="s">
        <v>1437</v>
      </c>
      <c r="C155" s="518">
        <f>申請用入力!F160</f>
        <v>0</v>
      </c>
    </row>
    <row r="156" spans="1:3">
      <c r="A156" s="517" t="s">
        <v>1410</v>
      </c>
      <c r="B156" s="517" t="s">
        <v>1438</v>
      </c>
      <c r="C156" s="517">
        <f>申請用入力!G160</f>
        <v>0</v>
      </c>
    </row>
    <row r="157" spans="1:3">
      <c r="A157" s="517" t="s">
        <v>1410</v>
      </c>
      <c r="B157" s="517" t="s">
        <v>1439</v>
      </c>
      <c r="C157" s="518">
        <f>申請用入力!F161</f>
        <v>0</v>
      </c>
    </row>
    <row r="158" spans="1:3">
      <c r="A158" s="517" t="s">
        <v>1410</v>
      </c>
      <c r="B158" s="517" t="s">
        <v>1440</v>
      </c>
      <c r="C158" s="517">
        <f>申請用入力!G161</f>
        <v>0</v>
      </c>
    </row>
    <row r="159" spans="1:3">
      <c r="A159" s="517" t="s">
        <v>1410</v>
      </c>
      <c r="B159" s="517" t="s">
        <v>1441</v>
      </c>
      <c r="C159" s="518">
        <f>申請用入力!F162</f>
        <v>0</v>
      </c>
    </row>
    <row r="160" spans="1:3">
      <c r="A160" s="517" t="s">
        <v>1410</v>
      </c>
      <c r="B160" s="517" t="s">
        <v>1442</v>
      </c>
      <c r="C160" s="517">
        <f>申請用入力!G162</f>
        <v>0</v>
      </c>
    </row>
    <row r="161" spans="1:3">
      <c r="A161" s="517" t="s">
        <v>1410</v>
      </c>
      <c r="B161" s="517" t="s">
        <v>1443</v>
      </c>
      <c r="C161" s="518">
        <f>申請用入力!F163</f>
        <v>0</v>
      </c>
    </row>
    <row r="162" spans="1:3">
      <c r="A162" s="517" t="s">
        <v>1410</v>
      </c>
      <c r="B162" s="517" t="s">
        <v>1444</v>
      </c>
      <c r="C162" s="517">
        <f>申請用入力!G163</f>
        <v>0</v>
      </c>
    </row>
    <row r="163" spans="1:3">
      <c r="A163" s="517" t="s">
        <v>1410</v>
      </c>
      <c r="B163" s="517" t="s">
        <v>1445</v>
      </c>
      <c r="C163" s="518">
        <f>申請用入力!F164</f>
        <v>0</v>
      </c>
    </row>
    <row r="164" spans="1:3">
      <c r="A164" s="517" t="s">
        <v>1410</v>
      </c>
      <c r="B164" s="517" t="s">
        <v>1446</v>
      </c>
      <c r="C164" s="517">
        <f>申請用入力!G164</f>
        <v>0</v>
      </c>
    </row>
    <row r="165" spans="1:3">
      <c r="A165" s="517" t="s">
        <v>1410</v>
      </c>
      <c r="B165" s="517" t="s">
        <v>1447</v>
      </c>
      <c r="C165" s="518">
        <f>申請用入力!F165</f>
        <v>0</v>
      </c>
    </row>
    <row r="166" spans="1:3">
      <c r="A166" s="517" t="s">
        <v>1410</v>
      </c>
      <c r="B166" s="517" t="s">
        <v>1448</v>
      </c>
      <c r="C166" s="517">
        <f>申請用入力!G165</f>
        <v>0</v>
      </c>
    </row>
    <row r="167" spans="1:3">
      <c r="A167" s="517" t="s">
        <v>1410</v>
      </c>
      <c r="B167" s="517" t="s">
        <v>1366</v>
      </c>
      <c r="C167" s="517">
        <f>申請用入力!F168</f>
        <v>0</v>
      </c>
    </row>
    <row r="168" spans="1:3">
      <c r="A168" s="517" t="s">
        <v>1410</v>
      </c>
      <c r="B168" s="517" t="s">
        <v>1449</v>
      </c>
      <c r="C168" s="517">
        <f>申請用入力!F170</f>
        <v>0</v>
      </c>
    </row>
    <row r="169" spans="1:3">
      <c r="A169" s="517" t="s">
        <v>1410</v>
      </c>
      <c r="B169" s="517" t="s">
        <v>1450</v>
      </c>
      <c r="C169" s="517">
        <f>申請用入力!F171</f>
        <v>0</v>
      </c>
    </row>
    <row r="170" spans="1:3">
      <c r="A170" s="517" t="s">
        <v>1410</v>
      </c>
      <c r="B170" s="517" t="s">
        <v>1451</v>
      </c>
      <c r="C170" s="517">
        <f>申請用入力!F172</f>
        <v>0</v>
      </c>
    </row>
    <row r="171" spans="1:3">
      <c r="A171" s="517" t="s">
        <v>1410</v>
      </c>
      <c r="B171" s="517" t="s">
        <v>1452</v>
      </c>
      <c r="C171" s="517">
        <f>申請用入力!F173</f>
        <v>0</v>
      </c>
    </row>
    <row r="172" spans="1:3">
      <c r="A172" s="517" t="s">
        <v>1410</v>
      </c>
      <c r="B172" s="517" t="s">
        <v>1453</v>
      </c>
      <c r="C172" s="517">
        <f>申請用入力!F174</f>
        <v>0</v>
      </c>
    </row>
    <row r="173" spans="1:3">
      <c r="A173" s="517" t="s">
        <v>1410</v>
      </c>
      <c r="B173" s="517" t="s">
        <v>1367</v>
      </c>
      <c r="C173" s="517">
        <f>申請用入力!F175</f>
        <v>0</v>
      </c>
    </row>
    <row r="174" spans="1:3">
      <c r="A174" s="517" t="s">
        <v>1410</v>
      </c>
      <c r="B174" s="517" t="s">
        <v>1368</v>
      </c>
      <c r="C174" s="517">
        <f>申請用入力!F176</f>
        <v>0</v>
      </c>
    </row>
    <row r="175" spans="1:3">
      <c r="A175" s="517" t="s">
        <v>1410</v>
      </c>
      <c r="B175" s="517" t="s">
        <v>1369</v>
      </c>
      <c r="C175" s="517">
        <f>申請用入力!F177</f>
        <v>0</v>
      </c>
    </row>
    <row r="176" spans="1:3">
      <c r="A176" s="517" t="s">
        <v>1410</v>
      </c>
      <c r="B176" s="517" t="s">
        <v>1454</v>
      </c>
      <c r="C176" s="517">
        <f>申請用入力!F178</f>
        <v>0</v>
      </c>
    </row>
    <row r="177" spans="1:4">
      <c r="A177" s="517" t="s">
        <v>1410</v>
      </c>
      <c r="B177" s="517" t="s">
        <v>1455</v>
      </c>
      <c r="C177" s="518">
        <f>申請用入力!G215</f>
        <v>0</v>
      </c>
    </row>
    <row r="178" spans="1:4">
      <c r="A178" s="517" t="s">
        <v>1410</v>
      </c>
      <c r="B178" s="517" t="s">
        <v>1456</v>
      </c>
      <c r="C178" s="517">
        <f>申請用入力!P213</f>
        <v>0</v>
      </c>
    </row>
    <row r="179" spans="1:4">
      <c r="A179" s="517" t="s">
        <v>1410</v>
      </c>
      <c r="B179" s="517" t="s">
        <v>1457</v>
      </c>
      <c r="C179" s="517">
        <f>申請用入力!P214</f>
        <v>0</v>
      </c>
    </row>
    <row r="180" spans="1:4">
      <c r="A180" s="517" t="s">
        <v>1410</v>
      </c>
      <c r="B180" s="517" t="s">
        <v>1458</v>
      </c>
      <c r="C180" s="517">
        <f>申請用入力!P215</f>
        <v>0</v>
      </c>
    </row>
    <row r="181" spans="1:4">
      <c r="A181" s="517" t="s">
        <v>1410</v>
      </c>
      <c r="B181" s="517" t="s">
        <v>1459</v>
      </c>
      <c r="C181" s="518">
        <f>報告用入力!F103</f>
        <v>0</v>
      </c>
    </row>
    <row r="182" spans="1:4">
      <c r="A182" s="517" t="s">
        <v>1410</v>
      </c>
      <c r="B182" s="517" t="s">
        <v>1370</v>
      </c>
      <c r="C182" s="517">
        <f>報告用入力!K103</f>
        <v>0</v>
      </c>
    </row>
    <row r="183" spans="1:4">
      <c r="A183" s="517" t="s">
        <v>1410</v>
      </c>
      <c r="B183" s="517" t="s">
        <v>1460</v>
      </c>
      <c r="C183" s="517">
        <f>報告用入力!F107</f>
        <v>0</v>
      </c>
    </row>
    <row r="184" spans="1:4">
      <c r="A184" s="517" t="s">
        <v>1486</v>
      </c>
      <c r="B184" s="517" t="s">
        <v>1411</v>
      </c>
      <c r="C184" s="517" t="str">
        <f>申請用入力!$R$12</f>
        <v/>
      </c>
      <c r="D184" s="517" t="s">
        <v>1292</v>
      </c>
    </row>
    <row r="185" spans="1:4">
      <c r="A185" s="517" t="s">
        <v>1486</v>
      </c>
      <c r="B185" s="517" t="s">
        <v>1412</v>
      </c>
      <c r="C185" s="517">
        <f>選択!$A$2</f>
        <v>2024</v>
      </c>
    </row>
    <row r="186" spans="1:4">
      <c r="A186" s="517" t="s">
        <v>1486</v>
      </c>
      <c r="B186" s="517" t="s">
        <v>1360</v>
      </c>
      <c r="C186" s="517" t="str">
        <f>選択!$A$1</f>
        <v>ブランド構築支援</v>
      </c>
    </row>
    <row r="187" spans="1:4">
      <c r="A187" s="517" t="s">
        <v>1486</v>
      </c>
      <c r="B187" s="517" t="s">
        <v>1413</v>
      </c>
      <c r="C187" s="517" t="e">
        <f ca="1">$C$127</f>
        <v>#VALUE!</v>
      </c>
    </row>
    <row r="188" spans="1:4">
      <c r="A188" s="517" t="s">
        <v>1486</v>
      </c>
      <c r="B188" s="517" t="s">
        <v>1461</v>
      </c>
      <c r="C188" s="517">
        <f>報告用入力!F5</f>
        <v>0</v>
      </c>
    </row>
    <row r="189" spans="1:4">
      <c r="A189" s="517" t="s">
        <v>1486</v>
      </c>
      <c r="B189" s="517" t="s">
        <v>1462</v>
      </c>
      <c r="C189" s="517">
        <f>報告用入力!I5</f>
        <v>0</v>
      </c>
    </row>
    <row r="190" spans="1:4">
      <c r="A190" s="517" t="s">
        <v>1486</v>
      </c>
      <c r="B190" s="517" t="s">
        <v>1414</v>
      </c>
      <c r="C190" s="517" t="str">
        <f>報告用入力!F8</f>
        <v/>
      </c>
    </row>
    <row r="191" spans="1:4">
      <c r="A191" s="517" t="s">
        <v>1486</v>
      </c>
      <c r="B191" s="517" t="s">
        <v>1463</v>
      </c>
      <c r="C191" s="518">
        <f>IF(報告用入力!F10="なし",申請用入力!F128,報告用入力!I10)</f>
        <v>0</v>
      </c>
    </row>
    <row r="192" spans="1:4">
      <c r="A192" s="517" t="s">
        <v>1486</v>
      </c>
      <c r="B192" s="517" t="s">
        <v>1464</v>
      </c>
      <c r="C192" s="518">
        <f>IF(報告用入力!F10="なし",申請用入力!I128,報告用入力!L10)</f>
        <v>0</v>
      </c>
    </row>
    <row r="193" spans="1:3">
      <c r="A193" s="517" t="s">
        <v>1486</v>
      </c>
      <c r="B193" s="517" t="s">
        <v>1465</v>
      </c>
      <c r="C193" s="517">
        <f>報告用入力!F11</f>
        <v>0</v>
      </c>
    </row>
    <row r="194" spans="1:3">
      <c r="A194" s="517" t="s">
        <v>1486</v>
      </c>
      <c r="B194" s="517" t="s">
        <v>1466</v>
      </c>
      <c r="C194" s="517">
        <f>報告用入力!F12</f>
        <v>0</v>
      </c>
    </row>
    <row r="195" spans="1:3">
      <c r="A195" s="517" t="s">
        <v>1486</v>
      </c>
      <c r="B195" s="517" t="s">
        <v>1467</v>
      </c>
      <c r="C195" s="517">
        <f>報告用入力!I12</f>
        <v>0</v>
      </c>
    </row>
    <row r="196" spans="1:3">
      <c r="A196" s="517" t="s">
        <v>1486</v>
      </c>
      <c r="B196" s="517" t="s">
        <v>1468</v>
      </c>
      <c r="C196" s="517">
        <f>報告用入力!L12</f>
        <v>0</v>
      </c>
    </row>
    <row r="197" spans="1:3">
      <c r="A197" s="517" t="s">
        <v>1486</v>
      </c>
      <c r="B197" s="517" t="s">
        <v>1469</v>
      </c>
      <c r="C197" s="517">
        <f>報告用入力!F13</f>
        <v>0</v>
      </c>
    </row>
    <row r="198" spans="1:3">
      <c r="A198" s="517" t="s">
        <v>1486</v>
      </c>
      <c r="B198" s="517" t="s">
        <v>1470</v>
      </c>
      <c r="C198" s="517">
        <f>報告用入力!F49</f>
        <v>0</v>
      </c>
    </row>
    <row r="199" spans="1:3">
      <c r="A199" s="517" t="s">
        <v>1486</v>
      </c>
      <c r="B199" s="517" t="s">
        <v>1471</v>
      </c>
      <c r="C199" s="517">
        <f>報告用入力!H49</f>
        <v>0</v>
      </c>
    </row>
    <row r="200" spans="1:3">
      <c r="A200" s="517" t="s">
        <v>1486</v>
      </c>
      <c r="B200" s="517" t="s">
        <v>1472</v>
      </c>
      <c r="C200" s="517">
        <f>報告用入力!J49</f>
        <v>0</v>
      </c>
    </row>
    <row r="201" spans="1:3">
      <c r="A201" s="517" t="s">
        <v>1486</v>
      </c>
      <c r="B201" s="517" t="s">
        <v>1473</v>
      </c>
      <c r="C201" s="517" t="str">
        <f>報告用入力!F50</f>
        <v/>
      </c>
    </row>
    <row r="202" spans="1:3">
      <c r="A202" s="517" t="s">
        <v>1486</v>
      </c>
      <c r="B202" s="517" t="s">
        <v>1474</v>
      </c>
      <c r="C202" s="517" t="str">
        <f>報告用入力!H50</f>
        <v/>
      </c>
    </row>
    <row r="203" spans="1:3">
      <c r="A203" s="517" t="s">
        <v>1486</v>
      </c>
      <c r="B203" s="517" t="s">
        <v>1475</v>
      </c>
      <c r="C203" s="517">
        <f>報告用入力!F51</f>
        <v>0</v>
      </c>
    </row>
    <row r="204" spans="1:3">
      <c r="A204" s="517" t="s">
        <v>1486</v>
      </c>
      <c r="B204" s="517" t="s">
        <v>1476</v>
      </c>
      <c r="C204" s="517">
        <f>報告用入力!F52</f>
        <v>0</v>
      </c>
    </row>
    <row r="205" spans="1:3">
      <c r="A205" s="517" t="s">
        <v>1486</v>
      </c>
      <c r="B205" s="517" t="s">
        <v>1477</v>
      </c>
      <c r="C205" s="517">
        <f>報告用入力!F53</f>
        <v>0</v>
      </c>
    </row>
    <row r="206" spans="1:3">
      <c r="A206" s="517" t="s">
        <v>1486</v>
      </c>
      <c r="B206" s="517" t="s">
        <v>1371</v>
      </c>
      <c r="C206" s="517">
        <f>報告用入力!F55</f>
        <v>0</v>
      </c>
    </row>
    <row r="207" spans="1:3">
      <c r="A207" s="517" t="s">
        <v>1486</v>
      </c>
      <c r="B207" s="517" t="s">
        <v>1372</v>
      </c>
      <c r="C207" s="517">
        <f>報告用入力!H55</f>
        <v>0</v>
      </c>
    </row>
    <row r="208" spans="1:3">
      <c r="A208" s="517" t="s">
        <v>1486</v>
      </c>
      <c r="B208" s="517" t="s">
        <v>1373</v>
      </c>
      <c r="C208" s="517">
        <f>報告用入力!J55</f>
        <v>0</v>
      </c>
    </row>
    <row r="209" spans="1:3">
      <c r="A209" s="517" t="s">
        <v>1486</v>
      </c>
      <c r="B209" s="517" t="s">
        <v>1367</v>
      </c>
      <c r="C209" s="517">
        <f>報告用入力!F56</f>
        <v>0</v>
      </c>
    </row>
    <row r="210" spans="1:3">
      <c r="A210" s="517" t="s">
        <v>1486</v>
      </c>
      <c r="B210" s="517" t="s">
        <v>1368</v>
      </c>
      <c r="C210" s="517">
        <f>報告用入力!F57</f>
        <v>0</v>
      </c>
    </row>
    <row r="211" spans="1:3">
      <c r="A211" s="517" t="s">
        <v>1486</v>
      </c>
      <c r="B211" s="517" t="s">
        <v>1369</v>
      </c>
      <c r="C211" s="517">
        <f>報告用入力!F58</f>
        <v>0</v>
      </c>
    </row>
    <row r="212" spans="1:3">
      <c r="A212" s="517" t="s">
        <v>1486</v>
      </c>
      <c r="B212" s="517" t="s">
        <v>1454</v>
      </c>
      <c r="C212" s="517">
        <f>報告用入力!F59</f>
        <v>0</v>
      </c>
    </row>
    <row r="213" spans="1:3">
      <c r="A213" s="517" t="s">
        <v>1486</v>
      </c>
      <c r="B213" s="517" t="s">
        <v>1374</v>
      </c>
      <c r="C213" s="517">
        <f>報告用入力!F61</f>
        <v>0</v>
      </c>
    </row>
    <row r="214" spans="1:3">
      <c r="A214" s="517" t="s">
        <v>1486</v>
      </c>
      <c r="B214" s="517" t="s">
        <v>1375</v>
      </c>
      <c r="C214" s="517">
        <f>報告用入力!H61</f>
        <v>0</v>
      </c>
    </row>
    <row r="215" spans="1:3">
      <c r="A215" s="517" t="s">
        <v>1486</v>
      </c>
      <c r="B215" s="517" t="s">
        <v>1376</v>
      </c>
      <c r="C215" s="517">
        <f>報告用入力!J61</f>
        <v>0</v>
      </c>
    </row>
    <row r="216" spans="1:3">
      <c r="A216" s="517" t="s">
        <v>1486</v>
      </c>
      <c r="B216" s="517" t="s">
        <v>1478</v>
      </c>
      <c r="C216" s="517">
        <f>報告用入力!F62</f>
        <v>0</v>
      </c>
    </row>
    <row r="217" spans="1:3">
      <c r="A217" s="517" t="s">
        <v>1486</v>
      </c>
      <c r="B217" s="517" t="s">
        <v>1479</v>
      </c>
      <c r="C217" s="518">
        <f>報告用入力!F102</f>
        <v>0</v>
      </c>
    </row>
    <row r="218" spans="1:3">
      <c r="A218" s="517" t="s">
        <v>1486</v>
      </c>
      <c r="B218" s="517" t="s">
        <v>1480</v>
      </c>
      <c r="C218" s="517">
        <f>報告用入力!F104</f>
        <v>0</v>
      </c>
    </row>
    <row r="219" spans="1:3">
      <c r="A219" s="517" t="s">
        <v>1486</v>
      </c>
      <c r="B219" s="517" t="s">
        <v>1456</v>
      </c>
      <c r="C219" s="517">
        <f>報告用入力!P100</f>
        <v>0</v>
      </c>
    </row>
    <row r="220" spans="1:3">
      <c r="A220" s="517" t="s">
        <v>1486</v>
      </c>
      <c r="B220" s="517" t="s">
        <v>1481</v>
      </c>
      <c r="C220" s="517">
        <f>報告用入力!P101</f>
        <v>0</v>
      </c>
    </row>
    <row r="221" spans="1:3">
      <c r="A221" s="517" t="s">
        <v>1486</v>
      </c>
      <c r="B221" s="517" t="s">
        <v>1482</v>
      </c>
      <c r="C221" s="517">
        <f>報告用入力!P102</f>
        <v>0</v>
      </c>
    </row>
    <row r="222" spans="1:3">
      <c r="A222" s="517" t="s">
        <v>1486</v>
      </c>
      <c r="B222" s="517" t="s">
        <v>1483</v>
      </c>
      <c r="C222" s="517" t="str">
        <f>報告用入力!J107</f>
        <v/>
      </c>
    </row>
    <row r="223" spans="1:3">
      <c r="A223" s="517" t="s">
        <v>1486</v>
      </c>
      <c r="B223" s="517" t="s">
        <v>1484</v>
      </c>
      <c r="C223" s="518">
        <f>報告用入力!F110</f>
        <v>0</v>
      </c>
    </row>
    <row r="224" spans="1:3">
      <c r="A224" s="517" t="s">
        <v>1486</v>
      </c>
      <c r="B224" s="517" t="s">
        <v>1485</v>
      </c>
      <c r="C224" s="518">
        <f>報告用入力!F111</f>
        <v>0</v>
      </c>
    </row>
    <row r="225" spans="1:4">
      <c r="A225" s="517" t="s">
        <v>1486</v>
      </c>
      <c r="B225" s="517" t="s">
        <v>1377</v>
      </c>
      <c r="C225" s="517">
        <f>報告用入力!K111</f>
        <v>0</v>
      </c>
    </row>
    <row r="226" spans="1:4">
      <c r="A226" s="517" t="s">
        <v>1486</v>
      </c>
      <c r="B226" s="517" t="s">
        <v>1378</v>
      </c>
      <c r="C226" s="517">
        <f>報告用入力!F112</f>
        <v>0</v>
      </c>
    </row>
    <row r="227" spans="1:4">
      <c r="A227" s="517" t="s">
        <v>1486</v>
      </c>
      <c r="B227" s="517" t="s">
        <v>1379</v>
      </c>
      <c r="C227" s="517">
        <f>報告用入力!J112</f>
        <v>0</v>
      </c>
    </row>
    <row r="228" spans="1:4">
      <c r="A228" s="517" t="str">
        <f>IF(C235=0,"","収支計算テーブル")</f>
        <v/>
      </c>
      <c r="B228" s="517" t="s">
        <v>1291</v>
      </c>
      <c r="C228" s="517" t="str">
        <f>申請用入力!$R$12</f>
        <v/>
      </c>
      <c r="D228" s="517" t="s">
        <v>1292</v>
      </c>
    </row>
    <row r="229" spans="1:4">
      <c r="A229" s="517" t="str">
        <f>IF(C235=0,"","収支計算テーブル")</f>
        <v/>
      </c>
      <c r="B229" s="517" t="s">
        <v>1293</v>
      </c>
      <c r="C229" s="517">
        <f>選択!$A$2</f>
        <v>2024</v>
      </c>
    </row>
    <row r="230" spans="1:4">
      <c r="A230" s="517" t="str">
        <f>IF(C235=0,"","収支計算テーブル")</f>
        <v/>
      </c>
      <c r="B230" s="517" t="s">
        <v>1360</v>
      </c>
      <c r="C230" s="517" t="str">
        <f>選択!$A$1</f>
        <v>ブランド構築支援</v>
      </c>
    </row>
    <row r="231" spans="1:4">
      <c r="A231" s="517" t="str">
        <f>IF(C235=0,"","収支計算テーブル")</f>
        <v/>
      </c>
      <c r="B231" s="517" t="s">
        <v>1361</v>
      </c>
      <c r="C231" s="517" t="e">
        <f ca="1">$C$127</f>
        <v>#VALUE!</v>
      </c>
    </row>
    <row r="232" spans="1:4">
      <c r="A232" s="517" t="str">
        <f>IF(C235=0,"","収支計算テーブル")</f>
        <v/>
      </c>
      <c r="B232" s="517" t="s">
        <v>1380</v>
      </c>
    </row>
    <row r="233" spans="1:4">
      <c r="A233" s="517" t="str">
        <f>IF(C235=0,"","収支計算テーブル")</f>
        <v/>
      </c>
      <c r="B233" s="517" t="s">
        <v>1381</v>
      </c>
      <c r="C233" s="517" t="s">
        <v>1382</v>
      </c>
    </row>
    <row r="234" spans="1:4">
      <c r="A234" s="517" t="str">
        <f>IF(C235=0,"","収支計算テーブル")</f>
        <v/>
      </c>
      <c r="B234" s="517" t="s">
        <v>1383</v>
      </c>
      <c r="C234" s="517" t="s">
        <v>1487</v>
      </c>
    </row>
    <row r="235" spans="1:4">
      <c r="A235" s="517" t="str">
        <f>IF(C235=0,"","収支計算テーブル")</f>
        <v/>
      </c>
      <c r="B235" s="517" t="s">
        <v>1384</v>
      </c>
      <c r="C235" s="517">
        <f>申請用入力!E183</f>
        <v>0</v>
      </c>
    </row>
    <row r="236" spans="1:4">
      <c r="A236" s="517" t="str">
        <f>IF(C235=0,"","収支計算テーブル")</f>
        <v/>
      </c>
      <c r="B236" s="517" t="s">
        <v>1385</v>
      </c>
    </row>
    <row r="237" spans="1:4">
      <c r="A237" s="517" t="str">
        <f>IF(C235=0,"","収支計算テーブル")</f>
        <v/>
      </c>
      <c r="B237" s="517" t="s">
        <v>1386</v>
      </c>
    </row>
    <row r="238" spans="1:4">
      <c r="A238" s="517" t="str">
        <f>IF(C235=0,"","収支計算テーブル")</f>
        <v/>
      </c>
      <c r="B238" s="517" t="s">
        <v>1387</v>
      </c>
    </row>
    <row r="239" spans="1:4">
      <c r="A239" s="517" t="str">
        <f>IF(C235=0,"","収支計算テーブル")</f>
        <v/>
      </c>
      <c r="B239" s="517" t="s">
        <v>1388</v>
      </c>
      <c r="C239" s="517">
        <f>申請用入力!G183</f>
        <v>0</v>
      </c>
    </row>
    <row r="240" spans="1:4">
      <c r="A240" s="517" t="str">
        <f>IF(C235=0,"","収支計算テーブル")</f>
        <v/>
      </c>
      <c r="B240" s="517" t="s">
        <v>1389</v>
      </c>
      <c r="C240" s="517">
        <f>申請用入力!H183</f>
        <v>0</v>
      </c>
    </row>
    <row r="241" spans="1:4">
      <c r="A241" s="517" t="str">
        <f>IF(C235=0,"","収支計算テーブル")</f>
        <v/>
      </c>
      <c r="B241" s="517" t="s">
        <v>1390</v>
      </c>
    </row>
    <row r="242" spans="1:4">
      <c r="A242" s="517" t="str">
        <f>IF(C235=0,"","収支計算テーブル")</f>
        <v/>
      </c>
      <c r="B242" s="517" t="s">
        <v>1391</v>
      </c>
    </row>
    <row r="243" spans="1:4">
      <c r="A243" s="517" t="str">
        <f>IF(C235=0,"","収支計算テーブル")</f>
        <v/>
      </c>
      <c r="B243" s="517" t="s">
        <v>1392</v>
      </c>
      <c r="C243" s="517" t="str">
        <f>申請用入力!O183</f>
        <v/>
      </c>
    </row>
    <row r="244" spans="1:4">
      <c r="A244" s="517" t="str">
        <f>IF(C235=0,"","収支計算テーブル")</f>
        <v/>
      </c>
      <c r="B244" s="517" t="s">
        <v>1393</v>
      </c>
      <c r="C244" s="517" t="str">
        <f>申請用入力!P183</f>
        <v/>
      </c>
    </row>
    <row r="245" spans="1:4">
      <c r="A245" s="517" t="str">
        <f>IF(C235=0,"","収支計算テーブル")</f>
        <v/>
      </c>
      <c r="B245" s="517" t="s">
        <v>1394</v>
      </c>
      <c r="C245" s="517">
        <f>申請用入力!E188</f>
        <v>0</v>
      </c>
    </row>
    <row r="246" spans="1:4">
      <c r="A246" s="517" t="str">
        <f>IF(C253=0,"","収支計算テーブル")</f>
        <v/>
      </c>
      <c r="B246" s="517" t="s">
        <v>1291</v>
      </c>
      <c r="C246" s="517" t="str">
        <f>申請用入力!$R$12</f>
        <v/>
      </c>
      <c r="D246" s="517" t="s">
        <v>1292</v>
      </c>
    </row>
    <row r="247" spans="1:4">
      <c r="A247" s="517" t="str">
        <f>IF(C253=0,"","収支計算テーブル")</f>
        <v/>
      </c>
      <c r="B247" s="517" t="s">
        <v>1293</v>
      </c>
      <c r="C247" s="517">
        <f>選択!$A$2</f>
        <v>2024</v>
      </c>
    </row>
    <row r="248" spans="1:4">
      <c r="A248" s="517" t="str">
        <f>IF(C253=0,"","収支計算テーブル")</f>
        <v/>
      </c>
      <c r="B248" s="517" t="s">
        <v>1360</v>
      </c>
      <c r="C248" s="517" t="str">
        <f>選択!$A$1</f>
        <v>ブランド構築支援</v>
      </c>
    </row>
    <row r="249" spans="1:4">
      <c r="A249" s="517" t="str">
        <f>IF(C253=0,"","収支計算テーブル")</f>
        <v/>
      </c>
      <c r="B249" s="517" t="s">
        <v>1361</v>
      </c>
      <c r="C249" s="517" t="e">
        <f ca="1">$C$127</f>
        <v>#VALUE!</v>
      </c>
    </row>
    <row r="250" spans="1:4">
      <c r="A250" s="517" t="str">
        <f>IF(C253=0,"","収支計算テーブル")</f>
        <v/>
      </c>
      <c r="B250" s="517" t="s">
        <v>1380</v>
      </c>
    </row>
    <row r="251" spans="1:4">
      <c r="A251" s="517" t="str">
        <f>IF(C253=0,"","収支計算テーブル")</f>
        <v/>
      </c>
      <c r="B251" s="517" t="s">
        <v>1381</v>
      </c>
      <c r="C251" s="517" t="s">
        <v>1382</v>
      </c>
    </row>
    <row r="252" spans="1:4">
      <c r="A252" s="517" t="str">
        <f>IF(C253=0,"","収支計算テーブル")</f>
        <v/>
      </c>
      <c r="B252" s="517" t="s">
        <v>1383</v>
      </c>
      <c r="C252" s="517" t="s">
        <v>1487</v>
      </c>
    </row>
    <row r="253" spans="1:4">
      <c r="A253" s="517" t="str">
        <f>IF(C253=0,"","収支計算テーブル")</f>
        <v/>
      </c>
      <c r="B253" s="517" t="s">
        <v>1384</v>
      </c>
      <c r="C253" s="517">
        <f>申請用入力!E184</f>
        <v>0</v>
      </c>
    </row>
    <row r="254" spans="1:4">
      <c r="A254" s="517" t="str">
        <f>IF(C253=0,"","収支計算テーブル")</f>
        <v/>
      </c>
      <c r="B254" s="517" t="s">
        <v>1385</v>
      </c>
    </row>
    <row r="255" spans="1:4">
      <c r="A255" s="517" t="str">
        <f>IF(C253=0,"","収支計算テーブル")</f>
        <v/>
      </c>
      <c r="B255" s="517" t="s">
        <v>1386</v>
      </c>
    </row>
    <row r="256" spans="1:4">
      <c r="A256" s="517" t="str">
        <f>IF(C253=0,"","収支計算テーブル")</f>
        <v/>
      </c>
      <c r="B256" s="517" t="s">
        <v>1387</v>
      </c>
    </row>
    <row r="257" spans="1:4">
      <c r="A257" s="517" t="str">
        <f>IF(C253=0,"","収支計算テーブル")</f>
        <v/>
      </c>
      <c r="B257" s="517" t="s">
        <v>1388</v>
      </c>
      <c r="C257" s="517">
        <f>申請用入力!G184</f>
        <v>0</v>
      </c>
    </row>
    <row r="258" spans="1:4">
      <c r="A258" s="517" t="str">
        <f>IF(C253=0,"","収支計算テーブル")</f>
        <v/>
      </c>
      <c r="B258" s="517" t="s">
        <v>1389</v>
      </c>
      <c r="C258" s="517">
        <f>申請用入力!H184</f>
        <v>0</v>
      </c>
    </row>
    <row r="259" spans="1:4">
      <c r="A259" s="517" t="str">
        <f>IF(C253=0,"","収支計算テーブル")</f>
        <v/>
      </c>
      <c r="B259" s="517" t="s">
        <v>1390</v>
      </c>
    </row>
    <row r="260" spans="1:4">
      <c r="A260" s="517" t="str">
        <f>IF(C253=0,"","収支計算テーブル")</f>
        <v/>
      </c>
      <c r="B260" s="517" t="s">
        <v>1391</v>
      </c>
    </row>
    <row r="261" spans="1:4">
      <c r="A261" s="517" t="str">
        <f>IF(C253=0,"","収支計算テーブル")</f>
        <v/>
      </c>
      <c r="B261" s="517" t="s">
        <v>1392</v>
      </c>
      <c r="C261" s="517" t="str">
        <f>申請用入力!O184</f>
        <v/>
      </c>
    </row>
    <row r="262" spans="1:4">
      <c r="A262" s="517" t="str">
        <f>IF(C253=0,"","収支計算テーブル")</f>
        <v/>
      </c>
      <c r="B262" s="517" t="s">
        <v>1393</v>
      </c>
      <c r="C262" s="517" t="str">
        <f>申請用入力!P184</f>
        <v/>
      </c>
    </row>
    <row r="263" spans="1:4">
      <c r="A263" s="517" t="str">
        <f>IF(C253=0,"","収支計算テーブル")</f>
        <v/>
      </c>
      <c r="B263" s="517" t="s">
        <v>1394</v>
      </c>
      <c r="C263" s="517">
        <f>申請用入力!E188</f>
        <v>0</v>
      </c>
    </row>
    <row r="264" spans="1:4">
      <c r="A264" s="517" t="str">
        <f>IF(C271=0,"","収支計算テーブル")</f>
        <v/>
      </c>
      <c r="B264" s="517" t="s">
        <v>1291</v>
      </c>
      <c r="C264" s="517" t="str">
        <f>申請用入力!$R$12</f>
        <v/>
      </c>
      <c r="D264" s="517" t="s">
        <v>1292</v>
      </c>
    </row>
    <row r="265" spans="1:4">
      <c r="A265" s="517" t="str">
        <f>IF(C271=0,"","収支計算テーブル")</f>
        <v/>
      </c>
      <c r="B265" s="517" t="s">
        <v>1293</v>
      </c>
      <c r="C265" s="517">
        <f>選択!$A$2</f>
        <v>2024</v>
      </c>
    </row>
    <row r="266" spans="1:4">
      <c r="A266" s="517" t="str">
        <f>IF(C271=0,"","収支計算テーブル")</f>
        <v/>
      </c>
      <c r="B266" s="517" t="s">
        <v>1360</v>
      </c>
      <c r="C266" s="517" t="str">
        <f>選択!$A$1</f>
        <v>ブランド構築支援</v>
      </c>
    </row>
    <row r="267" spans="1:4">
      <c r="A267" s="517" t="str">
        <f>IF(C271=0,"","収支計算テーブル")</f>
        <v/>
      </c>
      <c r="B267" s="517" t="s">
        <v>1361</v>
      </c>
      <c r="C267" s="517" t="e">
        <f ca="1">$C$127</f>
        <v>#VALUE!</v>
      </c>
    </row>
    <row r="268" spans="1:4">
      <c r="A268" s="517" t="str">
        <f>IF(C271=0,"","収支計算テーブル")</f>
        <v/>
      </c>
      <c r="B268" s="517" t="s">
        <v>1380</v>
      </c>
    </row>
    <row r="269" spans="1:4">
      <c r="A269" s="517" t="str">
        <f>IF(C271=0,"","収支計算テーブル")</f>
        <v/>
      </c>
      <c r="B269" s="517" t="s">
        <v>1381</v>
      </c>
      <c r="C269" s="517" t="s">
        <v>1382</v>
      </c>
    </row>
    <row r="270" spans="1:4">
      <c r="A270" s="517" t="str">
        <f>IF(C271=0,"","収支計算テーブル")</f>
        <v/>
      </c>
      <c r="B270" s="517" t="s">
        <v>1383</v>
      </c>
      <c r="C270" s="517" t="s">
        <v>1487</v>
      </c>
    </row>
    <row r="271" spans="1:4">
      <c r="A271" s="517" t="str">
        <f>IF(C271=0,"","収支計算テーブル")</f>
        <v/>
      </c>
      <c r="B271" s="517" t="s">
        <v>1384</v>
      </c>
      <c r="C271" s="517">
        <f>申請用入力!E185</f>
        <v>0</v>
      </c>
    </row>
    <row r="272" spans="1:4">
      <c r="A272" s="517" t="str">
        <f>IF(C271=0,"","収支計算テーブル")</f>
        <v/>
      </c>
      <c r="B272" s="517" t="s">
        <v>1385</v>
      </c>
    </row>
    <row r="273" spans="1:4">
      <c r="A273" s="517" t="str">
        <f>IF(C271=0,"","収支計算テーブル")</f>
        <v/>
      </c>
      <c r="B273" s="517" t="s">
        <v>1386</v>
      </c>
    </row>
    <row r="274" spans="1:4">
      <c r="A274" s="517" t="str">
        <f>IF(C271=0,"","収支計算テーブル")</f>
        <v/>
      </c>
      <c r="B274" s="517" t="s">
        <v>1387</v>
      </c>
    </row>
    <row r="275" spans="1:4">
      <c r="A275" s="517" t="str">
        <f>IF(C271=0,"","収支計算テーブル")</f>
        <v/>
      </c>
      <c r="B275" s="517" t="s">
        <v>1388</v>
      </c>
      <c r="C275" s="517">
        <f>申請用入力!G185</f>
        <v>0</v>
      </c>
    </row>
    <row r="276" spans="1:4">
      <c r="A276" s="517" t="str">
        <f>IF(C271=0,"","収支計算テーブル")</f>
        <v/>
      </c>
      <c r="B276" s="517" t="s">
        <v>1389</v>
      </c>
      <c r="C276" s="517">
        <f>申請用入力!H185</f>
        <v>0</v>
      </c>
    </row>
    <row r="277" spans="1:4">
      <c r="A277" s="517" t="str">
        <f>IF(C271=0,"","収支計算テーブル")</f>
        <v/>
      </c>
      <c r="B277" s="517" t="s">
        <v>1390</v>
      </c>
    </row>
    <row r="278" spans="1:4">
      <c r="A278" s="517" t="str">
        <f>IF(C271=0,"","収支計算テーブル")</f>
        <v/>
      </c>
      <c r="B278" s="517" t="s">
        <v>1391</v>
      </c>
    </row>
    <row r="279" spans="1:4">
      <c r="A279" s="517" t="str">
        <f>IF(C271=0,"","収支計算テーブル")</f>
        <v/>
      </c>
      <c r="B279" s="517" t="s">
        <v>1392</v>
      </c>
      <c r="C279" s="517" t="str">
        <f>申請用入力!O185</f>
        <v/>
      </c>
    </row>
    <row r="280" spans="1:4">
      <c r="A280" s="517" t="str">
        <f>IF(C271=0,"","収支計算テーブル")</f>
        <v/>
      </c>
      <c r="B280" s="517" t="s">
        <v>1393</v>
      </c>
      <c r="C280" s="517" t="str">
        <f>申請用入力!P185</f>
        <v/>
      </c>
    </row>
    <row r="281" spans="1:4">
      <c r="A281" s="517" t="str">
        <f>IF(C271=0,"","収支計算テーブル")</f>
        <v/>
      </c>
      <c r="B281" s="517" t="s">
        <v>1394</v>
      </c>
      <c r="C281" s="517">
        <f>申請用入力!E188</f>
        <v>0</v>
      </c>
    </row>
    <row r="282" spans="1:4">
      <c r="A282" s="517" t="str">
        <f>IF(C289=0,"","収支計算テーブル")</f>
        <v/>
      </c>
      <c r="B282" s="517" t="s">
        <v>1291</v>
      </c>
      <c r="C282" s="517" t="str">
        <f>申請用入力!$R$12</f>
        <v/>
      </c>
      <c r="D282" s="517" t="s">
        <v>1292</v>
      </c>
    </row>
    <row r="283" spans="1:4">
      <c r="A283" s="517" t="str">
        <f>IF(C289=0,"","収支計算テーブル")</f>
        <v/>
      </c>
      <c r="B283" s="517" t="s">
        <v>1293</v>
      </c>
      <c r="C283" s="517">
        <f>選択!$A$2</f>
        <v>2024</v>
      </c>
    </row>
    <row r="284" spans="1:4">
      <c r="A284" s="517" t="str">
        <f>IF(C289=0,"","収支計算テーブル")</f>
        <v/>
      </c>
      <c r="B284" s="517" t="s">
        <v>1360</v>
      </c>
      <c r="C284" s="517" t="str">
        <f>選択!$A$1</f>
        <v>ブランド構築支援</v>
      </c>
    </row>
    <row r="285" spans="1:4">
      <c r="A285" s="517" t="str">
        <f>IF(C289=0,"","収支計算テーブル")</f>
        <v/>
      </c>
      <c r="B285" s="517" t="s">
        <v>1361</v>
      </c>
      <c r="C285" s="517" t="e">
        <f ca="1">$C$127</f>
        <v>#VALUE!</v>
      </c>
    </row>
    <row r="286" spans="1:4">
      <c r="A286" s="517" t="str">
        <f>IF(C289=0,"","収支計算テーブル")</f>
        <v/>
      </c>
      <c r="B286" s="517" t="s">
        <v>1380</v>
      </c>
    </row>
    <row r="287" spans="1:4">
      <c r="A287" s="517" t="str">
        <f>IF(C289=0,"","収支計算テーブル")</f>
        <v/>
      </c>
      <c r="B287" s="517" t="s">
        <v>1381</v>
      </c>
      <c r="C287" s="517" t="s">
        <v>1382</v>
      </c>
    </row>
    <row r="288" spans="1:4">
      <c r="A288" s="517" t="str">
        <f>IF(C289=0,"","収支計算テーブル")</f>
        <v/>
      </c>
      <c r="B288" s="517" t="s">
        <v>1383</v>
      </c>
      <c r="C288" s="517" t="s">
        <v>1487</v>
      </c>
    </row>
    <row r="289" spans="1:4">
      <c r="A289" s="517" t="str">
        <f>IF(C289=0,"","収支計算テーブル")</f>
        <v/>
      </c>
      <c r="B289" s="517" t="s">
        <v>1384</v>
      </c>
      <c r="C289" s="517">
        <f>申請用入力!E186</f>
        <v>0</v>
      </c>
    </row>
    <row r="290" spans="1:4">
      <c r="A290" s="517" t="str">
        <f>IF(C289=0,"","収支計算テーブル")</f>
        <v/>
      </c>
      <c r="B290" s="517" t="s">
        <v>1385</v>
      </c>
    </row>
    <row r="291" spans="1:4">
      <c r="A291" s="517" t="str">
        <f>IF(C289=0,"","収支計算テーブル")</f>
        <v/>
      </c>
      <c r="B291" s="517" t="s">
        <v>1386</v>
      </c>
    </row>
    <row r="292" spans="1:4">
      <c r="A292" s="517" t="str">
        <f>IF(C289=0,"","収支計算テーブル")</f>
        <v/>
      </c>
      <c r="B292" s="517" t="s">
        <v>1387</v>
      </c>
    </row>
    <row r="293" spans="1:4">
      <c r="A293" s="517" t="str">
        <f>IF(C289=0,"","収支計算テーブル")</f>
        <v/>
      </c>
      <c r="B293" s="517" t="s">
        <v>1388</v>
      </c>
      <c r="C293" s="517">
        <f>申請用入力!G186</f>
        <v>0</v>
      </c>
    </row>
    <row r="294" spans="1:4">
      <c r="A294" s="517" t="str">
        <f>IF(C289=0,"","収支計算テーブル")</f>
        <v/>
      </c>
      <c r="B294" s="517" t="s">
        <v>1389</v>
      </c>
      <c r="C294" s="517">
        <f>申請用入力!H186</f>
        <v>0</v>
      </c>
    </row>
    <row r="295" spans="1:4">
      <c r="A295" s="517" t="str">
        <f>IF(C289=0,"","収支計算テーブル")</f>
        <v/>
      </c>
      <c r="B295" s="517" t="s">
        <v>1390</v>
      </c>
    </row>
    <row r="296" spans="1:4">
      <c r="A296" s="517" t="str">
        <f>IF(C289=0,"","収支計算テーブル")</f>
        <v/>
      </c>
      <c r="B296" s="517" t="s">
        <v>1391</v>
      </c>
    </row>
    <row r="297" spans="1:4">
      <c r="A297" s="517" t="str">
        <f>IF(C289=0,"","収支計算テーブル")</f>
        <v/>
      </c>
      <c r="B297" s="517" t="s">
        <v>1392</v>
      </c>
      <c r="C297" s="517" t="str">
        <f>申請用入力!O186</f>
        <v/>
      </c>
    </row>
    <row r="298" spans="1:4">
      <c r="A298" s="517" t="str">
        <f>IF(C289=0,"","収支計算テーブル")</f>
        <v/>
      </c>
      <c r="B298" s="517" t="s">
        <v>1393</v>
      </c>
      <c r="C298" s="517" t="str">
        <f>申請用入力!P186</f>
        <v/>
      </c>
    </row>
    <row r="299" spans="1:4">
      <c r="A299" s="517" t="str">
        <f>IF(C289=0,"","収支計算テーブル")</f>
        <v/>
      </c>
      <c r="B299" s="517" t="s">
        <v>1394</v>
      </c>
      <c r="C299" s="517">
        <f>申請用入力!E188</f>
        <v>0</v>
      </c>
    </row>
    <row r="300" spans="1:4">
      <c r="A300" s="517" t="str">
        <f>IF(C307=0,"","収支計算テーブル")</f>
        <v/>
      </c>
      <c r="B300" s="517" t="s">
        <v>1291</v>
      </c>
      <c r="C300" s="517" t="str">
        <f>申請用入力!$R$12</f>
        <v/>
      </c>
      <c r="D300" s="517" t="s">
        <v>1292</v>
      </c>
    </row>
    <row r="301" spans="1:4">
      <c r="A301" s="517" t="str">
        <f>IF(C307=0,"","収支計算テーブル")</f>
        <v/>
      </c>
      <c r="B301" s="517" t="s">
        <v>1293</v>
      </c>
      <c r="C301" s="517">
        <f>選択!$A$2</f>
        <v>2024</v>
      </c>
    </row>
    <row r="302" spans="1:4">
      <c r="A302" s="517" t="str">
        <f>IF(C307=0,"","収支計算テーブル")</f>
        <v/>
      </c>
      <c r="B302" s="517" t="s">
        <v>1360</v>
      </c>
      <c r="C302" s="517" t="str">
        <f>選択!$A$1</f>
        <v>ブランド構築支援</v>
      </c>
    </row>
    <row r="303" spans="1:4">
      <c r="A303" s="517" t="str">
        <f>IF(C307=0,"","収支計算テーブル")</f>
        <v/>
      </c>
      <c r="B303" s="517" t="s">
        <v>1361</v>
      </c>
      <c r="C303" s="517" t="e">
        <f ca="1">$C$127</f>
        <v>#VALUE!</v>
      </c>
    </row>
    <row r="304" spans="1:4">
      <c r="A304" s="517" t="str">
        <f>IF(C307=0,"","収支計算テーブル")</f>
        <v/>
      </c>
      <c r="B304" s="517" t="s">
        <v>1380</v>
      </c>
    </row>
    <row r="305" spans="1:4">
      <c r="A305" s="517" t="str">
        <f>IF(C307=0,"","収支計算テーブル")</f>
        <v/>
      </c>
      <c r="B305" s="517" t="s">
        <v>1381</v>
      </c>
      <c r="C305" s="517" t="s">
        <v>1382</v>
      </c>
    </row>
    <row r="306" spans="1:4">
      <c r="A306" s="517" t="str">
        <f>IF(C307=0,"","収支計算テーブル")</f>
        <v/>
      </c>
      <c r="B306" s="517" t="s">
        <v>1383</v>
      </c>
      <c r="C306" s="517" t="s">
        <v>1487</v>
      </c>
    </row>
    <row r="307" spans="1:4">
      <c r="A307" s="517" t="str">
        <f>IF(C307=0,"","収支計算テーブル")</f>
        <v/>
      </c>
      <c r="B307" s="517" t="s">
        <v>1384</v>
      </c>
      <c r="C307" s="517">
        <f>申請用入力!E187</f>
        <v>0</v>
      </c>
    </row>
    <row r="308" spans="1:4">
      <c r="A308" s="517" t="str">
        <f>IF(C307=0,"","収支計算テーブル")</f>
        <v/>
      </c>
      <c r="B308" s="517" t="s">
        <v>1385</v>
      </c>
    </row>
    <row r="309" spans="1:4">
      <c r="A309" s="517" t="str">
        <f>IF(C307=0,"","収支計算テーブル")</f>
        <v/>
      </c>
      <c r="B309" s="517" t="s">
        <v>1386</v>
      </c>
    </row>
    <row r="310" spans="1:4">
      <c r="A310" s="517" t="str">
        <f>IF(C307=0,"","収支計算テーブル")</f>
        <v/>
      </c>
      <c r="B310" s="517" t="s">
        <v>1387</v>
      </c>
    </row>
    <row r="311" spans="1:4">
      <c r="A311" s="517" t="str">
        <f>IF(C307=0,"","収支計算テーブル")</f>
        <v/>
      </c>
      <c r="B311" s="517" t="s">
        <v>1388</v>
      </c>
      <c r="C311" s="517">
        <f>申請用入力!G187</f>
        <v>0</v>
      </c>
    </row>
    <row r="312" spans="1:4">
      <c r="A312" s="517" t="str">
        <f>IF(C307=0,"","収支計算テーブル")</f>
        <v/>
      </c>
      <c r="B312" s="517" t="s">
        <v>1389</v>
      </c>
      <c r="C312" s="517">
        <f>申請用入力!H187</f>
        <v>0</v>
      </c>
    </row>
    <row r="313" spans="1:4">
      <c r="A313" s="517" t="str">
        <f>IF(C307=0,"","収支計算テーブル")</f>
        <v/>
      </c>
      <c r="B313" s="517" t="s">
        <v>1390</v>
      </c>
    </row>
    <row r="314" spans="1:4">
      <c r="A314" s="517" t="str">
        <f>IF(C307=0,"","収支計算テーブル")</f>
        <v/>
      </c>
      <c r="B314" s="517" t="s">
        <v>1391</v>
      </c>
    </row>
    <row r="315" spans="1:4">
      <c r="A315" s="517" t="str">
        <f>IF(C307=0,"","収支計算テーブル")</f>
        <v/>
      </c>
      <c r="B315" s="517" t="s">
        <v>1392</v>
      </c>
      <c r="C315" s="517" t="str">
        <f>申請用入力!O187</f>
        <v/>
      </c>
    </row>
    <row r="316" spans="1:4">
      <c r="A316" s="517" t="str">
        <f>IF(C307=0,"","収支計算テーブル")</f>
        <v/>
      </c>
      <c r="B316" s="517" t="s">
        <v>1393</v>
      </c>
      <c r="C316" s="517" t="str">
        <f>申請用入力!P187</f>
        <v/>
      </c>
    </row>
    <row r="317" spans="1:4">
      <c r="A317" s="517" t="str">
        <f>IF(C307=0,"","収支計算テーブル")</f>
        <v/>
      </c>
      <c r="B317" s="517" t="s">
        <v>1394</v>
      </c>
      <c r="C317" s="517">
        <f>申請用入力!E188</f>
        <v>0</v>
      </c>
    </row>
    <row r="318" spans="1:4">
      <c r="A318" s="517" t="str">
        <f>IF(C325=0,"","収支計算テーブル")</f>
        <v/>
      </c>
      <c r="B318" s="517" t="s">
        <v>1291</v>
      </c>
      <c r="C318" s="517" t="str">
        <f>申請用入力!$R$12</f>
        <v/>
      </c>
      <c r="D318" s="517" t="s">
        <v>1292</v>
      </c>
    </row>
    <row r="319" spans="1:4">
      <c r="A319" s="517" t="str">
        <f>IF(C325=0,"","収支計算テーブル")</f>
        <v/>
      </c>
      <c r="B319" s="517" t="s">
        <v>1293</v>
      </c>
      <c r="C319" s="517">
        <f>選択!$A$2</f>
        <v>2024</v>
      </c>
    </row>
    <row r="320" spans="1:4">
      <c r="A320" s="517" t="str">
        <f>IF(C325=0,"","収支計算テーブル")</f>
        <v/>
      </c>
      <c r="B320" s="517" t="s">
        <v>1360</v>
      </c>
      <c r="C320" s="517" t="str">
        <f>選択!$A$1</f>
        <v>ブランド構築支援</v>
      </c>
    </row>
    <row r="321" spans="1:4">
      <c r="A321" s="517" t="str">
        <f>IF(C325=0,"","収支計算テーブル")</f>
        <v/>
      </c>
      <c r="B321" s="517" t="s">
        <v>1361</v>
      </c>
      <c r="C321" s="517" t="e">
        <f ca="1">$C$127</f>
        <v>#VALUE!</v>
      </c>
    </row>
    <row r="322" spans="1:4">
      <c r="A322" s="517" t="str">
        <f>IF(C325=0,"","収支計算テーブル")</f>
        <v/>
      </c>
      <c r="B322" s="517" t="s">
        <v>1380</v>
      </c>
    </row>
    <row r="323" spans="1:4">
      <c r="A323" s="517" t="str">
        <f>IF(C325=0,"","収支計算テーブル")</f>
        <v/>
      </c>
      <c r="B323" s="517" t="s">
        <v>1381</v>
      </c>
      <c r="C323" s="517" t="s">
        <v>1382</v>
      </c>
    </row>
    <row r="324" spans="1:4">
      <c r="A324" s="517" t="str">
        <f>IF(C325=0,"","収支計算テーブル")</f>
        <v/>
      </c>
      <c r="B324" s="517" t="s">
        <v>1383</v>
      </c>
      <c r="C324" s="517" t="s">
        <v>1488</v>
      </c>
    </row>
    <row r="325" spans="1:4">
      <c r="A325" s="517" t="str">
        <f>IF(C325=0,"","収支計算テーブル")</f>
        <v/>
      </c>
      <c r="B325" s="517" t="s">
        <v>1384</v>
      </c>
      <c r="C325" s="517">
        <f>申請用入力!E191</f>
        <v>0</v>
      </c>
    </row>
    <row r="326" spans="1:4">
      <c r="A326" s="517" t="str">
        <f>IF(C325=0,"","収支計算テーブル")</f>
        <v/>
      </c>
      <c r="B326" s="517" t="s">
        <v>1385</v>
      </c>
    </row>
    <row r="327" spans="1:4">
      <c r="A327" s="517" t="str">
        <f>IF(C325=0,"","収支計算テーブル")</f>
        <v/>
      </c>
      <c r="B327" s="517" t="s">
        <v>1386</v>
      </c>
    </row>
    <row r="328" spans="1:4">
      <c r="A328" s="517" t="str">
        <f>IF(C325=0,"","収支計算テーブル")</f>
        <v/>
      </c>
      <c r="B328" s="517" t="s">
        <v>1387</v>
      </c>
    </row>
    <row r="329" spans="1:4">
      <c r="A329" s="517" t="str">
        <f>IF(C325=0,"","収支計算テーブル")</f>
        <v/>
      </c>
      <c r="B329" s="517" t="s">
        <v>1388</v>
      </c>
      <c r="C329" s="517">
        <f>申請用入力!G191</f>
        <v>0</v>
      </c>
    </row>
    <row r="330" spans="1:4">
      <c r="A330" s="517" t="str">
        <f>IF(C325=0,"","収支計算テーブル")</f>
        <v/>
      </c>
      <c r="B330" s="517" t="s">
        <v>1389</v>
      </c>
      <c r="C330" s="517">
        <f>申請用入力!H191</f>
        <v>0</v>
      </c>
    </row>
    <row r="331" spans="1:4">
      <c r="A331" s="517" t="str">
        <f>IF(C325=0,"","収支計算テーブル")</f>
        <v/>
      </c>
      <c r="B331" s="517" t="s">
        <v>1390</v>
      </c>
    </row>
    <row r="332" spans="1:4">
      <c r="A332" s="517" t="str">
        <f>IF(C325=0,"","収支計算テーブル")</f>
        <v/>
      </c>
      <c r="B332" s="517" t="s">
        <v>1391</v>
      </c>
    </row>
    <row r="333" spans="1:4">
      <c r="A333" s="517" t="str">
        <f>IF(C325=0,"","収支計算テーブル")</f>
        <v/>
      </c>
      <c r="B333" s="517" t="s">
        <v>1392</v>
      </c>
      <c r="C333" s="517" t="str">
        <f>申請用入力!O191</f>
        <v/>
      </c>
    </row>
    <row r="334" spans="1:4">
      <c r="A334" s="517" t="str">
        <f>IF(C325=0,"","収支計算テーブル")</f>
        <v/>
      </c>
      <c r="B334" s="517" t="s">
        <v>1393</v>
      </c>
      <c r="C334" s="517" t="str">
        <f>申請用入力!P191</f>
        <v/>
      </c>
    </row>
    <row r="335" spans="1:4">
      <c r="A335" s="517" t="str">
        <f>IF(C325=0,"","収支計算テーブル")</f>
        <v/>
      </c>
      <c r="B335" s="517" t="s">
        <v>1394</v>
      </c>
      <c r="C335" s="517">
        <f>申請用入力!E196</f>
        <v>0</v>
      </c>
    </row>
    <row r="336" spans="1:4">
      <c r="A336" s="517" t="str">
        <f>IF(C343=0,"","収支計算テーブル")</f>
        <v/>
      </c>
      <c r="B336" s="517" t="s">
        <v>1291</v>
      </c>
      <c r="C336" s="517" t="str">
        <f>申請用入力!$R$12</f>
        <v/>
      </c>
      <c r="D336" s="517" t="s">
        <v>1292</v>
      </c>
    </row>
    <row r="337" spans="1:3">
      <c r="A337" s="517" t="str">
        <f>IF(C343=0,"","収支計算テーブル")</f>
        <v/>
      </c>
      <c r="B337" s="517" t="s">
        <v>1293</v>
      </c>
      <c r="C337" s="517">
        <f>選択!$A$2</f>
        <v>2024</v>
      </c>
    </row>
    <row r="338" spans="1:3">
      <c r="A338" s="517" t="str">
        <f>IF(C343=0,"","収支計算テーブル")</f>
        <v/>
      </c>
      <c r="B338" s="517" t="s">
        <v>1360</v>
      </c>
      <c r="C338" s="517" t="str">
        <f>選択!$A$1</f>
        <v>ブランド構築支援</v>
      </c>
    </row>
    <row r="339" spans="1:3">
      <c r="A339" s="517" t="str">
        <f>IF(C343=0,"","収支計算テーブル")</f>
        <v/>
      </c>
      <c r="B339" s="517" t="s">
        <v>1361</v>
      </c>
      <c r="C339" s="517" t="e">
        <f ca="1">$C$127</f>
        <v>#VALUE!</v>
      </c>
    </row>
    <row r="340" spans="1:3">
      <c r="A340" s="517" t="str">
        <f>IF(C343=0,"","収支計算テーブル")</f>
        <v/>
      </c>
      <c r="B340" s="517" t="s">
        <v>1380</v>
      </c>
    </row>
    <row r="341" spans="1:3">
      <c r="A341" s="517" t="str">
        <f>IF(C343=0,"","収支計算テーブル")</f>
        <v/>
      </c>
      <c r="B341" s="517" t="s">
        <v>1381</v>
      </c>
      <c r="C341" s="517" t="s">
        <v>1382</v>
      </c>
    </row>
    <row r="342" spans="1:3">
      <c r="A342" s="517" t="str">
        <f>IF(C343=0,"","収支計算テーブル")</f>
        <v/>
      </c>
      <c r="B342" s="517" t="s">
        <v>1383</v>
      </c>
      <c r="C342" s="517" t="s">
        <v>1488</v>
      </c>
    </row>
    <row r="343" spans="1:3">
      <c r="A343" s="517" t="str">
        <f>IF(C343=0,"","収支計算テーブル")</f>
        <v/>
      </c>
      <c r="B343" s="517" t="s">
        <v>1384</v>
      </c>
      <c r="C343" s="517">
        <f>申請用入力!E192</f>
        <v>0</v>
      </c>
    </row>
    <row r="344" spans="1:3">
      <c r="A344" s="517" t="str">
        <f>IF(C343=0,"","収支計算テーブル")</f>
        <v/>
      </c>
      <c r="B344" s="517" t="s">
        <v>1385</v>
      </c>
    </row>
    <row r="345" spans="1:3">
      <c r="A345" s="517" t="str">
        <f>IF(C343=0,"","収支計算テーブル")</f>
        <v/>
      </c>
      <c r="B345" s="517" t="s">
        <v>1386</v>
      </c>
    </row>
    <row r="346" spans="1:3">
      <c r="A346" s="517" t="str">
        <f>IF(C343=0,"","収支計算テーブル")</f>
        <v/>
      </c>
      <c r="B346" s="517" t="s">
        <v>1387</v>
      </c>
    </row>
    <row r="347" spans="1:3">
      <c r="A347" s="517" t="str">
        <f>IF(C343=0,"","収支計算テーブル")</f>
        <v/>
      </c>
      <c r="B347" s="517" t="s">
        <v>1388</v>
      </c>
      <c r="C347" s="517">
        <f>申請用入力!G192</f>
        <v>0</v>
      </c>
    </row>
    <row r="348" spans="1:3">
      <c r="A348" s="517" t="str">
        <f>IF(C343=0,"","収支計算テーブル")</f>
        <v/>
      </c>
      <c r="B348" s="517" t="s">
        <v>1389</v>
      </c>
      <c r="C348" s="517">
        <f>申請用入力!H192</f>
        <v>0</v>
      </c>
    </row>
    <row r="349" spans="1:3">
      <c r="A349" s="517" t="str">
        <f>IF(C343=0,"","収支計算テーブル")</f>
        <v/>
      </c>
      <c r="B349" s="517" t="s">
        <v>1390</v>
      </c>
    </row>
    <row r="350" spans="1:3">
      <c r="A350" s="517" t="str">
        <f>IF(C343=0,"","収支計算テーブル")</f>
        <v/>
      </c>
      <c r="B350" s="517" t="s">
        <v>1391</v>
      </c>
    </row>
    <row r="351" spans="1:3">
      <c r="A351" s="517" t="str">
        <f>IF(C343=0,"","収支計算テーブル")</f>
        <v/>
      </c>
      <c r="B351" s="517" t="s">
        <v>1392</v>
      </c>
      <c r="C351" s="517" t="str">
        <f>申請用入力!O192</f>
        <v/>
      </c>
    </row>
    <row r="352" spans="1:3">
      <c r="A352" s="517" t="str">
        <f>IF(C343=0,"","収支計算テーブル")</f>
        <v/>
      </c>
      <c r="B352" s="517" t="s">
        <v>1393</v>
      </c>
      <c r="C352" s="517" t="str">
        <f>申請用入力!P192</f>
        <v/>
      </c>
    </row>
    <row r="353" spans="1:4">
      <c r="A353" s="517" t="str">
        <f>IF(C343=0,"","収支計算テーブル")</f>
        <v/>
      </c>
      <c r="B353" s="517" t="s">
        <v>1394</v>
      </c>
      <c r="C353" s="517">
        <f>申請用入力!E196</f>
        <v>0</v>
      </c>
    </row>
    <row r="354" spans="1:4">
      <c r="A354" s="517" t="str">
        <f>IF(C361=0,"","収支計算テーブル")</f>
        <v/>
      </c>
      <c r="B354" s="517" t="s">
        <v>1291</v>
      </c>
      <c r="C354" s="517" t="str">
        <f>申請用入力!$R$12</f>
        <v/>
      </c>
      <c r="D354" s="517" t="s">
        <v>1292</v>
      </c>
    </row>
    <row r="355" spans="1:4">
      <c r="A355" s="517" t="str">
        <f>IF(C361=0,"","収支計算テーブル")</f>
        <v/>
      </c>
      <c r="B355" s="517" t="s">
        <v>1293</v>
      </c>
      <c r="C355" s="517">
        <f>選択!$A$2</f>
        <v>2024</v>
      </c>
    </row>
    <row r="356" spans="1:4">
      <c r="A356" s="517" t="str">
        <f>IF(C361=0,"","収支計算テーブル")</f>
        <v/>
      </c>
      <c r="B356" s="517" t="s">
        <v>1360</v>
      </c>
      <c r="C356" s="517" t="str">
        <f>選択!$A$1</f>
        <v>ブランド構築支援</v>
      </c>
    </row>
    <row r="357" spans="1:4">
      <c r="A357" s="517" t="str">
        <f>IF(C361=0,"","収支計算テーブル")</f>
        <v/>
      </c>
      <c r="B357" s="517" t="s">
        <v>1361</v>
      </c>
      <c r="C357" s="517" t="e">
        <f ca="1">$C$127</f>
        <v>#VALUE!</v>
      </c>
    </row>
    <row r="358" spans="1:4">
      <c r="A358" s="517" t="str">
        <f>IF(C361=0,"","収支計算テーブル")</f>
        <v/>
      </c>
      <c r="B358" s="517" t="s">
        <v>1380</v>
      </c>
    </row>
    <row r="359" spans="1:4">
      <c r="A359" s="517" t="str">
        <f>IF(C361=0,"","収支計算テーブル")</f>
        <v/>
      </c>
      <c r="B359" s="517" t="s">
        <v>1381</v>
      </c>
      <c r="C359" s="517" t="s">
        <v>1382</v>
      </c>
    </row>
    <row r="360" spans="1:4">
      <c r="A360" s="517" t="str">
        <f>IF(C361=0,"","収支計算テーブル")</f>
        <v/>
      </c>
      <c r="B360" s="517" t="s">
        <v>1383</v>
      </c>
      <c r="C360" s="517" t="s">
        <v>1488</v>
      </c>
    </row>
    <row r="361" spans="1:4">
      <c r="A361" s="517" t="str">
        <f>IF(C361=0,"","収支計算テーブル")</f>
        <v/>
      </c>
      <c r="B361" s="517" t="s">
        <v>1384</v>
      </c>
      <c r="C361" s="517">
        <f>申請用入力!E193</f>
        <v>0</v>
      </c>
    </row>
    <row r="362" spans="1:4">
      <c r="A362" s="517" t="str">
        <f>IF(C361=0,"","収支計算テーブル")</f>
        <v/>
      </c>
      <c r="B362" s="517" t="s">
        <v>1385</v>
      </c>
    </row>
    <row r="363" spans="1:4">
      <c r="A363" s="517" t="str">
        <f>IF(C361=0,"","収支計算テーブル")</f>
        <v/>
      </c>
      <c r="B363" s="517" t="s">
        <v>1386</v>
      </c>
    </row>
    <row r="364" spans="1:4">
      <c r="A364" s="517" t="str">
        <f>IF(C361=0,"","収支計算テーブル")</f>
        <v/>
      </c>
      <c r="B364" s="517" t="s">
        <v>1387</v>
      </c>
    </row>
    <row r="365" spans="1:4">
      <c r="A365" s="517" t="str">
        <f>IF(C361=0,"","収支計算テーブル")</f>
        <v/>
      </c>
      <c r="B365" s="517" t="s">
        <v>1388</v>
      </c>
      <c r="C365" s="517">
        <f>申請用入力!G193</f>
        <v>0</v>
      </c>
    </row>
    <row r="366" spans="1:4">
      <c r="A366" s="517" t="str">
        <f>IF(C361=0,"","収支計算テーブル")</f>
        <v/>
      </c>
      <c r="B366" s="517" t="s">
        <v>1389</v>
      </c>
      <c r="C366" s="517">
        <f>申請用入力!H193</f>
        <v>0</v>
      </c>
    </row>
    <row r="367" spans="1:4">
      <c r="A367" s="517" t="str">
        <f>IF(C361=0,"","収支計算テーブル")</f>
        <v/>
      </c>
      <c r="B367" s="517" t="s">
        <v>1390</v>
      </c>
    </row>
    <row r="368" spans="1:4">
      <c r="A368" s="517" t="str">
        <f>IF(C361=0,"","収支計算テーブル")</f>
        <v/>
      </c>
      <c r="B368" s="517" t="s">
        <v>1391</v>
      </c>
    </row>
    <row r="369" spans="1:4">
      <c r="A369" s="517" t="str">
        <f>IF(C361=0,"","収支計算テーブル")</f>
        <v/>
      </c>
      <c r="B369" s="517" t="s">
        <v>1392</v>
      </c>
      <c r="C369" s="517" t="str">
        <f>申請用入力!O193</f>
        <v/>
      </c>
    </row>
    <row r="370" spans="1:4">
      <c r="A370" s="517" t="str">
        <f>IF(C361=0,"","収支計算テーブル")</f>
        <v/>
      </c>
      <c r="B370" s="517" t="s">
        <v>1393</v>
      </c>
      <c r="C370" s="517" t="str">
        <f>申請用入力!P193</f>
        <v/>
      </c>
    </row>
    <row r="371" spans="1:4">
      <c r="A371" s="517" t="str">
        <f>IF(C361=0,"","収支計算テーブル")</f>
        <v/>
      </c>
      <c r="B371" s="517" t="s">
        <v>1394</v>
      </c>
      <c r="C371" s="517">
        <f>申請用入力!E196</f>
        <v>0</v>
      </c>
    </row>
    <row r="372" spans="1:4">
      <c r="A372" s="517" t="str">
        <f>IF(C379=0,"","収支計算テーブル")</f>
        <v/>
      </c>
      <c r="B372" s="517" t="s">
        <v>1291</v>
      </c>
      <c r="C372" s="517" t="str">
        <f>申請用入力!$R$12</f>
        <v/>
      </c>
      <c r="D372" s="517" t="s">
        <v>1292</v>
      </c>
    </row>
    <row r="373" spans="1:4">
      <c r="A373" s="517" t="str">
        <f>IF(C379=0,"","収支計算テーブル")</f>
        <v/>
      </c>
      <c r="B373" s="517" t="s">
        <v>1293</v>
      </c>
      <c r="C373" s="517">
        <f>選択!$A$2</f>
        <v>2024</v>
      </c>
    </row>
    <row r="374" spans="1:4">
      <c r="A374" s="517" t="str">
        <f>IF(C379=0,"","収支計算テーブル")</f>
        <v/>
      </c>
      <c r="B374" s="517" t="s">
        <v>1360</v>
      </c>
      <c r="C374" s="517" t="str">
        <f>選択!$A$1</f>
        <v>ブランド構築支援</v>
      </c>
    </row>
    <row r="375" spans="1:4">
      <c r="A375" s="517" t="str">
        <f>IF(C379=0,"","収支計算テーブル")</f>
        <v/>
      </c>
      <c r="B375" s="517" t="s">
        <v>1361</v>
      </c>
      <c r="C375" s="517" t="e">
        <f ca="1">$C$127</f>
        <v>#VALUE!</v>
      </c>
    </row>
    <row r="376" spans="1:4">
      <c r="A376" s="517" t="str">
        <f>IF(C379=0,"","収支計算テーブル")</f>
        <v/>
      </c>
      <c r="B376" s="517" t="s">
        <v>1380</v>
      </c>
    </row>
    <row r="377" spans="1:4">
      <c r="A377" s="517" t="str">
        <f>IF(C379=0,"","収支計算テーブル")</f>
        <v/>
      </c>
      <c r="B377" s="517" t="s">
        <v>1381</v>
      </c>
      <c r="C377" s="517" t="s">
        <v>1382</v>
      </c>
    </row>
    <row r="378" spans="1:4">
      <c r="A378" s="517" t="str">
        <f>IF(C379=0,"","収支計算テーブル")</f>
        <v/>
      </c>
      <c r="B378" s="517" t="s">
        <v>1383</v>
      </c>
      <c r="C378" s="517" t="s">
        <v>1488</v>
      </c>
    </row>
    <row r="379" spans="1:4">
      <c r="A379" s="517" t="str">
        <f>IF(C379=0,"","収支計算テーブル")</f>
        <v/>
      </c>
      <c r="B379" s="517" t="s">
        <v>1384</v>
      </c>
      <c r="C379" s="517">
        <f>申請用入力!E194</f>
        <v>0</v>
      </c>
    </row>
    <row r="380" spans="1:4">
      <c r="A380" s="517" t="str">
        <f>IF(C379=0,"","収支計算テーブル")</f>
        <v/>
      </c>
      <c r="B380" s="517" t="s">
        <v>1385</v>
      </c>
    </row>
    <row r="381" spans="1:4">
      <c r="A381" s="517" t="str">
        <f>IF(C379=0,"","収支計算テーブル")</f>
        <v/>
      </c>
      <c r="B381" s="517" t="s">
        <v>1386</v>
      </c>
    </row>
    <row r="382" spans="1:4">
      <c r="A382" s="517" t="str">
        <f>IF(C379=0,"","収支計算テーブル")</f>
        <v/>
      </c>
      <c r="B382" s="517" t="s">
        <v>1387</v>
      </c>
    </row>
    <row r="383" spans="1:4">
      <c r="A383" s="517" t="str">
        <f>IF(C379=0,"","収支計算テーブル")</f>
        <v/>
      </c>
      <c r="B383" s="517" t="s">
        <v>1388</v>
      </c>
      <c r="C383" s="517">
        <f>申請用入力!G194</f>
        <v>0</v>
      </c>
    </row>
    <row r="384" spans="1:4">
      <c r="A384" s="517" t="str">
        <f>IF(C379=0,"","収支計算テーブル")</f>
        <v/>
      </c>
      <c r="B384" s="517" t="s">
        <v>1389</v>
      </c>
      <c r="C384" s="517">
        <f>申請用入力!H194</f>
        <v>0</v>
      </c>
    </row>
    <row r="385" spans="1:4">
      <c r="A385" s="517" t="str">
        <f>IF(C379=0,"","収支計算テーブル")</f>
        <v/>
      </c>
      <c r="B385" s="517" t="s">
        <v>1390</v>
      </c>
    </row>
    <row r="386" spans="1:4">
      <c r="A386" s="517" t="str">
        <f>IF(C379=0,"","収支計算テーブル")</f>
        <v/>
      </c>
      <c r="B386" s="517" t="s">
        <v>1391</v>
      </c>
    </row>
    <row r="387" spans="1:4">
      <c r="A387" s="517" t="str">
        <f>IF(C379=0,"","収支計算テーブル")</f>
        <v/>
      </c>
      <c r="B387" s="517" t="s">
        <v>1392</v>
      </c>
      <c r="C387" s="517" t="str">
        <f>申請用入力!O194</f>
        <v/>
      </c>
    </row>
    <row r="388" spans="1:4">
      <c r="A388" s="517" t="str">
        <f>IF(C379=0,"","収支計算テーブル")</f>
        <v/>
      </c>
      <c r="B388" s="517" t="s">
        <v>1393</v>
      </c>
      <c r="C388" s="517" t="str">
        <f>申請用入力!P194</f>
        <v/>
      </c>
    </row>
    <row r="389" spans="1:4">
      <c r="A389" s="517" t="str">
        <f>IF(C379=0,"","収支計算テーブル")</f>
        <v/>
      </c>
      <c r="B389" s="517" t="s">
        <v>1394</v>
      </c>
      <c r="C389" s="517">
        <f>申請用入力!E196</f>
        <v>0</v>
      </c>
    </row>
    <row r="390" spans="1:4">
      <c r="A390" s="517" t="str">
        <f>IF(C397=0,"","収支計算テーブル")</f>
        <v/>
      </c>
      <c r="B390" s="517" t="s">
        <v>1291</v>
      </c>
      <c r="C390" s="517" t="str">
        <f>申請用入力!$R$12</f>
        <v/>
      </c>
      <c r="D390" s="517" t="s">
        <v>1292</v>
      </c>
    </row>
    <row r="391" spans="1:4">
      <c r="A391" s="517" t="str">
        <f>IF(C397=0,"","収支計算テーブル")</f>
        <v/>
      </c>
      <c r="B391" s="517" t="s">
        <v>1293</v>
      </c>
      <c r="C391" s="517">
        <f>選択!$A$2</f>
        <v>2024</v>
      </c>
    </row>
    <row r="392" spans="1:4">
      <c r="A392" s="517" t="str">
        <f>IF(C397=0,"","収支計算テーブル")</f>
        <v/>
      </c>
      <c r="B392" s="517" t="s">
        <v>1360</v>
      </c>
      <c r="C392" s="517" t="str">
        <f>選択!$A$1</f>
        <v>ブランド構築支援</v>
      </c>
    </row>
    <row r="393" spans="1:4">
      <c r="A393" s="517" t="str">
        <f>IF(C397=0,"","収支計算テーブル")</f>
        <v/>
      </c>
      <c r="B393" s="517" t="s">
        <v>1361</v>
      </c>
      <c r="C393" s="517" t="e">
        <f ca="1">$C$127</f>
        <v>#VALUE!</v>
      </c>
    </row>
    <row r="394" spans="1:4">
      <c r="A394" s="517" t="str">
        <f>IF(C397=0,"","収支計算テーブル")</f>
        <v/>
      </c>
      <c r="B394" s="517" t="s">
        <v>1380</v>
      </c>
    </row>
    <row r="395" spans="1:4">
      <c r="A395" s="517" t="str">
        <f>IF(C397=0,"","収支計算テーブル")</f>
        <v/>
      </c>
      <c r="B395" s="517" t="s">
        <v>1381</v>
      </c>
      <c r="C395" s="517" t="s">
        <v>1382</v>
      </c>
    </row>
    <row r="396" spans="1:4">
      <c r="A396" s="517" t="str">
        <f>IF(C397=0,"","収支計算テーブル")</f>
        <v/>
      </c>
      <c r="B396" s="517" t="s">
        <v>1383</v>
      </c>
      <c r="C396" s="517" t="s">
        <v>1488</v>
      </c>
    </row>
    <row r="397" spans="1:4">
      <c r="A397" s="517" t="str">
        <f>IF(C397=0,"","収支計算テーブル")</f>
        <v/>
      </c>
      <c r="B397" s="517" t="s">
        <v>1384</v>
      </c>
      <c r="C397" s="517">
        <f>申請用入力!E195</f>
        <v>0</v>
      </c>
    </row>
    <row r="398" spans="1:4">
      <c r="A398" s="517" t="str">
        <f>IF(C397=0,"","収支計算テーブル")</f>
        <v/>
      </c>
      <c r="B398" s="517" t="s">
        <v>1385</v>
      </c>
    </row>
    <row r="399" spans="1:4">
      <c r="A399" s="517" t="str">
        <f>IF(C397=0,"","収支計算テーブル")</f>
        <v/>
      </c>
      <c r="B399" s="517" t="s">
        <v>1386</v>
      </c>
    </row>
    <row r="400" spans="1:4">
      <c r="A400" s="517" t="str">
        <f>IF(C397=0,"","収支計算テーブル")</f>
        <v/>
      </c>
      <c r="B400" s="517" t="s">
        <v>1387</v>
      </c>
    </row>
    <row r="401" spans="1:4">
      <c r="A401" s="517" t="str">
        <f>IF(C397=0,"","収支計算テーブル")</f>
        <v/>
      </c>
      <c r="B401" s="517" t="s">
        <v>1388</v>
      </c>
      <c r="C401" s="517">
        <f>申請用入力!G195</f>
        <v>0</v>
      </c>
    </row>
    <row r="402" spans="1:4">
      <c r="A402" s="517" t="str">
        <f>IF(C397=0,"","収支計算テーブル")</f>
        <v/>
      </c>
      <c r="B402" s="517" t="s">
        <v>1389</v>
      </c>
      <c r="C402" s="517">
        <f>申請用入力!H195</f>
        <v>0</v>
      </c>
    </row>
    <row r="403" spans="1:4">
      <c r="A403" s="517" t="str">
        <f>IF(C397=0,"","収支計算テーブル")</f>
        <v/>
      </c>
      <c r="B403" s="517" t="s">
        <v>1390</v>
      </c>
    </row>
    <row r="404" spans="1:4">
      <c r="A404" s="517" t="str">
        <f>IF(C397=0,"","収支計算テーブル")</f>
        <v/>
      </c>
      <c r="B404" s="517" t="s">
        <v>1391</v>
      </c>
    </row>
    <row r="405" spans="1:4">
      <c r="A405" s="517" t="str">
        <f>IF(C397=0,"","収支計算テーブル")</f>
        <v/>
      </c>
      <c r="B405" s="517" t="s">
        <v>1392</v>
      </c>
      <c r="C405" s="517" t="str">
        <f>申請用入力!O195</f>
        <v/>
      </c>
    </row>
    <row r="406" spans="1:4">
      <c r="A406" s="517" t="str">
        <f>IF(C397=0,"","収支計算テーブル")</f>
        <v/>
      </c>
      <c r="B406" s="517" t="s">
        <v>1393</v>
      </c>
      <c r="C406" s="517" t="str">
        <f>申請用入力!P195</f>
        <v/>
      </c>
    </row>
    <row r="407" spans="1:4">
      <c r="A407" s="517" t="str">
        <f>IF(C397=0,"","収支計算テーブル")</f>
        <v/>
      </c>
      <c r="B407" s="517" t="s">
        <v>1394</v>
      </c>
      <c r="C407" s="517">
        <f>申請用入力!E196</f>
        <v>0</v>
      </c>
    </row>
    <row r="408" spans="1:4">
      <c r="A408" s="517" t="str">
        <f>IF(C415=0,"","収支計算テーブル")</f>
        <v/>
      </c>
      <c r="B408" s="517" t="s">
        <v>1291</v>
      </c>
      <c r="C408" s="517" t="str">
        <f>申請用入力!$R$12</f>
        <v/>
      </c>
      <c r="D408" s="517" t="s">
        <v>1292</v>
      </c>
    </row>
    <row r="409" spans="1:4">
      <c r="A409" s="517" t="str">
        <f>IF(C415=0,"","収支計算テーブル")</f>
        <v/>
      </c>
      <c r="B409" s="517" t="s">
        <v>1293</v>
      </c>
      <c r="C409" s="517">
        <f>選択!$A$2</f>
        <v>2024</v>
      </c>
    </row>
    <row r="410" spans="1:4">
      <c r="A410" s="517" t="str">
        <f>IF(C415=0,"","収支計算テーブル")</f>
        <v/>
      </c>
      <c r="B410" s="517" t="s">
        <v>1360</v>
      </c>
      <c r="C410" s="517" t="str">
        <f>選択!$A$1</f>
        <v>ブランド構築支援</v>
      </c>
    </row>
    <row r="411" spans="1:4">
      <c r="A411" s="517" t="str">
        <f>IF(C415=0,"","収支計算テーブル")</f>
        <v/>
      </c>
      <c r="B411" s="517" t="s">
        <v>1361</v>
      </c>
      <c r="C411" s="517" t="e">
        <f ca="1">$C$127</f>
        <v>#VALUE!</v>
      </c>
    </row>
    <row r="412" spans="1:4">
      <c r="A412" s="517" t="str">
        <f>IF(C415=0,"","収支計算テーブル")</f>
        <v/>
      </c>
      <c r="B412" s="517" t="s">
        <v>1380</v>
      </c>
    </row>
    <row r="413" spans="1:4">
      <c r="A413" s="517" t="str">
        <f>IF(C415=0,"","収支計算テーブル")</f>
        <v/>
      </c>
      <c r="B413" s="517" t="s">
        <v>1381</v>
      </c>
      <c r="C413" s="517" t="s">
        <v>1382</v>
      </c>
    </row>
    <row r="414" spans="1:4">
      <c r="A414" s="517" t="str">
        <f>IF(C415=0,"","収支計算テーブル")</f>
        <v/>
      </c>
      <c r="B414" s="517" t="s">
        <v>1383</v>
      </c>
      <c r="C414" s="517" t="s">
        <v>1489</v>
      </c>
    </row>
    <row r="415" spans="1:4">
      <c r="A415" s="517" t="str">
        <f>IF(C415=0,"","収支計算テーブル")</f>
        <v/>
      </c>
      <c r="B415" s="517" t="s">
        <v>1384</v>
      </c>
      <c r="C415" s="517">
        <f>申請用入力!E199</f>
        <v>0</v>
      </c>
    </row>
    <row r="416" spans="1:4">
      <c r="A416" s="517" t="str">
        <f>IF(C415=0,"","収支計算テーブル")</f>
        <v/>
      </c>
      <c r="B416" s="517" t="s">
        <v>1385</v>
      </c>
    </row>
    <row r="417" spans="1:4">
      <c r="A417" s="517" t="str">
        <f>IF(C415=0,"","収支計算テーブル")</f>
        <v/>
      </c>
      <c r="B417" s="517" t="s">
        <v>1386</v>
      </c>
    </row>
    <row r="418" spans="1:4">
      <c r="A418" s="517" t="str">
        <f>IF(C415=0,"","収支計算テーブル")</f>
        <v/>
      </c>
      <c r="B418" s="517" t="s">
        <v>1387</v>
      </c>
    </row>
    <row r="419" spans="1:4">
      <c r="A419" s="517" t="str">
        <f>IF(C415=0,"","収支計算テーブル")</f>
        <v/>
      </c>
      <c r="B419" s="517" t="s">
        <v>1388</v>
      </c>
      <c r="C419" s="517">
        <f>申請用入力!G199</f>
        <v>0</v>
      </c>
    </row>
    <row r="420" spans="1:4">
      <c r="A420" s="517" t="str">
        <f>IF(C415=0,"","収支計算テーブル")</f>
        <v/>
      </c>
      <c r="B420" s="517" t="s">
        <v>1389</v>
      </c>
      <c r="C420" s="517">
        <f>申請用入力!H199</f>
        <v>0</v>
      </c>
    </row>
    <row r="421" spans="1:4">
      <c r="A421" s="517" t="str">
        <f>IF(C415=0,"","収支計算テーブル")</f>
        <v/>
      </c>
      <c r="B421" s="517" t="s">
        <v>1390</v>
      </c>
    </row>
    <row r="422" spans="1:4">
      <c r="A422" s="517" t="str">
        <f>IF(C415=0,"","収支計算テーブル")</f>
        <v/>
      </c>
      <c r="B422" s="517" t="s">
        <v>1391</v>
      </c>
    </row>
    <row r="423" spans="1:4">
      <c r="A423" s="517" t="str">
        <f>IF(C415=0,"","収支計算テーブル")</f>
        <v/>
      </c>
      <c r="B423" s="517" t="s">
        <v>1392</v>
      </c>
      <c r="C423" s="517" t="str">
        <f>申請用入力!O199</f>
        <v/>
      </c>
    </row>
    <row r="424" spans="1:4">
      <c r="A424" s="517" t="str">
        <f>IF(C415=0,"","収支計算テーブル")</f>
        <v/>
      </c>
      <c r="B424" s="517" t="s">
        <v>1393</v>
      </c>
      <c r="C424" s="517" t="str">
        <f>申請用入力!P199</f>
        <v/>
      </c>
    </row>
    <row r="425" spans="1:4">
      <c r="A425" s="517" t="str">
        <f>IF(C415=0,"","収支計算テーブル")</f>
        <v/>
      </c>
      <c r="B425" s="517" t="s">
        <v>1394</v>
      </c>
      <c r="C425" s="517">
        <f>申請用入力!E204</f>
        <v>0</v>
      </c>
    </row>
    <row r="426" spans="1:4">
      <c r="A426" s="517" t="str">
        <f>IF(C433=0,"","収支計算テーブル")</f>
        <v/>
      </c>
      <c r="B426" s="517" t="s">
        <v>1291</v>
      </c>
      <c r="C426" s="517" t="str">
        <f>申請用入力!$R$12</f>
        <v/>
      </c>
      <c r="D426" s="517" t="s">
        <v>1292</v>
      </c>
    </row>
    <row r="427" spans="1:4">
      <c r="A427" s="517" t="str">
        <f>IF(C433=0,"","収支計算テーブル")</f>
        <v/>
      </c>
      <c r="B427" s="517" t="s">
        <v>1293</v>
      </c>
      <c r="C427" s="517">
        <f>選択!$A$2</f>
        <v>2024</v>
      </c>
    </row>
    <row r="428" spans="1:4">
      <c r="A428" s="517" t="str">
        <f>IF(C433=0,"","収支計算テーブル")</f>
        <v/>
      </c>
      <c r="B428" s="517" t="s">
        <v>1360</v>
      </c>
      <c r="C428" s="517" t="str">
        <f>選択!$A$1</f>
        <v>ブランド構築支援</v>
      </c>
    </row>
    <row r="429" spans="1:4">
      <c r="A429" s="517" t="str">
        <f>IF(C433=0,"","収支計算テーブル")</f>
        <v/>
      </c>
      <c r="B429" s="517" t="s">
        <v>1361</v>
      </c>
      <c r="C429" s="517" t="e">
        <f ca="1">$C$127</f>
        <v>#VALUE!</v>
      </c>
    </row>
    <row r="430" spans="1:4">
      <c r="A430" s="517" t="str">
        <f>IF(C433=0,"","収支計算テーブル")</f>
        <v/>
      </c>
      <c r="B430" s="517" t="s">
        <v>1380</v>
      </c>
    </row>
    <row r="431" spans="1:4">
      <c r="A431" s="517" t="str">
        <f>IF(C433=0,"","収支計算テーブル")</f>
        <v/>
      </c>
      <c r="B431" s="517" t="s">
        <v>1381</v>
      </c>
      <c r="C431" s="517" t="s">
        <v>1382</v>
      </c>
    </row>
    <row r="432" spans="1:4">
      <c r="A432" s="517" t="str">
        <f>IF(C433=0,"","収支計算テーブル")</f>
        <v/>
      </c>
      <c r="B432" s="517" t="s">
        <v>1383</v>
      </c>
      <c r="C432" s="517" t="s">
        <v>1489</v>
      </c>
    </row>
    <row r="433" spans="1:4">
      <c r="A433" s="517" t="str">
        <f>IF(C433=0,"","収支計算テーブル")</f>
        <v/>
      </c>
      <c r="B433" s="517" t="s">
        <v>1384</v>
      </c>
      <c r="C433" s="517">
        <f>申請用入力!E200</f>
        <v>0</v>
      </c>
    </row>
    <row r="434" spans="1:4">
      <c r="A434" s="517" t="str">
        <f>IF(C433=0,"","収支計算テーブル")</f>
        <v/>
      </c>
      <c r="B434" s="517" t="s">
        <v>1385</v>
      </c>
    </row>
    <row r="435" spans="1:4">
      <c r="A435" s="517" t="str">
        <f>IF(C433=0,"","収支計算テーブル")</f>
        <v/>
      </c>
      <c r="B435" s="517" t="s">
        <v>1386</v>
      </c>
    </row>
    <row r="436" spans="1:4">
      <c r="A436" s="517" t="str">
        <f>IF(C433=0,"","収支計算テーブル")</f>
        <v/>
      </c>
      <c r="B436" s="517" t="s">
        <v>1387</v>
      </c>
    </row>
    <row r="437" spans="1:4">
      <c r="A437" s="517" t="str">
        <f>IF(C433=0,"","収支計算テーブル")</f>
        <v/>
      </c>
      <c r="B437" s="517" t="s">
        <v>1388</v>
      </c>
      <c r="C437" s="517">
        <f>申請用入力!G200</f>
        <v>0</v>
      </c>
    </row>
    <row r="438" spans="1:4">
      <c r="A438" s="517" t="str">
        <f>IF(C433=0,"","収支計算テーブル")</f>
        <v/>
      </c>
      <c r="B438" s="517" t="s">
        <v>1389</v>
      </c>
      <c r="C438" s="517">
        <f>申請用入力!H200</f>
        <v>0</v>
      </c>
    </row>
    <row r="439" spans="1:4">
      <c r="A439" s="517" t="str">
        <f>IF(C433=0,"","収支計算テーブル")</f>
        <v/>
      </c>
      <c r="B439" s="517" t="s">
        <v>1390</v>
      </c>
    </row>
    <row r="440" spans="1:4">
      <c r="A440" s="517" t="str">
        <f>IF(C433=0,"","収支計算テーブル")</f>
        <v/>
      </c>
      <c r="B440" s="517" t="s">
        <v>1391</v>
      </c>
    </row>
    <row r="441" spans="1:4">
      <c r="A441" s="517" t="str">
        <f>IF(C433=0,"","収支計算テーブル")</f>
        <v/>
      </c>
      <c r="B441" s="517" t="s">
        <v>1392</v>
      </c>
      <c r="C441" s="517" t="str">
        <f>申請用入力!O200</f>
        <v/>
      </c>
    </row>
    <row r="442" spans="1:4">
      <c r="A442" s="517" t="str">
        <f>IF(C433=0,"","収支計算テーブル")</f>
        <v/>
      </c>
      <c r="B442" s="517" t="s">
        <v>1393</v>
      </c>
      <c r="C442" s="517" t="str">
        <f>申請用入力!P200</f>
        <v/>
      </c>
    </row>
    <row r="443" spans="1:4">
      <c r="A443" s="517" t="str">
        <f>IF(C433=0,"","収支計算テーブル")</f>
        <v/>
      </c>
      <c r="B443" s="517" t="s">
        <v>1394</v>
      </c>
      <c r="C443" s="517">
        <f>申請用入力!E204</f>
        <v>0</v>
      </c>
    </row>
    <row r="444" spans="1:4">
      <c r="A444" s="517" t="str">
        <f>IF(C451=0,"","収支計算テーブル")</f>
        <v/>
      </c>
      <c r="B444" s="517" t="s">
        <v>1291</v>
      </c>
      <c r="C444" s="517" t="str">
        <f>申請用入力!$R$12</f>
        <v/>
      </c>
      <c r="D444" s="517" t="s">
        <v>1292</v>
      </c>
    </row>
    <row r="445" spans="1:4">
      <c r="A445" s="517" t="str">
        <f>IF(C451=0,"","収支計算テーブル")</f>
        <v/>
      </c>
      <c r="B445" s="517" t="s">
        <v>1293</v>
      </c>
      <c r="C445" s="517">
        <f>選択!$A$2</f>
        <v>2024</v>
      </c>
    </row>
    <row r="446" spans="1:4">
      <c r="A446" s="517" t="str">
        <f>IF(C451=0,"","収支計算テーブル")</f>
        <v/>
      </c>
      <c r="B446" s="517" t="s">
        <v>1360</v>
      </c>
      <c r="C446" s="517" t="str">
        <f>選択!$A$1</f>
        <v>ブランド構築支援</v>
      </c>
    </row>
    <row r="447" spans="1:4">
      <c r="A447" s="517" t="str">
        <f>IF(C451=0,"","収支計算テーブル")</f>
        <v/>
      </c>
      <c r="B447" s="517" t="s">
        <v>1361</v>
      </c>
      <c r="C447" s="517" t="e">
        <f ca="1">$C$127</f>
        <v>#VALUE!</v>
      </c>
    </row>
    <row r="448" spans="1:4">
      <c r="A448" s="517" t="str">
        <f>IF(C451=0,"","収支計算テーブル")</f>
        <v/>
      </c>
      <c r="B448" s="517" t="s">
        <v>1380</v>
      </c>
    </row>
    <row r="449" spans="1:4">
      <c r="A449" s="517" t="str">
        <f>IF(C451=0,"","収支計算テーブル")</f>
        <v/>
      </c>
      <c r="B449" s="517" t="s">
        <v>1381</v>
      </c>
      <c r="C449" s="517" t="s">
        <v>1382</v>
      </c>
    </row>
    <row r="450" spans="1:4">
      <c r="A450" s="517" t="str">
        <f>IF(C451=0,"","収支計算テーブル")</f>
        <v/>
      </c>
      <c r="B450" s="517" t="s">
        <v>1383</v>
      </c>
      <c r="C450" s="517" t="s">
        <v>1489</v>
      </c>
    </row>
    <row r="451" spans="1:4">
      <c r="A451" s="517" t="str">
        <f>IF(C451=0,"","収支計算テーブル")</f>
        <v/>
      </c>
      <c r="B451" s="517" t="s">
        <v>1384</v>
      </c>
      <c r="C451" s="517">
        <f>申請用入力!E201</f>
        <v>0</v>
      </c>
    </row>
    <row r="452" spans="1:4">
      <c r="A452" s="517" t="str">
        <f>IF(C451=0,"","収支計算テーブル")</f>
        <v/>
      </c>
      <c r="B452" s="517" t="s">
        <v>1385</v>
      </c>
    </row>
    <row r="453" spans="1:4">
      <c r="A453" s="517" t="str">
        <f>IF(C451=0,"","収支計算テーブル")</f>
        <v/>
      </c>
      <c r="B453" s="517" t="s">
        <v>1386</v>
      </c>
    </row>
    <row r="454" spans="1:4">
      <c r="A454" s="517" t="str">
        <f>IF(C451=0,"","収支計算テーブル")</f>
        <v/>
      </c>
      <c r="B454" s="517" t="s">
        <v>1387</v>
      </c>
    </row>
    <row r="455" spans="1:4">
      <c r="A455" s="517" t="str">
        <f>IF(C451=0,"","収支計算テーブル")</f>
        <v/>
      </c>
      <c r="B455" s="517" t="s">
        <v>1388</v>
      </c>
      <c r="C455" s="517">
        <f>申請用入力!G201</f>
        <v>0</v>
      </c>
    </row>
    <row r="456" spans="1:4">
      <c r="A456" s="517" t="str">
        <f>IF(C451=0,"","収支計算テーブル")</f>
        <v/>
      </c>
      <c r="B456" s="517" t="s">
        <v>1389</v>
      </c>
      <c r="C456" s="517">
        <f>申請用入力!H201</f>
        <v>0</v>
      </c>
    </row>
    <row r="457" spans="1:4">
      <c r="A457" s="517" t="str">
        <f>IF(C451=0,"","収支計算テーブル")</f>
        <v/>
      </c>
      <c r="B457" s="517" t="s">
        <v>1390</v>
      </c>
    </row>
    <row r="458" spans="1:4">
      <c r="A458" s="517" t="str">
        <f>IF(C451=0,"","収支計算テーブル")</f>
        <v/>
      </c>
      <c r="B458" s="517" t="s">
        <v>1391</v>
      </c>
    </row>
    <row r="459" spans="1:4">
      <c r="A459" s="517" t="str">
        <f>IF(C451=0,"","収支計算テーブル")</f>
        <v/>
      </c>
      <c r="B459" s="517" t="s">
        <v>1392</v>
      </c>
      <c r="C459" s="517" t="str">
        <f>申請用入力!O201</f>
        <v/>
      </c>
    </row>
    <row r="460" spans="1:4">
      <c r="A460" s="517" t="str">
        <f>IF(C451=0,"","収支計算テーブル")</f>
        <v/>
      </c>
      <c r="B460" s="517" t="s">
        <v>1393</v>
      </c>
      <c r="C460" s="517" t="str">
        <f>申請用入力!P201</f>
        <v/>
      </c>
    </row>
    <row r="461" spans="1:4">
      <c r="A461" s="517" t="str">
        <f>IF(C451=0,"","収支計算テーブル")</f>
        <v/>
      </c>
      <c r="B461" s="517" t="s">
        <v>1394</v>
      </c>
      <c r="C461" s="517">
        <f>申請用入力!E204</f>
        <v>0</v>
      </c>
    </row>
    <row r="462" spans="1:4">
      <c r="A462" s="517" t="str">
        <f>IF(C469=0,"","収支計算テーブル")</f>
        <v/>
      </c>
      <c r="B462" s="517" t="s">
        <v>1291</v>
      </c>
      <c r="C462" s="517" t="str">
        <f>申請用入力!$R$12</f>
        <v/>
      </c>
      <c r="D462" s="517" t="s">
        <v>1292</v>
      </c>
    </row>
    <row r="463" spans="1:4">
      <c r="A463" s="517" t="str">
        <f>IF(C469=0,"","収支計算テーブル")</f>
        <v/>
      </c>
      <c r="B463" s="517" t="s">
        <v>1293</v>
      </c>
      <c r="C463" s="517">
        <f>選択!$A$2</f>
        <v>2024</v>
      </c>
    </row>
    <row r="464" spans="1:4">
      <c r="A464" s="517" t="str">
        <f>IF(C469=0,"","収支計算テーブル")</f>
        <v/>
      </c>
      <c r="B464" s="517" t="s">
        <v>1360</v>
      </c>
      <c r="C464" s="517" t="str">
        <f>選択!$A$1</f>
        <v>ブランド構築支援</v>
      </c>
    </row>
    <row r="465" spans="1:4">
      <c r="A465" s="517" t="str">
        <f>IF(C469=0,"","収支計算テーブル")</f>
        <v/>
      </c>
      <c r="B465" s="517" t="s">
        <v>1361</v>
      </c>
      <c r="C465" s="517" t="e">
        <f ca="1">$C$127</f>
        <v>#VALUE!</v>
      </c>
    </row>
    <row r="466" spans="1:4">
      <c r="A466" s="517" t="str">
        <f>IF(C469=0,"","収支計算テーブル")</f>
        <v/>
      </c>
      <c r="B466" s="517" t="s">
        <v>1380</v>
      </c>
    </row>
    <row r="467" spans="1:4">
      <c r="A467" s="517" t="str">
        <f>IF(C469=0,"","収支計算テーブル")</f>
        <v/>
      </c>
      <c r="B467" s="517" t="s">
        <v>1381</v>
      </c>
      <c r="C467" s="517" t="s">
        <v>1382</v>
      </c>
    </row>
    <row r="468" spans="1:4">
      <c r="A468" s="517" t="str">
        <f>IF(C469=0,"","収支計算テーブル")</f>
        <v/>
      </c>
      <c r="B468" s="517" t="s">
        <v>1383</v>
      </c>
      <c r="C468" s="517" t="s">
        <v>1489</v>
      </c>
    </row>
    <row r="469" spans="1:4">
      <c r="A469" s="517" t="str">
        <f>IF(C469=0,"","収支計算テーブル")</f>
        <v/>
      </c>
      <c r="B469" s="517" t="s">
        <v>1384</v>
      </c>
      <c r="C469" s="517">
        <f>申請用入力!E202</f>
        <v>0</v>
      </c>
    </row>
    <row r="470" spans="1:4">
      <c r="A470" s="517" t="str">
        <f>IF(C469=0,"","収支計算テーブル")</f>
        <v/>
      </c>
      <c r="B470" s="517" t="s">
        <v>1385</v>
      </c>
    </row>
    <row r="471" spans="1:4">
      <c r="A471" s="517" t="str">
        <f>IF(C469=0,"","収支計算テーブル")</f>
        <v/>
      </c>
      <c r="B471" s="517" t="s">
        <v>1386</v>
      </c>
    </row>
    <row r="472" spans="1:4">
      <c r="A472" s="517" t="str">
        <f>IF(C469=0,"","収支計算テーブル")</f>
        <v/>
      </c>
      <c r="B472" s="517" t="s">
        <v>1387</v>
      </c>
    </row>
    <row r="473" spans="1:4">
      <c r="A473" s="517" t="str">
        <f>IF(C469=0,"","収支計算テーブル")</f>
        <v/>
      </c>
      <c r="B473" s="517" t="s">
        <v>1388</v>
      </c>
      <c r="C473" s="517">
        <f>申請用入力!G202</f>
        <v>0</v>
      </c>
    </row>
    <row r="474" spans="1:4">
      <c r="A474" s="517" t="str">
        <f>IF(C469=0,"","収支計算テーブル")</f>
        <v/>
      </c>
      <c r="B474" s="517" t="s">
        <v>1389</v>
      </c>
      <c r="C474" s="517">
        <f>申請用入力!H202</f>
        <v>0</v>
      </c>
    </row>
    <row r="475" spans="1:4">
      <c r="A475" s="517" t="str">
        <f>IF(C469=0,"","収支計算テーブル")</f>
        <v/>
      </c>
      <c r="B475" s="517" t="s">
        <v>1390</v>
      </c>
    </row>
    <row r="476" spans="1:4">
      <c r="A476" s="517" t="str">
        <f>IF(C469=0,"","収支計算テーブル")</f>
        <v/>
      </c>
      <c r="B476" s="517" t="s">
        <v>1391</v>
      </c>
    </row>
    <row r="477" spans="1:4">
      <c r="A477" s="517" t="str">
        <f>IF(C469=0,"","収支計算テーブル")</f>
        <v/>
      </c>
      <c r="B477" s="517" t="s">
        <v>1392</v>
      </c>
      <c r="C477" s="517" t="str">
        <f>申請用入力!O202</f>
        <v/>
      </c>
    </row>
    <row r="478" spans="1:4">
      <c r="A478" s="517" t="str">
        <f>IF(C469=0,"","収支計算テーブル")</f>
        <v/>
      </c>
      <c r="B478" s="517" t="s">
        <v>1393</v>
      </c>
      <c r="C478" s="517" t="str">
        <f>申請用入力!P202</f>
        <v/>
      </c>
    </row>
    <row r="479" spans="1:4">
      <c r="A479" s="517" t="str">
        <f>IF(C469=0,"","収支計算テーブル")</f>
        <v/>
      </c>
      <c r="B479" s="517" t="s">
        <v>1394</v>
      </c>
      <c r="C479" s="517">
        <f>申請用入力!E204</f>
        <v>0</v>
      </c>
    </row>
    <row r="480" spans="1:4">
      <c r="A480" s="517" t="str">
        <f>IF(C487=0,"","収支計算テーブル")</f>
        <v/>
      </c>
      <c r="B480" s="517" t="s">
        <v>1291</v>
      </c>
      <c r="C480" s="517" t="str">
        <f>申請用入力!$R$12</f>
        <v/>
      </c>
      <c r="D480" s="517" t="s">
        <v>1292</v>
      </c>
    </row>
    <row r="481" spans="1:3">
      <c r="A481" s="517" t="str">
        <f>IF(C487=0,"","収支計算テーブル")</f>
        <v/>
      </c>
      <c r="B481" s="517" t="s">
        <v>1293</v>
      </c>
      <c r="C481" s="517">
        <f>選択!$A$2</f>
        <v>2024</v>
      </c>
    </row>
    <row r="482" spans="1:3">
      <c r="A482" s="517" t="str">
        <f>IF(C487=0,"","収支計算テーブル")</f>
        <v/>
      </c>
      <c r="B482" s="517" t="s">
        <v>1360</v>
      </c>
      <c r="C482" s="517" t="str">
        <f>選択!$A$1</f>
        <v>ブランド構築支援</v>
      </c>
    </row>
    <row r="483" spans="1:3">
      <c r="A483" s="517" t="str">
        <f>IF(C487=0,"","収支計算テーブル")</f>
        <v/>
      </c>
      <c r="B483" s="517" t="s">
        <v>1361</v>
      </c>
      <c r="C483" s="517" t="e">
        <f ca="1">$C$127</f>
        <v>#VALUE!</v>
      </c>
    </row>
    <row r="484" spans="1:3">
      <c r="A484" s="517" t="str">
        <f>IF(C487=0,"","収支計算テーブル")</f>
        <v/>
      </c>
      <c r="B484" s="517" t="s">
        <v>1380</v>
      </c>
    </row>
    <row r="485" spans="1:3">
      <c r="A485" s="517" t="str">
        <f>IF(C487=0,"","収支計算テーブル")</f>
        <v/>
      </c>
      <c r="B485" s="517" t="s">
        <v>1381</v>
      </c>
      <c r="C485" s="517" t="s">
        <v>1382</v>
      </c>
    </row>
    <row r="486" spans="1:3">
      <c r="A486" s="517" t="str">
        <f>IF(C487=0,"","収支計算テーブル")</f>
        <v/>
      </c>
      <c r="B486" s="517" t="s">
        <v>1383</v>
      </c>
      <c r="C486" s="517" t="s">
        <v>1489</v>
      </c>
    </row>
    <row r="487" spans="1:3">
      <c r="A487" s="517" t="str">
        <f>IF(C487=0,"","収支計算テーブル")</f>
        <v/>
      </c>
      <c r="B487" s="517" t="s">
        <v>1384</v>
      </c>
      <c r="C487" s="517">
        <f>申請用入力!E203</f>
        <v>0</v>
      </c>
    </row>
    <row r="488" spans="1:3">
      <c r="A488" s="517" t="str">
        <f>IF(C487=0,"","収支計算テーブル")</f>
        <v/>
      </c>
      <c r="B488" s="517" t="s">
        <v>1385</v>
      </c>
    </row>
    <row r="489" spans="1:3">
      <c r="A489" s="517" t="str">
        <f>IF(C487=0,"","収支計算テーブル")</f>
        <v/>
      </c>
      <c r="B489" s="517" t="s">
        <v>1386</v>
      </c>
    </row>
    <row r="490" spans="1:3">
      <c r="A490" s="517" t="str">
        <f>IF(C487=0,"","収支計算テーブル")</f>
        <v/>
      </c>
      <c r="B490" s="517" t="s">
        <v>1387</v>
      </c>
    </row>
    <row r="491" spans="1:3">
      <c r="A491" s="517" t="str">
        <f>IF(C487=0,"","収支計算テーブル")</f>
        <v/>
      </c>
      <c r="B491" s="517" t="s">
        <v>1388</v>
      </c>
      <c r="C491" s="517">
        <f>申請用入力!G203</f>
        <v>0</v>
      </c>
    </row>
    <row r="492" spans="1:3">
      <c r="A492" s="517" t="str">
        <f>IF(C487=0,"","収支計算テーブル")</f>
        <v/>
      </c>
      <c r="B492" s="517" t="s">
        <v>1389</v>
      </c>
      <c r="C492" s="517">
        <f>申請用入力!H203</f>
        <v>0</v>
      </c>
    </row>
    <row r="493" spans="1:3">
      <c r="A493" s="517" t="str">
        <f>IF(C487=0,"","収支計算テーブル")</f>
        <v/>
      </c>
      <c r="B493" s="517" t="s">
        <v>1390</v>
      </c>
    </row>
    <row r="494" spans="1:3">
      <c r="A494" s="517" t="str">
        <f>IF(C487=0,"","収支計算テーブル")</f>
        <v/>
      </c>
      <c r="B494" s="517" t="s">
        <v>1391</v>
      </c>
    </row>
    <row r="495" spans="1:3">
      <c r="A495" s="517" t="str">
        <f>IF(C487=0,"","収支計算テーブル")</f>
        <v/>
      </c>
      <c r="B495" s="517" t="s">
        <v>1392</v>
      </c>
      <c r="C495" s="517" t="str">
        <f>申請用入力!O203</f>
        <v/>
      </c>
    </row>
    <row r="496" spans="1:3">
      <c r="A496" s="517" t="str">
        <f>IF(C487=0,"","収支計算テーブル")</f>
        <v/>
      </c>
      <c r="B496" s="517" t="s">
        <v>1393</v>
      </c>
      <c r="C496" s="517" t="str">
        <f>申請用入力!P203</f>
        <v/>
      </c>
    </row>
    <row r="497" spans="1:4">
      <c r="A497" s="517" t="str">
        <f>IF(C487=0,"","収支計算テーブル")</f>
        <v/>
      </c>
      <c r="B497" s="517" t="s">
        <v>1394</v>
      </c>
      <c r="C497" s="517">
        <f>申請用入力!E204</f>
        <v>0</v>
      </c>
    </row>
    <row r="498" spans="1:4">
      <c r="A498" s="517" t="str">
        <f>IF(C505=0,"","収支計算テーブル")</f>
        <v/>
      </c>
      <c r="B498" s="517" t="s">
        <v>1291</v>
      </c>
      <c r="C498" s="517" t="str">
        <f>申請用入力!$R$12</f>
        <v/>
      </c>
      <c r="D498" s="517" t="s">
        <v>1292</v>
      </c>
    </row>
    <row r="499" spans="1:4">
      <c r="A499" s="517" t="str">
        <f>IF(C505=0,"","収支計算テーブル")</f>
        <v/>
      </c>
      <c r="B499" s="517" t="s">
        <v>1293</v>
      </c>
      <c r="C499" s="517">
        <f>選択!$A$2</f>
        <v>2024</v>
      </c>
    </row>
    <row r="500" spans="1:4">
      <c r="A500" s="517" t="str">
        <f>IF(C505=0,"","収支計算テーブル")</f>
        <v/>
      </c>
      <c r="B500" s="517" t="s">
        <v>1360</v>
      </c>
      <c r="C500" s="517" t="str">
        <f>選択!$A$1</f>
        <v>ブランド構築支援</v>
      </c>
    </row>
    <row r="501" spans="1:4">
      <c r="A501" s="517" t="str">
        <f>IF(C505=0,"","収支計算テーブル")</f>
        <v/>
      </c>
      <c r="B501" s="517" t="s">
        <v>1361</v>
      </c>
      <c r="C501" s="517" t="e">
        <f ca="1">$C$127</f>
        <v>#VALUE!</v>
      </c>
    </row>
    <row r="502" spans="1:4">
      <c r="A502" s="517" t="str">
        <f>IF(C505=0,"","収支計算テーブル")</f>
        <v/>
      </c>
      <c r="B502" s="517" t="s">
        <v>1380</v>
      </c>
    </row>
    <row r="503" spans="1:4">
      <c r="A503" s="517" t="str">
        <f>IF(C505=0,"","収支計算テーブル")</f>
        <v/>
      </c>
      <c r="B503" s="517" t="s">
        <v>1381</v>
      </c>
      <c r="C503" s="517" t="s">
        <v>1382</v>
      </c>
    </row>
    <row r="504" spans="1:4">
      <c r="A504" s="517" t="str">
        <f>IF(C505=0,"","収支計算テーブル")</f>
        <v/>
      </c>
      <c r="B504" s="517" t="s">
        <v>1383</v>
      </c>
      <c r="C504" s="517" t="s">
        <v>1253</v>
      </c>
    </row>
    <row r="505" spans="1:4">
      <c r="A505" s="517" t="str">
        <f>IF(C505=0,"","収支計算テーブル")</f>
        <v/>
      </c>
      <c r="B505" s="517" t="s">
        <v>1384</v>
      </c>
      <c r="C505" s="517">
        <f>申請用入力!E207</f>
        <v>0</v>
      </c>
    </row>
    <row r="506" spans="1:4">
      <c r="A506" s="517" t="str">
        <f>IF(C505=0,"","収支計算テーブル")</f>
        <v/>
      </c>
      <c r="B506" s="517" t="s">
        <v>1385</v>
      </c>
    </row>
    <row r="507" spans="1:4">
      <c r="A507" s="517" t="str">
        <f>IF(C505=0,"","収支計算テーブル")</f>
        <v/>
      </c>
      <c r="B507" s="517" t="s">
        <v>1386</v>
      </c>
    </row>
    <row r="508" spans="1:4">
      <c r="A508" s="517" t="str">
        <f>IF(C505=0,"","収支計算テーブル")</f>
        <v/>
      </c>
      <c r="B508" s="517" t="s">
        <v>1387</v>
      </c>
    </row>
    <row r="509" spans="1:4">
      <c r="A509" s="517" t="str">
        <f>IF(C505=0,"","収支計算テーブル")</f>
        <v/>
      </c>
      <c r="B509" s="517" t="s">
        <v>1388</v>
      </c>
      <c r="C509" s="517">
        <f>申請用入力!G207</f>
        <v>0</v>
      </c>
    </row>
    <row r="510" spans="1:4">
      <c r="A510" s="517" t="str">
        <f>IF(C505=0,"","収支計算テーブル")</f>
        <v/>
      </c>
      <c r="B510" s="517" t="s">
        <v>1389</v>
      </c>
      <c r="C510" s="517">
        <f>申請用入力!H207</f>
        <v>0</v>
      </c>
    </row>
    <row r="511" spans="1:4">
      <c r="A511" s="517" t="str">
        <f>IF(C505=0,"","収支計算テーブル")</f>
        <v/>
      </c>
      <c r="B511" s="517" t="s">
        <v>1390</v>
      </c>
    </row>
    <row r="512" spans="1:4">
      <c r="A512" s="517" t="str">
        <f>IF(C505=0,"","収支計算テーブル")</f>
        <v/>
      </c>
      <c r="B512" s="517" t="s">
        <v>1391</v>
      </c>
    </row>
    <row r="513" spans="1:4">
      <c r="A513" s="517" t="str">
        <f>IF(C505=0,"","収支計算テーブル")</f>
        <v/>
      </c>
      <c r="B513" s="517" t="s">
        <v>1392</v>
      </c>
      <c r="C513" s="517" t="str">
        <f>申請用入力!O207</f>
        <v/>
      </c>
    </row>
    <row r="514" spans="1:4">
      <c r="A514" s="517" t="str">
        <f>IF(C505=0,"","収支計算テーブル")</f>
        <v/>
      </c>
      <c r="B514" s="517" t="s">
        <v>1393</v>
      </c>
      <c r="C514" s="517" t="str">
        <f>申請用入力!P207</f>
        <v/>
      </c>
    </row>
    <row r="515" spans="1:4">
      <c r="A515" s="517" t="str">
        <f>IF(C505=0,"","収支計算テーブル")</f>
        <v/>
      </c>
      <c r="B515" s="517" t="s">
        <v>1394</v>
      </c>
      <c r="C515" s="517">
        <f>申請用入力!E212</f>
        <v>0</v>
      </c>
    </row>
    <row r="516" spans="1:4">
      <c r="A516" s="517" t="str">
        <f>IF(C523=0,"","収支計算テーブル")</f>
        <v/>
      </c>
      <c r="B516" s="517" t="s">
        <v>1291</v>
      </c>
      <c r="C516" s="517" t="str">
        <f>申請用入力!$R$12</f>
        <v/>
      </c>
      <c r="D516" s="517" t="s">
        <v>1292</v>
      </c>
    </row>
    <row r="517" spans="1:4">
      <c r="A517" s="517" t="str">
        <f>IF(C523=0,"","収支計算テーブル")</f>
        <v/>
      </c>
      <c r="B517" s="517" t="s">
        <v>1293</v>
      </c>
      <c r="C517" s="517">
        <f>選択!$A$2</f>
        <v>2024</v>
      </c>
    </row>
    <row r="518" spans="1:4">
      <c r="A518" s="517" t="str">
        <f>IF(C523=0,"","収支計算テーブル")</f>
        <v/>
      </c>
      <c r="B518" s="517" t="s">
        <v>1360</v>
      </c>
      <c r="C518" s="517" t="str">
        <f>選択!$A$1</f>
        <v>ブランド構築支援</v>
      </c>
    </row>
    <row r="519" spans="1:4">
      <c r="A519" s="517" t="str">
        <f>IF(C523=0,"","収支計算テーブル")</f>
        <v/>
      </c>
      <c r="B519" s="517" t="s">
        <v>1361</v>
      </c>
      <c r="C519" s="517" t="e">
        <f ca="1">$C$127</f>
        <v>#VALUE!</v>
      </c>
    </row>
    <row r="520" spans="1:4">
      <c r="A520" s="517" t="str">
        <f>IF(C523=0,"","収支計算テーブル")</f>
        <v/>
      </c>
      <c r="B520" s="517" t="s">
        <v>1380</v>
      </c>
    </row>
    <row r="521" spans="1:4">
      <c r="A521" s="517" t="str">
        <f>IF(C523=0,"","収支計算テーブル")</f>
        <v/>
      </c>
      <c r="B521" s="517" t="s">
        <v>1381</v>
      </c>
      <c r="C521" s="517" t="s">
        <v>1382</v>
      </c>
    </row>
    <row r="522" spans="1:4">
      <c r="A522" s="517" t="str">
        <f>IF(C523=0,"","収支計算テーブル")</f>
        <v/>
      </c>
      <c r="B522" s="517" t="s">
        <v>1383</v>
      </c>
      <c r="C522" s="517" t="s">
        <v>1253</v>
      </c>
    </row>
    <row r="523" spans="1:4">
      <c r="A523" s="517" t="str">
        <f>IF(C523=0,"","収支計算テーブル")</f>
        <v/>
      </c>
      <c r="B523" s="517" t="s">
        <v>1384</v>
      </c>
      <c r="C523" s="517">
        <f>申請用入力!E208</f>
        <v>0</v>
      </c>
    </row>
    <row r="524" spans="1:4">
      <c r="A524" s="517" t="str">
        <f>IF(C523=0,"","収支計算テーブル")</f>
        <v/>
      </c>
      <c r="B524" s="517" t="s">
        <v>1385</v>
      </c>
    </row>
    <row r="525" spans="1:4">
      <c r="A525" s="517" t="str">
        <f>IF(C523=0,"","収支計算テーブル")</f>
        <v/>
      </c>
      <c r="B525" s="517" t="s">
        <v>1386</v>
      </c>
    </row>
    <row r="526" spans="1:4">
      <c r="A526" s="517" t="str">
        <f>IF(C523=0,"","収支計算テーブル")</f>
        <v/>
      </c>
      <c r="B526" s="517" t="s">
        <v>1387</v>
      </c>
    </row>
    <row r="527" spans="1:4">
      <c r="A527" s="517" t="str">
        <f>IF(C523=0,"","収支計算テーブル")</f>
        <v/>
      </c>
      <c r="B527" s="517" t="s">
        <v>1388</v>
      </c>
      <c r="C527" s="517">
        <f>申請用入力!G208</f>
        <v>0</v>
      </c>
    </row>
    <row r="528" spans="1:4">
      <c r="A528" s="517" t="str">
        <f>IF(C523=0,"","収支計算テーブル")</f>
        <v/>
      </c>
      <c r="B528" s="517" t="s">
        <v>1389</v>
      </c>
      <c r="C528" s="517">
        <f>申請用入力!H208</f>
        <v>0</v>
      </c>
    </row>
    <row r="529" spans="1:4">
      <c r="A529" s="517" t="str">
        <f>IF(C523=0,"","収支計算テーブル")</f>
        <v/>
      </c>
      <c r="B529" s="517" t="s">
        <v>1390</v>
      </c>
    </row>
    <row r="530" spans="1:4">
      <c r="A530" s="517" t="str">
        <f>IF(C523=0,"","収支計算テーブル")</f>
        <v/>
      </c>
      <c r="B530" s="517" t="s">
        <v>1391</v>
      </c>
    </row>
    <row r="531" spans="1:4">
      <c r="A531" s="517" t="str">
        <f>IF(C523=0,"","収支計算テーブル")</f>
        <v/>
      </c>
      <c r="B531" s="517" t="s">
        <v>1392</v>
      </c>
      <c r="C531" s="517" t="str">
        <f>申請用入力!O208</f>
        <v/>
      </c>
    </row>
    <row r="532" spans="1:4">
      <c r="A532" s="517" t="str">
        <f>IF(C523=0,"","収支計算テーブル")</f>
        <v/>
      </c>
      <c r="B532" s="517" t="s">
        <v>1393</v>
      </c>
      <c r="C532" s="517" t="str">
        <f>申請用入力!P208</f>
        <v/>
      </c>
    </row>
    <row r="533" spans="1:4">
      <c r="A533" s="517" t="str">
        <f>IF(C523=0,"","収支計算テーブル")</f>
        <v/>
      </c>
      <c r="B533" s="517" t="s">
        <v>1394</v>
      </c>
      <c r="C533" s="517">
        <f>申請用入力!E212</f>
        <v>0</v>
      </c>
    </row>
    <row r="534" spans="1:4">
      <c r="A534" s="517" t="str">
        <f>IF(C541=0,"","収支計算テーブル")</f>
        <v/>
      </c>
      <c r="B534" s="517" t="s">
        <v>1291</v>
      </c>
      <c r="C534" s="517" t="str">
        <f>申請用入力!$R$12</f>
        <v/>
      </c>
      <c r="D534" s="517" t="s">
        <v>1292</v>
      </c>
    </row>
    <row r="535" spans="1:4">
      <c r="A535" s="517" t="str">
        <f>IF(C541=0,"","収支計算テーブル")</f>
        <v/>
      </c>
      <c r="B535" s="517" t="s">
        <v>1293</v>
      </c>
      <c r="C535" s="517">
        <f>選択!$A$2</f>
        <v>2024</v>
      </c>
    </row>
    <row r="536" spans="1:4">
      <c r="A536" s="517" t="str">
        <f>IF(C541=0,"","収支計算テーブル")</f>
        <v/>
      </c>
      <c r="B536" s="517" t="s">
        <v>1360</v>
      </c>
      <c r="C536" s="517" t="str">
        <f>選択!$A$1</f>
        <v>ブランド構築支援</v>
      </c>
    </row>
    <row r="537" spans="1:4">
      <c r="A537" s="517" t="str">
        <f>IF(C541=0,"","収支計算テーブル")</f>
        <v/>
      </c>
      <c r="B537" s="517" t="s">
        <v>1361</v>
      </c>
      <c r="C537" s="517" t="e">
        <f ca="1">$C$127</f>
        <v>#VALUE!</v>
      </c>
    </row>
    <row r="538" spans="1:4">
      <c r="A538" s="517" t="str">
        <f>IF(C541=0,"","収支計算テーブル")</f>
        <v/>
      </c>
      <c r="B538" s="517" t="s">
        <v>1380</v>
      </c>
    </row>
    <row r="539" spans="1:4">
      <c r="A539" s="517" t="str">
        <f>IF(C541=0,"","収支計算テーブル")</f>
        <v/>
      </c>
      <c r="B539" s="517" t="s">
        <v>1381</v>
      </c>
      <c r="C539" s="517" t="s">
        <v>1382</v>
      </c>
    </row>
    <row r="540" spans="1:4">
      <c r="A540" s="517" t="str">
        <f>IF(C541=0,"","収支計算テーブル")</f>
        <v/>
      </c>
      <c r="B540" s="517" t="s">
        <v>1383</v>
      </c>
      <c r="C540" s="517" t="s">
        <v>1253</v>
      </c>
    </row>
    <row r="541" spans="1:4">
      <c r="A541" s="517" t="str">
        <f>IF(C541=0,"","収支計算テーブル")</f>
        <v/>
      </c>
      <c r="B541" s="517" t="s">
        <v>1384</v>
      </c>
      <c r="C541" s="517">
        <f>申請用入力!E209</f>
        <v>0</v>
      </c>
    </row>
    <row r="542" spans="1:4">
      <c r="A542" s="517" t="str">
        <f>IF(C541=0,"","収支計算テーブル")</f>
        <v/>
      </c>
      <c r="B542" s="517" t="s">
        <v>1385</v>
      </c>
    </row>
    <row r="543" spans="1:4">
      <c r="A543" s="517" t="str">
        <f>IF(C541=0,"","収支計算テーブル")</f>
        <v/>
      </c>
      <c r="B543" s="517" t="s">
        <v>1386</v>
      </c>
    </row>
    <row r="544" spans="1:4">
      <c r="A544" s="517" t="str">
        <f>IF(C541=0,"","収支計算テーブル")</f>
        <v/>
      </c>
      <c r="B544" s="517" t="s">
        <v>1387</v>
      </c>
    </row>
    <row r="545" spans="1:4">
      <c r="A545" s="517" t="str">
        <f>IF(C541=0,"","収支計算テーブル")</f>
        <v/>
      </c>
      <c r="B545" s="517" t="s">
        <v>1388</v>
      </c>
      <c r="C545" s="517">
        <f>申請用入力!G209</f>
        <v>0</v>
      </c>
    </row>
    <row r="546" spans="1:4">
      <c r="A546" s="517" t="str">
        <f>IF(C541=0,"","収支計算テーブル")</f>
        <v/>
      </c>
      <c r="B546" s="517" t="s">
        <v>1389</v>
      </c>
      <c r="C546" s="517">
        <f>申請用入力!H209</f>
        <v>0</v>
      </c>
    </row>
    <row r="547" spans="1:4">
      <c r="A547" s="517" t="str">
        <f>IF(C541=0,"","収支計算テーブル")</f>
        <v/>
      </c>
      <c r="B547" s="517" t="s">
        <v>1390</v>
      </c>
    </row>
    <row r="548" spans="1:4">
      <c r="A548" s="517" t="str">
        <f>IF(C541=0,"","収支計算テーブル")</f>
        <v/>
      </c>
      <c r="B548" s="517" t="s">
        <v>1391</v>
      </c>
    </row>
    <row r="549" spans="1:4">
      <c r="A549" s="517" t="str">
        <f>IF(C541=0,"","収支計算テーブル")</f>
        <v/>
      </c>
      <c r="B549" s="517" t="s">
        <v>1392</v>
      </c>
      <c r="C549" s="517" t="str">
        <f>申請用入力!O209</f>
        <v/>
      </c>
    </row>
    <row r="550" spans="1:4">
      <c r="A550" s="517" t="str">
        <f>IF(C541=0,"","収支計算テーブル")</f>
        <v/>
      </c>
      <c r="B550" s="517" t="s">
        <v>1393</v>
      </c>
      <c r="C550" s="517" t="str">
        <f>申請用入力!P209</f>
        <v/>
      </c>
    </row>
    <row r="551" spans="1:4">
      <c r="A551" s="517" t="str">
        <f>IF(C541=0,"","収支計算テーブル")</f>
        <v/>
      </c>
      <c r="B551" s="517" t="s">
        <v>1394</v>
      </c>
      <c r="C551" s="517">
        <f>申請用入力!E212</f>
        <v>0</v>
      </c>
    </row>
    <row r="552" spans="1:4">
      <c r="A552" s="517" t="str">
        <f>IF(C559=0,"","収支計算テーブル")</f>
        <v/>
      </c>
      <c r="B552" s="517" t="s">
        <v>1291</v>
      </c>
      <c r="C552" s="517" t="str">
        <f>申請用入力!$R$12</f>
        <v/>
      </c>
      <c r="D552" s="517" t="s">
        <v>1292</v>
      </c>
    </row>
    <row r="553" spans="1:4">
      <c r="A553" s="517" t="str">
        <f>IF(C559=0,"","収支計算テーブル")</f>
        <v/>
      </c>
      <c r="B553" s="517" t="s">
        <v>1293</v>
      </c>
      <c r="C553" s="517">
        <f>選択!$A$2</f>
        <v>2024</v>
      </c>
    </row>
    <row r="554" spans="1:4">
      <c r="A554" s="517" t="str">
        <f>IF(C559=0,"","収支計算テーブル")</f>
        <v/>
      </c>
      <c r="B554" s="517" t="s">
        <v>1360</v>
      </c>
      <c r="C554" s="517" t="str">
        <f>選択!$A$1</f>
        <v>ブランド構築支援</v>
      </c>
    </row>
    <row r="555" spans="1:4">
      <c r="A555" s="517" t="str">
        <f>IF(C559=0,"","収支計算テーブル")</f>
        <v/>
      </c>
      <c r="B555" s="517" t="s">
        <v>1361</v>
      </c>
      <c r="C555" s="517" t="e">
        <f ca="1">$C$127</f>
        <v>#VALUE!</v>
      </c>
    </row>
    <row r="556" spans="1:4">
      <c r="A556" s="517" t="str">
        <f>IF(C559=0,"","収支計算テーブル")</f>
        <v/>
      </c>
      <c r="B556" s="517" t="s">
        <v>1380</v>
      </c>
    </row>
    <row r="557" spans="1:4">
      <c r="A557" s="517" t="str">
        <f>IF(C559=0,"","収支計算テーブル")</f>
        <v/>
      </c>
      <c r="B557" s="517" t="s">
        <v>1381</v>
      </c>
      <c r="C557" s="517" t="s">
        <v>1382</v>
      </c>
    </row>
    <row r="558" spans="1:4">
      <c r="A558" s="517" t="str">
        <f>IF(C559=0,"","収支計算テーブル")</f>
        <v/>
      </c>
      <c r="B558" s="517" t="s">
        <v>1383</v>
      </c>
      <c r="C558" s="517" t="s">
        <v>1253</v>
      </c>
    </row>
    <row r="559" spans="1:4">
      <c r="A559" s="517" t="str">
        <f>IF(C559=0,"","収支計算テーブル")</f>
        <v/>
      </c>
      <c r="B559" s="517" t="s">
        <v>1384</v>
      </c>
      <c r="C559" s="517">
        <f>申請用入力!E210</f>
        <v>0</v>
      </c>
    </row>
    <row r="560" spans="1:4">
      <c r="A560" s="517" t="str">
        <f>IF(C559=0,"","収支計算テーブル")</f>
        <v/>
      </c>
      <c r="B560" s="517" t="s">
        <v>1385</v>
      </c>
    </row>
    <row r="561" spans="1:4">
      <c r="A561" s="517" t="str">
        <f>IF(C559=0,"","収支計算テーブル")</f>
        <v/>
      </c>
      <c r="B561" s="517" t="s">
        <v>1386</v>
      </c>
    </row>
    <row r="562" spans="1:4">
      <c r="A562" s="517" t="str">
        <f>IF(C559=0,"","収支計算テーブル")</f>
        <v/>
      </c>
      <c r="B562" s="517" t="s">
        <v>1387</v>
      </c>
    </row>
    <row r="563" spans="1:4">
      <c r="A563" s="517" t="str">
        <f>IF(C559=0,"","収支計算テーブル")</f>
        <v/>
      </c>
      <c r="B563" s="517" t="s">
        <v>1388</v>
      </c>
      <c r="C563" s="517">
        <f>申請用入力!G210</f>
        <v>0</v>
      </c>
    </row>
    <row r="564" spans="1:4">
      <c r="A564" s="517" t="str">
        <f>IF(C559=0,"","収支計算テーブル")</f>
        <v/>
      </c>
      <c r="B564" s="517" t="s">
        <v>1389</v>
      </c>
      <c r="C564" s="517">
        <f>申請用入力!H210</f>
        <v>0</v>
      </c>
    </row>
    <row r="565" spans="1:4">
      <c r="A565" s="517" t="str">
        <f>IF(C559=0,"","収支計算テーブル")</f>
        <v/>
      </c>
      <c r="B565" s="517" t="s">
        <v>1390</v>
      </c>
    </row>
    <row r="566" spans="1:4">
      <c r="A566" s="517" t="str">
        <f>IF(C559=0,"","収支計算テーブル")</f>
        <v/>
      </c>
      <c r="B566" s="517" t="s">
        <v>1391</v>
      </c>
    </row>
    <row r="567" spans="1:4">
      <c r="A567" s="517" t="str">
        <f>IF(C559=0,"","収支計算テーブル")</f>
        <v/>
      </c>
      <c r="B567" s="517" t="s">
        <v>1392</v>
      </c>
      <c r="C567" s="517" t="str">
        <f>申請用入力!O210</f>
        <v/>
      </c>
    </row>
    <row r="568" spans="1:4">
      <c r="A568" s="517" t="str">
        <f>IF(C559=0,"","収支計算テーブル")</f>
        <v/>
      </c>
      <c r="B568" s="517" t="s">
        <v>1393</v>
      </c>
      <c r="C568" s="517" t="str">
        <f>申請用入力!P210</f>
        <v/>
      </c>
    </row>
    <row r="569" spans="1:4">
      <c r="A569" s="517" t="str">
        <f>IF(C559=0,"","収支計算テーブル")</f>
        <v/>
      </c>
      <c r="B569" s="517" t="s">
        <v>1394</v>
      </c>
      <c r="C569" s="517">
        <f>申請用入力!E212</f>
        <v>0</v>
      </c>
    </row>
    <row r="570" spans="1:4">
      <c r="A570" s="517" t="str">
        <f>IF(C577=0,"","収支計算テーブル")</f>
        <v/>
      </c>
      <c r="B570" s="517" t="s">
        <v>1291</v>
      </c>
      <c r="C570" s="517" t="str">
        <f>申請用入力!$R$12</f>
        <v/>
      </c>
      <c r="D570" s="517" t="s">
        <v>1292</v>
      </c>
    </row>
    <row r="571" spans="1:4">
      <c r="A571" s="517" t="str">
        <f>IF(C577=0,"","収支計算テーブル")</f>
        <v/>
      </c>
      <c r="B571" s="517" t="s">
        <v>1293</v>
      </c>
      <c r="C571" s="517">
        <f>選択!$A$2</f>
        <v>2024</v>
      </c>
    </row>
    <row r="572" spans="1:4">
      <c r="A572" s="517" t="str">
        <f>IF(C577=0,"","収支計算テーブル")</f>
        <v/>
      </c>
      <c r="B572" s="517" t="s">
        <v>1360</v>
      </c>
      <c r="C572" s="517" t="str">
        <f>選択!$A$1</f>
        <v>ブランド構築支援</v>
      </c>
    </row>
    <row r="573" spans="1:4">
      <c r="A573" s="517" t="str">
        <f>IF(C577=0,"","収支計算テーブル")</f>
        <v/>
      </c>
      <c r="B573" s="517" t="s">
        <v>1361</v>
      </c>
      <c r="C573" s="517" t="e">
        <f ca="1">$C$127</f>
        <v>#VALUE!</v>
      </c>
    </row>
    <row r="574" spans="1:4">
      <c r="A574" s="517" t="str">
        <f>IF(C577=0,"","収支計算テーブル")</f>
        <v/>
      </c>
      <c r="B574" s="517" t="s">
        <v>1380</v>
      </c>
    </row>
    <row r="575" spans="1:4">
      <c r="A575" s="517" t="str">
        <f>IF(C577=0,"","収支計算テーブル")</f>
        <v/>
      </c>
      <c r="B575" s="517" t="s">
        <v>1381</v>
      </c>
      <c r="C575" s="517" t="s">
        <v>1382</v>
      </c>
    </row>
    <row r="576" spans="1:4">
      <c r="A576" s="517" t="str">
        <f>IF(C577=0,"","収支計算テーブル")</f>
        <v/>
      </c>
      <c r="B576" s="517" t="s">
        <v>1383</v>
      </c>
      <c r="C576" s="517" t="s">
        <v>1253</v>
      </c>
    </row>
    <row r="577" spans="1:4">
      <c r="A577" s="517" t="str">
        <f>IF(C577=0,"","収支計算テーブル")</f>
        <v/>
      </c>
      <c r="B577" s="517" t="s">
        <v>1384</v>
      </c>
      <c r="C577" s="517">
        <f>申請用入力!E211</f>
        <v>0</v>
      </c>
    </row>
    <row r="578" spans="1:4">
      <c r="A578" s="517" t="str">
        <f>IF(C577=0,"","収支計算テーブル")</f>
        <v/>
      </c>
      <c r="B578" s="517" t="s">
        <v>1385</v>
      </c>
    </row>
    <row r="579" spans="1:4">
      <c r="A579" s="517" t="str">
        <f>IF(C577=0,"","収支計算テーブル")</f>
        <v/>
      </c>
      <c r="B579" s="517" t="s">
        <v>1386</v>
      </c>
    </row>
    <row r="580" spans="1:4">
      <c r="A580" s="517" t="str">
        <f>IF(C577=0,"","収支計算テーブル")</f>
        <v/>
      </c>
      <c r="B580" s="517" t="s">
        <v>1387</v>
      </c>
    </row>
    <row r="581" spans="1:4">
      <c r="A581" s="517" t="str">
        <f>IF(C577=0,"","収支計算テーブル")</f>
        <v/>
      </c>
      <c r="B581" s="517" t="s">
        <v>1388</v>
      </c>
      <c r="C581" s="517">
        <f>申請用入力!G211</f>
        <v>0</v>
      </c>
    </row>
    <row r="582" spans="1:4">
      <c r="A582" s="517" t="str">
        <f>IF(C577=0,"","収支計算テーブル")</f>
        <v/>
      </c>
      <c r="B582" s="517" t="s">
        <v>1389</v>
      </c>
      <c r="C582" s="517">
        <f>申請用入力!H211</f>
        <v>0</v>
      </c>
    </row>
    <row r="583" spans="1:4">
      <c r="A583" s="517" t="str">
        <f>IF(C577=0,"","収支計算テーブル")</f>
        <v/>
      </c>
      <c r="B583" s="517" t="s">
        <v>1390</v>
      </c>
    </row>
    <row r="584" spans="1:4">
      <c r="A584" s="517" t="str">
        <f>IF(C577=0,"","収支計算テーブル")</f>
        <v/>
      </c>
      <c r="B584" s="517" t="s">
        <v>1391</v>
      </c>
    </row>
    <row r="585" spans="1:4">
      <c r="A585" s="517" t="str">
        <f>IF(C577=0,"","収支計算テーブル")</f>
        <v/>
      </c>
      <c r="B585" s="517" t="s">
        <v>1392</v>
      </c>
      <c r="C585" s="517" t="str">
        <f>申請用入力!O211</f>
        <v/>
      </c>
    </row>
    <row r="586" spans="1:4">
      <c r="A586" s="517" t="str">
        <f>IF(C577=0,"","収支計算テーブル")</f>
        <v/>
      </c>
      <c r="B586" s="517" t="s">
        <v>1393</v>
      </c>
      <c r="C586" s="517" t="str">
        <f>申請用入力!P211</f>
        <v/>
      </c>
    </row>
    <row r="587" spans="1:4">
      <c r="A587" s="517" t="str">
        <f>IF(C577=0,"","収支計算テーブル")</f>
        <v/>
      </c>
      <c r="B587" s="517" t="s">
        <v>1394</v>
      </c>
      <c r="C587" s="517">
        <f>申請用入力!E212</f>
        <v>0</v>
      </c>
    </row>
    <row r="588" spans="1:4">
      <c r="A588" s="517" t="str">
        <f>IF(C595=0,"","収支計算テーブル")</f>
        <v/>
      </c>
      <c r="B588" s="517" t="s">
        <v>1291</v>
      </c>
      <c r="C588" s="517" t="str">
        <f>申請用入力!$R$12</f>
        <v/>
      </c>
      <c r="D588" s="517" t="s">
        <v>1292</v>
      </c>
    </row>
    <row r="589" spans="1:4">
      <c r="A589" s="517" t="str">
        <f>IF(C595=0,"","収支計算テーブル")</f>
        <v/>
      </c>
      <c r="B589" s="517" t="s">
        <v>1293</v>
      </c>
      <c r="C589" s="517">
        <f>選択!$A$2</f>
        <v>2024</v>
      </c>
    </row>
    <row r="590" spans="1:4">
      <c r="A590" s="517" t="str">
        <f>IF(C595=0,"","収支計算テーブル")</f>
        <v/>
      </c>
      <c r="B590" s="517" t="s">
        <v>1360</v>
      </c>
      <c r="C590" s="517" t="str">
        <f>選択!$A$1</f>
        <v>ブランド構築支援</v>
      </c>
    </row>
    <row r="591" spans="1:4">
      <c r="A591" s="517" t="str">
        <f>IF(C595=0,"","収支計算テーブル")</f>
        <v/>
      </c>
      <c r="B591" s="517" t="s">
        <v>1361</v>
      </c>
      <c r="C591" s="517" t="e">
        <f ca="1">$C$127</f>
        <v>#VALUE!</v>
      </c>
    </row>
    <row r="592" spans="1:4">
      <c r="A592" s="517" t="str">
        <f>IF(C595=0,"","収支計算テーブル")</f>
        <v/>
      </c>
      <c r="B592" s="517" t="s">
        <v>1380</v>
      </c>
    </row>
    <row r="593" spans="1:4">
      <c r="A593" s="517" t="str">
        <f>IF(C595=0,"","収支計算テーブル")</f>
        <v/>
      </c>
      <c r="B593" s="517" t="s">
        <v>1381</v>
      </c>
      <c r="C593" s="517" t="s">
        <v>1395</v>
      </c>
    </row>
    <row r="594" spans="1:4">
      <c r="A594" s="517" t="str">
        <f>IF(C595=0,"","収支計算テーブル")</f>
        <v/>
      </c>
      <c r="B594" s="517" t="s">
        <v>1383</v>
      </c>
      <c r="C594" s="517" t="s">
        <v>1491</v>
      </c>
    </row>
    <row r="595" spans="1:4">
      <c r="A595" s="517" t="str">
        <f>IF(C595=0,"","収支計算テーブル")</f>
        <v/>
      </c>
      <c r="B595" s="517" t="s">
        <v>1384</v>
      </c>
      <c r="C595" s="517">
        <f>報告用入力!E70</f>
        <v>0</v>
      </c>
    </row>
    <row r="596" spans="1:4">
      <c r="A596" s="517" t="str">
        <f>IF(C595=0,"","収支計算テーブル")</f>
        <v/>
      </c>
      <c r="B596" s="517" t="s">
        <v>1385</v>
      </c>
    </row>
    <row r="597" spans="1:4">
      <c r="A597" s="517" t="str">
        <f>IF(C595=0,"","収支計算テーブル")</f>
        <v/>
      </c>
      <c r="B597" s="517" t="s">
        <v>1386</v>
      </c>
    </row>
    <row r="598" spans="1:4">
      <c r="A598" s="517" t="str">
        <f>IF(C595=0,"","収支計算テーブル")</f>
        <v/>
      </c>
      <c r="B598" s="517" t="s">
        <v>1387</v>
      </c>
    </row>
    <row r="599" spans="1:4">
      <c r="A599" s="517" t="str">
        <f>IF(C595=0,"","収支計算テーブル")</f>
        <v/>
      </c>
      <c r="B599" s="517" t="s">
        <v>1388</v>
      </c>
      <c r="C599" s="517">
        <f>報告用入力!G70</f>
        <v>0</v>
      </c>
    </row>
    <row r="600" spans="1:4">
      <c r="A600" s="517" t="str">
        <f>IF(C595=0,"","収支計算テーブル")</f>
        <v/>
      </c>
      <c r="B600" s="517" t="s">
        <v>1389</v>
      </c>
      <c r="C600" s="517">
        <f>報告用入力!H70</f>
        <v>0</v>
      </c>
    </row>
    <row r="601" spans="1:4">
      <c r="A601" s="517" t="str">
        <f>IF(C595=0,"","収支計算テーブル")</f>
        <v/>
      </c>
      <c r="B601" s="517" t="s">
        <v>1390</v>
      </c>
    </row>
    <row r="602" spans="1:4">
      <c r="A602" s="517" t="str">
        <f>IF(C595=0,"","収支計算テーブル")</f>
        <v/>
      </c>
      <c r="B602" s="517" t="s">
        <v>1391</v>
      </c>
    </row>
    <row r="603" spans="1:4">
      <c r="A603" s="517" t="str">
        <f>IF(C595=0,"","収支計算テーブル")</f>
        <v/>
      </c>
      <c r="B603" s="517" t="s">
        <v>1392</v>
      </c>
      <c r="C603" s="517" t="str">
        <f>報告用入力!O70</f>
        <v/>
      </c>
    </row>
    <row r="604" spans="1:4">
      <c r="A604" s="517" t="str">
        <f>IF(C595=0,"","収支計算テーブル")</f>
        <v/>
      </c>
      <c r="B604" s="517" t="s">
        <v>1393</v>
      </c>
      <c r="C604" s="517" t="str">
        <f>報告用入力!P70</f>
        <v/>
      </c>
    </row>
    <row r="605" spans="1:4">
      <c r="A605" s="517" t="str">
        <f>IF(C595=0,"","収支計算テーブル")</f>
        <v/>
      </c>
      <c r="B605" s="517" t="s">
        <v>1394</v>
      </c>
      <c r="C605" s="517">
        <f>報告用入力!E75</f>
        <v>0</v>
      </c>
    </row>
    <row r="606" spans="1:4">
      <c r="A606" s="517" t="str">
        <f>IF(C613=0,"","収支計算テーブル")</f>
        <v/>
      </c>
      <c r="B606" s="517" t="s">
        <v>1291</v>
      </c>
      <c r="C606" s="517" t="str">
        <f>申請用入力!$R$12</f>
        <v/>
      </c>
      <c r="D606" s="517" t="s">
        <v>1292</v>
      </c>
    </row>
    <row r="607" spans="1:4">
      <c r="A607" s="517" t="str">
        <f>IF(C613=0,"","収支計算テーブル")</f>
        <v/>
      </c>
      <c r="B607" s="517" t="s">
        <v>1293</v>
      </c>
      <c r="C607" s="517">
        <f>選択!$A$2</f>
        <v>2024</v>
      </c>
    </row>
    <row r="608" spans="1:4">
      <c r="A608" s="517" t="str">
        <f>IF(C613=0,"","収支計算テーブル")</f>
        <v/>
      </c>
      <c r="B608" s="517" t="s">
        <v>1360</v>
      </c>
      <c r="C608" s="517" t="str">
        <f>選択!$A$1</f>
        <v>ブランド構築支援</v>
      </c>
    </row>
    <row r="609" spans="1:4">
      <c r="A609" s="517" t="str">
        <f>IF(C613=0,"","収支計算テーブル")</f>
        <v/>
      </c>
      <c r="B609" s="517" t="s">
        <v>1361</v>
      </c>
      <c r="C609" s="517" t="e">
        <f ca="1">$C$127</f>
        <v>#VALUE!</v>
      </c>
    </row>
    <row r="610" spans="1:4">
      <c r="A610" s="517" t="str">
        <f>IF(C613=0,"","収支計算テーブル")</f>
        <v/>
      </c>
      <c r="B610" s="517" t="s">
        <v>1380</v>
      </c>
    </row>
    <row r="611" spans="1:4">
      <c r="A611" s="517" t="str">
        <f>IF(C613=0,"","収支計算テーブル")</f>
        <v/>
      </c>
      <c r="B611" s="517" t="s">
        <v>1381</v>
      </c>
      <c r="C611" s="517" t="s">
        <v>1395</v>
      </c>
    </row>
    <row r="612" spans="1:4">
      <c r="A612" s="517" t="str">
        <f>IF(C613=0,"","収支計算テーブル")</f>
        <v/>
      </c>
      <c r="B612" s="517" t="s">
        <v>1383</v>
      </c>
      <c r="C612" s="517" t="s">
        <v>1491</v>
      </c>
    </row>
    <row r="613" spans="1:4">
      <c r="A613" s="517" t="str">
        <f>IF(C613=0,"","収支計算テーブル")</f>
        <v/>
      </c>
      <c r="B613" s="517" t="s">
        <v>1384</v>
      </c>
      <c r="C613" s="517">
        <f>報告用入力!E71</f>
        <v>0</v>
      </c>
    </row>
    <row r="614" spans="1:4">
      <c r="A614" s="517" t="str">
        <f>IF(C613=0,"","収支計算テーブル")</f>
        <v/>
      </c>
      <c r="B614" s="517" t="s">
        <v>1385</v>
      </c>
    </row>
    <row r="615" spans="1:4">
      <c r="A615" s="517" t="str">
        <f>IF(C613=0,"","収支計算テーブル")</f>
        <v/>
      </c>
      <c r="B615" s="517" t="s">
        <v>1386</v>
      </c>
    </row>
    <row r="616" spans="1:4">
      <c r="A616" s="517" t="str">
        <f>IF(C613=0,"","収支計算テーブル")</f>
        <v/>
      </c>
      <c r="B616" s="517" t="s">
        <v>1387</v>
      </c>
    </row>
    <row r="617" spans="1:4">
      <c r="A617" s="517" t="str">
        <f>IF(C613=0,"","収支計算テーブル")</f>
        <v/>
      </c>
      <c r="B617" s="517" t="s">
        <v>1388</v>
      </c>
      <c r="C617" s="517">
        <f>報告用入力!G71</f>
        <v>0</v>
      </c>
    </row>
    <row r="618" spans="1:4">
      <c r="A618" s="517" t="str">
        <f>IF(C613=0,"","収支計算テーブル")</f>
        <v/>
      </c>
      <c r="B618" s="517" t="s">
        <v>1389</v>
      </c>
      <c r="C618" s="517">
        <f>報告用入力!H71</f>
        <v>0</v>
      </c>
    </row>
    <row r="619" spans="1:4">
      <c r="A619" s="517" t="str">
        <f>IF(C613=0,"","収支計算テーブル")</f>
        <v/>
      </c>
      <c r="B619" s="517" t="s">
        <v>1390</v>
      </c>
    </row>
    <row r="620" spans="1:4">
      <c r="A620" s="517" t="str">
        <f>IF(C613=0,"","収支計算テーブル")</f>
        <v/>
      </c>
      <c r="B620" s="517" t="s">
        <v>1391</v>
      </c>
    </row>
    <row r="621" spans="1:4">
      <c r="A621" s="517" t="str">
        <f>IF(C613=0,"","収支計算テーブル")</f>
        <v/>
      </c>
      <c r="B621" s="517" t="s">
        <v>1392</v>
      </c>
      <c r="C621" s="517" t="str">
        <f>報告用入力!O71</f>
        <v/>
      </c>
    </row>
    <row r="622" spans="1:4">
      <c r="A622" s="517" t="str">
        <f>IF(C613=0,"","収支計算テーブル")</f>
        <v/>
      </c>
      <c r="B622" s="517" t="s">
        <v>1393</v>
      </c>
      <c r="C622" s="517" t="str">
        <f>報告用入力!P71</f>
        <v/>
      </c>
    </row>
    <row r="623" spans="1:4">
      <c r="A623" s="517" t="str">
        <f>IF(C613=0,"","収支計算テーブル")</f>
        <v/>
      </c>
      <c r="B623" s="517" t="s">
        <v>1394</v>
      </c>
      <c r="C623" s="517">
        <f>報告用入力!E75</f>
        <v>0</v>
      </c>
    </row>
    <row r="624" spans="1:4">
      <c r="A624" s="517" t="str">
        <f>IF(C631=0,"","収支計算テーブル")</f>
        <v/>
      </c>
      <c r="B624" s="517" t="s">
        <v>1291</v>
      </c>
      <c r="C624" s="517" t="str">
        <f>申請用入力!$R$12</f>
        <v/>
      </c>
      <c r="D624" s="517" t="s">
        <v>1292</v>
      </c>
    </row>
    <row r="625" spans="1:3">
      <c r="A625" s="517" t="str">
        <f>IF(C631=0,"","収支計算テーブル")</f>
        <v/>
      </c>
      <c r="B625" s="517" t="s">
        <v>1293</v>
      </c>
      <c r="C625" s="517">
        <f>選択!$A$2</f>
        <v>2024</v>
      </c>
    </row>
    <row r="626" spans="1:3">
      <c r="A626" s="517" t="str">
        <f>IF(C631=0,"","収支計算テーブル")</f>
        <v/>
      </c>
      <c r="B626" s="517" t="s">
        <v>1360</v>
      </c>
      <c r="C626" s="517" t="str">
        <f>選択!$A$1</f>
        <v>ブランド構築支援</v>
      </c>
    </row>
    <row r="627" spans="1:3">
      <c r="A627" s="517" t="str">
        <f>IF(C631=0,"","収支計算テーブル")</f>
        <v/>
      </c>
      <c r="B627" s="517" t="s">
        <v>1361</v>
      </c>
      <c r="C627" s="517" t="e">
        <f ca="1">$C$127</f>
        <v>#VALUE!</v>
      </c>
    </row>
    <row r="628" spans="1:3">
      <c r="A628" s="517" t="str">
        <f>IF(C631=0,"","収支計算テーブル")</f>
        <v/>
      </c>
      <c r="B628" s="517" t="s">
        <v>1380</v>
      </c>
    </row>
    <row r="629" spans="1:3">
      <c r="A629" s="517" t="str">
        <f>IF(C631=0,"","収支計算テーブル")</f>
        <v/>
      </c>
      <c r="B629" s="517" t="s">
        <v>1381</v>
      </c>
      <c r="C629" s="517" t="s">
        <v>1395</v>
      </c>
    </row>
    <row r="630" spans="1:3">
      <c r="A630" s="517" t="str">
        <f>IF(C631=0,"","収支計算テーブル")</f>
        <v/>
      </c>
      <c r="B630" s="517" t="s">
        <v>1383</v>
      </c>
      <c r="C630" s="517" t="s">
        <v>1491</v>
      </c>
    </row>
    <row r="631" spans="1:3">
      <c r="A631" s="517" t="str">
        <f>IF(C631=0,"","収支計算テーブル")</f>
        <v/>
      </c>
      <c r="B631" s="517" t="s">
        <v>1384</v>
      </c>
      <c r="C631" s="517">
        <f>報告用入力!E72</f>
        <v>0</v>
      </c>
    </row>
    <row r="632" spans="1:3">
      <c r="A632" s="517" t="str">
        <f>IF(C631=0,"","収支計算テーブル")</f>
        <v/>
      </c>
      <c r="B632" s="517" t="s">
        <v>1385</v>
      </c>
    </row>
    <row r="633" spans="1:3">
      <c r="A633" s="517" t="str">
        <f>IF(C631=0,"","収支計算テーブル")</f>
        <v/>
      </c>
      <c r="B633" s="517" t="s">
        <v>1386</v>
      </c>
    </row>
    <row r="634" spans="1:3">
      <c r="A634" s="517" t="str">
        <f>IF(C631=0,"","収支計算テーブル")</f>
        <v/>
      </c>
      <c r="B634" s="517" t="s">
        <v>1387</v>
      </c>
    </row>
    <row r="635" spans="1:3">
      <c r="A635" s="517" t="str">
        <f>IF(C631=0,"","収支計算テーブル")</f>
        <v/>
      </c>
      <c r="B635" s="517" t="s">
        <v>1388</v>
      </c>
      <c r="C635" s="517">
        <f>報告用入力!G72</f>
        <v>0</v>
      </c>
    </row>
    <row r="636" spans="1:3">
      <c r="A636" s="517" t="str">
        <f>IF(C631=0,"","収支計算テーブル")</f>
        <v/>
      </c>
      <c r="B636" s="517" t="s">
        <v>1389</v>
      </c>
      <c r="C636" s="517">
        <f>報告用入力!H72</f>
        <v>0</v>
      </c>
    </row>
    <row r="637" spans="1:3">
      <c r="A637" s="517" t="str">
        <f>IF(C631=0,"","収支計算テーブル")</f>
        <v/>
      </c>
      <c r="B637" s="517" t="s">
        <v>1390</v>
      </c>
    </row>
    <row r="638" spans="1:3">
      <c r="A638" s="517" t="str">
        <f>IF(C631=0,"","収支計算テーブル")</f>
        <v/>
      </c>
      <c r="B638" s="517" t="s">
        <v>1391</v>
      </c>
    </row>
    <row r="639" spans="1:3">
      <c r="A639" s="517" t="str">
        <f>IF(C631=0,"","収支計算テーブル")</f>
        <v/>
      </c>
      <c r="B639" s="517" t="s">
        <v>1392</v>
      </c>
      <c r="C639" s="517" t="str">
        <f>報告用入力!O72</f>
        <v/>
      </c>
    </row>
    <row r="640" spans="1:3">
      <c r="A640" s="517" t="str">
        <f>IF(C631=0,"","収支計算テーブル")</f>
        <v/>
      </c>
      <c r="B640" s="517" t="s">
        <v>1393</v>
      </c>
      <c r="C640" s="517" t="str">
        <f>報告用入力!P72</f>
        <v/>
      </c>
    </row>
    <row r="641" spans="1:4">
      <c r="A641" s="517" t="str">
        <f>IF(C631=0,"","収支計算テーブル")</f>
        <v/>
      </c>
      <c r="B641" s="517" t="s">
        <v>1394</v>
      </c>
      <c r="C641" s="517">
        <f>報告用入力!E75</f>
        <v>0</v>
      </c>
    </row>
    <row r="642" spans="1:4">
      <c r="A642" s="517" t="str">
        <f>IF(C649=0,"","収支計算テーブル")</f>
        <v/>
      </c>
      <c r="B642" s="517" t="s">
        <v>1291</v>
      </c>
      <c r="C642" s="517" t="str">
        <f>申請用入力!$R$12</f>
        <v/>
      </c>
      <c r="D642" s="517" t="s">
        <v>1292</v>
      </c>
    </row>
    <row r="643" spans="1:4">
      <c r="A643" s="517" t="str">
        <f>IF(C649=0,"","収支計算テーブル")</f>
        <v/>
      </c>
      <c r="B643" s="517" t="s">
        <v>1293</v>
      </c>
      <c r="C643" s="517">
        <f>選択!$A$2</f>
        <v>2024</v>
      </c>
    </row>
    <row r="644" spans="1:4">
      <c r="A644" s="517" t="str">
        <f>IF(C649=0,"","収支計算テーブル")</f>
        <v/>
      </c>
      <c r="B644" s="517" t="s">
        <v>1360</v>
      </c>
      <c r="C644" s="517" t="str">
        <f>選択!$A$1</f>
        <v>ブランド構築支援</v>
      </c>
    </row>
    <row r="645" spans="1:4">
      <c r="A645" s="517" t="str">
        <f>IF(C649=0,"","収支計算テーブル")</f>
        <v/>
      </c>
      <c r="B645" s="517" t="s">
        <v>1361</v>
      </c>
      <c r="C645" s="517" t="e">
        <f ca="1">$C$127</f>
        <v>#VALUE!</v>
      </c>
    </row>
    <row r="646" spans="1:4">
      <c r="A646" s="517" t="str">
        <f>IF(C649=0,"","収支計算テーブル")</f>
        <v/>
      </c>
      <c r="B646" s="517" t="s">
        <v>1380</v>
      </c>
    </row>
    <row r="647" spans="1:4">
      <c r="A647" s="517" t="str">
        <f>IF(C649=0,"","収支計算テーブル")</f>
        <v/>
      </c>
      <c r="B647" s="517" t="s">
        <v>1381</v>
      </c>
      <c r="C647" s="517" t="s">
        <v>1395</v>
      </c>
    </row>
    <row r="648" spans="1:4">
      <c r="A648" s="517" t="str">
        <f>IF(C649=0,"","収支計算テーブル")</f>
        <v/>
      </c>
      <c r="B648" s="517" t="s">
        <v>1383</v>
      </c>
      <c r="C648" s="517" t="s">
        <v>1491</v>
      </c>
    </row>
    <row r="649" spans="1:4">
      <c r="A649" s="517" t="str">
        <f>IF(C649=0,"","収支計算テーブル")</f>
        <v/>
      </c>
      <c r="B649" s="517" t="s">
        <v>1384</v>
      </c>
      <c r="C649" s="517">
        <f>報告用入力!E73</f>
        <v>0</v>
      </c>
    </row>
    <row r="650" spans="1:4">
      <c r="A650" s="517" t="str">
        <f>IF(C649=0,"","収支計算テーブル")</f>
        <v/>
      </c>
      <c r="B650" s="517" t="s">
        <v>1385</v>
      </c>
    </row>
    <row r="651" spans="1:4">
      <c r="A651" s="517" t="str">
        <f>IF(C649=0,"","収支計算テーブル")</f>
        <v/>
      </c>
      <c r="B651" s="517" t="s">
        <v>1386</v>
      </c>
    </row>
    <row r="652" spans="1:4">
      <c r="A652" s="517" t="str">
        <f>IF(C649=0,"","収支計算テーブル")</f>
        <v/>
      </c>
      <c r="B652" s="517" t="s">
        <v>1387</v>
      </c>
    </row>
    <row r="653" spans="1:4">
      <c r="A653" s="517" t="str">
        <f>IF(C649=0,"","収支計算テーブル")</f>
        <v/>
      </c>
      <c r="B653" s="517" t="s">
        <v>1388</v>
      </c>
      <c r="C653" s="517">
        <f>報告用入力!G73</f>
        <v>0</v>
      </c>
    </row>
    <row r="654" spans="1:4">
      <c r="A654" s="517" t="str">
        <f>IF(C649=0,"","収支計算テーブル")</f>
        <v/>
      </c>
      <c r="B654" s="517" t="s">
        <v>1389</v>
      </c>
      <c r="C654" s="517">
        <f>報告用入力!H73</f>
        <v>0</v>
      </c>
    </row>
    <row r="655" spans="1:4">
      <c r="A655" s="517" t="str">
        <f>IF(C649=0,"","収支計算テーブル")</f>
        <v/>
      </c>
      <c r="B655" s="517" t="s">
        <v>1390</v>
      </c>
    </row>
    <row r="656" spans="1:4">
      <c r="A656" s="517" t="str">
        <f>IF(C649=0,"","収支計算テーブル")</f>
        <v/>
      </c>
      <c r="B656" s="517" t="s">
        <v>1391</v>
      </c>
    </row>
    <row r="657" spans="1:4">
      <c r="A657" s="517" t="str">
        <f>IF(C649=0,"","収支計算テーブル")</f>
        <v/>
      </c>
      <c r="B657" s="517" t="s">
        <v>1392</v>
      </c>
      <c r="C657" s="517" t="str">
        <f>報告用入力!O73</f>
        <v/>
      </c>
    </row>
    <row r="658" spans="1:4">
      <c r="A658" s="517" t="str">
        <f>IF(C649=0,"","収支計算テーブル")</f>
        <v/>
      </c>
      <c r="B658" s="517" t="s">
        <v>1393</v>
      </c>
      <c r="C658" s="517" t="str">
        <f>報告用入力!P73</f>
        <v/>
      </c>
    </row>
    <row r="659" spans="1:4">
      <c r="A659" s="517" t="str">
        <f>IF(C649=0,"","収支計算テーブル")</f>
        <v/>
      </c>
      <c r="B659" s="517" t="s">
        <v>1394</v>
      </c>
      <c r="C659" s="517">
        <f>報告用入力!E75</f>
        <v>0</v>
      </c>
    </row>
    <row r="660" spans="1:4">
      <c r="A660" s="517" t="str">
        <f>IF(C667=0,"","収支計算テーブル")</f>
        <v/>
      </c>
      <c r="B660" s="517" t="s">
        <v>1291</v>
      </c>
      <c r="C660" s="517" t="str">
        <f>申請用入力!$R$12</f>
        <v/>
      </c>
      <c r="D660" s="517" t="s">
        <v>1292</v>
      </c>
    </row>
    <row r="661" spans="1:4">
      <c r="A661" s="517" t="str">
        <f>IF(C667=0,"","収支計算テーブル")</f>
        <v/>
      </c>
      <c r="B661" s="517" t="s">
        <v>1293</v>
      </c>
      <c r="C661" s="517">
        <f>選択!$A$2</f>
        <v>2024</v>
      </c>
    </row>
    <row r="662" spans="1:4">
      <c r="A662" s="517" t="str">
        <f>IF(C667=0,"","収支計算テーブル")</f>
        <v/>
      </c>
      <c r="B662" s="517" t="s">
        <v>1360</v>
      </c>
      <c r="C662" s="517" t="str">
        <f>選択!$A$1</f>
        <v>ブランド構築支援</v>
      </c>
    </row>
    <row r="663" spans="1:4">
      <c r="A663" s="517" t="str">
        <f>IF(C667=0,"","収支計算テーブル")</f>
        <v/>
      </c>
      <c r="B663" s="517" t="s">
        <v>1361</v>
      </c>
      <c r="C663" s="517" t="e">
        <f ca="1">$C$127</f>
        <v>#VALUE!</v>
      </c>
    </row>
    <row r="664" spans="1:4">
      <c r="A664" s="517" t="str">
        <f>IF(C667=0,"","収支計算テーブル")</f>
        <v/>
      </c>
      <c r="B664" s="517" t="s">
        <v>1380</v>
      </c>
    </row>
    <row r="665" spans="1:4">
      <c r="A665" s="517" t="str">
        <f>IF(C667=0,"","収支計算テーブル")</f>
        <v/>
      </c>
      <c r="B665" s="517" t="s">
        <v>1381</v>
      </c>
      <c r="C665" s="517" t="s">
        <v>1395</v>
      </c>
    </row>
    <row r="666" spans="1:4">
      <c r="A666" s="517" t="str">
        <f>IF(C667=0,"","収支計算テーブル")</f>
        <v/>
      </c>
      <c r="B666" s="517" t="s">
        <v>1383</v>
      </c>
      <c r="C666" s="517" t="s">
        <v>1491</v>
      </c>
    </row>
    <row r="667" spans="1:4">
      <c r="A667" s="517" t="str">
        <f>IF(C667=0,"","収支計算テーブル")</f>
        <v/>
      </c>
      <c r="B667" s="517" t="s">
        <v>1384</v>
      </c>
      <c r="C667" s="517">
        <f>報告用入力!E74</f>
        <v>0</v>
      </c>
    </row>
    <row r="668" spans="1:4">
      <c r="A668" s="517" t="str">
        <f>IF(C667=0,"","収支計算テーブル")</f>
        <v/>
      </c>
      <c r="B668" s="517" t="s">
        <v>1385</v>
      </c>
    </row>
    <row r="669" spans="1:4">
      <c r="A669" s="517" t="str">
        <f>IF(C667=0,"","収支計算テーブル")</f>
        <v/>
      </c>
      <c r="B669" s="517" t="s">
        <v>1386</v>
      </c>
    </row>
    <row r="670" spans="1:4">
      <c r="A670" s="517" t="str">
        <f>IF(C667=0,"","収支計算テーブル")</f>
        <v/>
      </c>
      <c r="B670" s="517" t="s">
        <v>1387</v>
      </c>
    </row>
    <row r="671" spans="1:4">
      <c r="A671" s="517" t="str">
        <f>IF(C667=0,"","収支計算テーブル")</f>
        <v/>
      </c>
      <c r="B671" s="517" t="s">
        <v>1388</v>
      </c>
      <c r="C671" s="517">
        <f>報告用入力!G74</f>
        <v>0</v>
      </c>
    </row>
    <row r="672" spans="1:4">
      <c r="A672" s="517" t="str">
        <f>IF(C667=0,"","収支計算テーブル")</f>
        <v/>
      </c>
      <c r="B672" s="517" t="s">
        <v>1389</v>
      </c>
      <c r="C672" s="517">
        <f>報告用入力!H74</f>
        <v>0</v>
      </c>
    </row>
    <row r="673" spans="1:4">
      <c r="A673" s="517" t="str">
        <f>IF(C667=0,"","収支計算テーブル")</f>
        <v/>
      </c>
      <c r="B673" s="517" t="s">
        <v>1390</v>
      </c>
    </row>
    <row r="674" spans="1:4">
      <c r="A674" s="517" t="str">
        <f>IF(C667=0,"","収支計算テーブル")</f>
        <v/>
      </c>
      <c r="B674" s="517" t="s">
        <v>1391</v>
      </c>
    </row>
    <row r="675" spans="1:4">
      <c r="A675" s="517" t="str">
        <f>IF(C667=0,"","収支計算テーブル")</f>
        <v/>
      </c>
      <c r="B675" s="517" t="s">
        <v>1392</v>
      </c>
      <c r="C675" s="517" t="str">
        <f>報告用入力!O74</f>
        <v/>
      </c>
    </row>
    <row r="676" spans="1:4">
      <c r="A676" s="517" t="str">
        <f>IF(C667=0,"","収支計算テーブル")</f>
        <v/>
      </c>
      <c r="B676" s="517" t="s">
        <v>1393</v>
      </c>
      <c r="C676" s="517" t="str">
        <f>報告用入力!P74</f>
        <v/>
      </c>
    </row>
    <row r="677" spans="1:4">
      <c r="A677" s="517" t="str">
        <f>IF(C667=0,"","収支計算テーブル")</f>
        <v/>
      </c>
      <c r="B677" s="517" t="s">
        <v>1394</v>
      </c>
      <c r="C677" s="517">
        <f>報告用入力!E75</f>
        <v>0</v>
      </c>
    </row>
    <row r="678" spans="1:4">
      <c r="A678" s="517" t="str">
        <f>IF(C685=0,"","収支計算テーブル")</f>
        <v/>
      </c>
      <c r="B678" s="517" t="s">
        <v>1291</v>
      </c>
      <c r="C678" s="517" t="str">
        <f>申請用入力!$R$12</f>
        <v/>
      </c>
      <c r="D678" s="517" t="s">
        <v>1292</v>
      </c>
    </row>
    <row r="679" spans="1:4">
      <c r="A679" s="517" t="str">
        <f>IF(C685=0,"","収支計算テーブル")</f>
        <v/>
      </c>
      <c r="B679" s="517" t="s">
        <v>1293</v>
      </c>
      <c r="C679" s="517">
        <f>選択!$A$2</f>
        <v>2024</v>
      </c>
    </row>
    <row r="680" spans="1:4">
      <c r="A680" s="517" t="str">
        <f>IF(C685=0,"","収支計算テーブル")</f>
        <v/>
      </c>
      <c r="B680" s="517" t="s">
        <v>1360</v>
      </c>
      <c r="C680" s="517" t="str">
        <f>選択!$A$1</f>
        <v>ブランド構築支援</v>
      </c>
    </row>
    <row r="681" spans="1:4">
      <c r="A681" s="517" t="str">
        <f>IF(C685=0,"","収支計算テーブル")</f>
        <v/>
      </c>
      <c r="B681" s="517" t="s">
        <v>1361</v>
      </c>
      <c r="C681" s="517" t="e">
        <f ca="1">$C$127</f>
        <v>#VALUE!</v>
      </c>
    </row>
    <row r="682" spans="1:4">
      <c r="A682" s="517" t="str">
        <f>IF(C685=0,"","収支計算テーブル")</f>
        <v/>
      </c>
      <c r="B682" s="517" t="s">
        <v>1380</v>
      </c>
    </row>
    <row r="683" spans="1:4">
      <c r="A683" s="517" t="str">
        <f>IF(C685=0,"","収支計算テーブル")</f>
        <v/>
      </c>
      <c r="B683" s="517" t="s">
        <v>1381</v>
      </c>
      <c r="C683" s="517" t="s">
        <v>1395</v>
      </c>
    </row>
    <row r="684" spans="1:4">
      <c r="A684" s="517" t="str">
        <f>IF(C685=0,"","収支計算テーブル")</f>
        <v/>
      </c>
      <c r="B684" s="517" t="s">
        <v>1383</v>
      </c>
      <c r="C684" s="517" t="s">
        <v>1490</v>
      </c>
    </row>
    <row r="685" spans="1:4">
      <c r="A685" s="517" t="str">
        <f>IF(C685=0,"","収支計算テーブル")</f>
        <v/>
      </c>
      <c r="B685" s="517" t="s">
        <v>1384</v>
      </c>
      <c r="C685" s="517">
        <f>報告用入力!E78</f>
        <v>0</v>
      </c>
    </row>
    <row r="686" spans="1:4">
      <c r="A686" s="517" t="str">
        <f>IF(C685=0,"","収支計算テーブル")</f>
        <v/>
      </c>
      <c r="B686" s="517" t="s">
        <v>1385</v>
      </c>
    </row>
    <row r="687" spans="1:4">
      <c r="A687" s="517" t="str">
        <f>IF(C685=0,"","収支計算テーブル")</f>
        <v/>
      </c>
      <c r="B687" s="517" t="s">
        <v>1386</v>
      </c>
    </row>
    <row r="688" spans="1:4">
      <c r="A688" s="517" t="str">
        <f>IF(C685=0,"","収支計算テーブル")</f>
        <v/>
      </c>
      <c r="B688" s="517" t="s">
        <v>1387</v>
      </c>
    </row>
    <row r="689" spans="1:4">
      <c r="A689" s="517" t="str">
        <f>IF(C685=0,"","収支計算テーブル")</f>
        <v/>
      </c>
      <c r="B689" s="517" t="s">
        <v>1388</v>
      </c>
      <c r="C689" s="517">
        <f>報告用入力!G78</f>
        <v>0</v>
      </c>
    </row>
    <row r="690" spans="1:4">
      <c r="A690" s="517" t="str">
        <f>IF(C685=0,"","収支計算テーブル")</f>
        <v/>
      </c>
      <c r="B690" s="517" t="s">
        <v>1389</v>
      </c>
      <c r="C690" s="517">
        <f>報告用入力!H78</f>
        <v>0</v>
      </c>
    </row>
    <row r="691" spans="1:4">
      <c r="A691" s="517" t="str">
        <f>IF(C685=0,"","収支計算テーブル")</f>
        <v/>
      </c>
      <c r="B691" s="517" t="s">
        <v>1390</v>
      </c>
    </row>
    <row r="692" spans="1:4">
      <c r="A692" s="517" t="str">
        <f>IF(C685=0,"","収支計算テーブル")</f>
        <v/>
      </c>
      <c r="B692" s="517" t="s">
        <v>1391</v>
      </c>
    </row>
    <row r="693" spans="1:4">
      <c r="A693" s="517" t="str">
        <f>IF(C685=0,"","収支計算テーブル")</f>
        <v/>
      </c>
      <c r="B693" s="517" t="s">
        <v>1392</v>
      </c>
      <c r="C693" s="517" t="str">
        <f>報告用入力!O78</f>
        <v/>
      </c>
    </row>
    <row r="694" spans="1:4">
      <c r="A694" s="517" t="str">
        <f>IF(C685=0,"","収支計算テーブル")</f>
        <v/>
      </c>
      <c r="B694" s="517" t="s">
        <v>1393</v>
      </c>
      <c r="C694" s="517" t="str">
        <f>報告用入力!P78</f>
        <v/>
      </c>
    </row>
    <row r="695" spans="1:4">
      <c r="A695" s="517" t="str">
        <f>IF(C685=0,"","収支計算テーブル")</f>
        <v/>
      </c>
      <c r="B695" s="517" t="s">
        <v>1394</v>
      </c>
      <c r="C695" s="517">
        <f>報告用入力!E83</f>
        <v>0</v>
      </c>
    </row>
    <row r="696" spans="1:4">
      <c r="A696" s="517" t="str">
        <f>IF(C703=0,"","収支計算テーブル")</f>
        <v/>
      </c>
      <c r="B696" s="517" t="s">
        <v>1291</v>
      </c>
      <c r="C696" s="517" t="str">
        <f>申請用入力!$R$12</f>
        <v/>
      </c>
      <c r="D696" s="517" t="s">
        <v>1292</v>
      </c>
    </row>
    <row r="697" spans="1:4">
      <c r="A697" s="517" t="str">
        <f>IF(C703=0,"","収支計算テーブル")</f>
        <v/>
      </c>
      <c r="B697" s="517" t="s">
        <v>1293</v>
      </c>
      <c r="C697" s="517">
        <f>選択!$A$2</f>
        <v>2024</v>
      </c>
    </row>
    <row r="698" spans="1:4">
      <c r="A698" s="517" t="str">
        <f>IF(C703=0,"","収支計算テーブル")</f>
        <v/>
      </c>
      <c r="B698" s="517" t="s">
        <v>1360</v>
      </c>
      <c r="C698" s="517" t="str">
        <f>選択!$A$1</f>
        <v>ブランド構築支援</v>
      </c>
    </row>
    <row r="699" spans="1:4">
      <c r="A699" s="517" t="str">
        <f>IF(C703=0,"","収支計算テーブル")</f>
        <v/>
      </c>
      <c r="B699" s="517" t="s">
        <v>1361</v>
      </c>
      <c r="C699" s="517" t="e">
        <f ca="1">$C$127</f>
        <v>#VALUE!</v>
      </c>
    </row>
    <row r="700" spans="1:4">
      <c r="A700" s="517" t="str">
        <f>IF(C703=0,"","収支計算テーブル")</f>
        <v/>
      </c>
      <c r="B700" s="517" t="s">
        <v>1380</v>
      </c>
    </row>
    <row r="701" spans="1:4">
      <c r="A701" s="517" t="str">
        <f>IF(C703=0,"","収支計算テーブル")</f>
        <v/>
      </c>
      <c r="B701" s="517" t="s">
        <v>1381</v>
      </c>
      <c r="C701" s="517" t="s">
        <v>1395</v>
      </c>
    </row>
    <row r="702" spans="1:4">
      <c r="A702" s="517" t="str">
        <f>IF(C703=0,"","収支計算テーブル")</f>
        <v/>
      </c>
      <c r="B702" s="517" t="s">
        <v>1383</v>
      </c>
      <c r="C702" s="517" t="s">
        <v>1490</v>
      </c>
    </row>
    <row r="703" spans="1:4">
      <c r="A703" s="517" t="str">
        <f>IF(C703=0,"","収支計算テーブル")</f>
        <v/>
      </c>
      <c r="B703" s="517" t="s">
        <v>1384</v>
      </c>
      <c r="C703" s="517">
        <f>報告用入力!E79</f>
        <v>0</v>
      </c>
    </row>
    <row r="704" spans="1:4">
      <c r="A704" s="517" t="str">
        <f>IF(C703=0,"","収支計算テーブル")</f>
        <v/>
      </c>
      <c r="B704" s="517" t="s">
        <v>1385</v>
      </c>
    </row>
    <row r="705" spans="1:4">
      <c r="A705" s="517" t="str">
        <f>IF(C703=0,"","収支計算テーブル")</f>
        <v/>
      </c>
      <c r="B705" s="517" t="s">
        <v>1386</v>
      </c>
    </row>
    <row r="706" spans="1:4">
      <c r="A706" s="517" t="str">
        <f>IF(C703=0,"","収支計算テーブル")</f>
        <v/>
      </c>
      <c r="B706" s="517" t="s">
        <v>1387</v>
      </c>
    </row>
    <row r="707" spans="1:4">
      <c r="A707" s="517" t="str">
        <f>IF(C703=0,"","収支計算テーブル")</f>
        <v/>
      </c>
      <c r="B707" s="517" t="s">
        <v>1388</v>
      </c>
      <c r="C707" s="517">
        <f>報告用入力!G79</f>
        <v>0</v>
      </c>
    </row>
    <row r="708" spans="1:4">
      <c r="A708" s="517" t="str">
        <f>IF(C703=0,"","収支計算テーブル")</f>
        <v/>
      </c>
      <c r="B708" s="517" t="s">
        <v>1389</v>
      </c>
      <c r="C708" s="517">
        <f>報告用入力!H79</f>
        <v>0</v>
      </c>
    </row>
    <row r="709" spans="1:4">
      <c r="A709" s="517" t="str">
        <f>IF(C703=0,"","収支計算テーブル")</f>
        <v/>
      </c>
      <c r="B709" s="517" t="s">
        <v>1390</v>
      </c>
    </row>
    <row r="710" spans="1:4">
      <c r="A710" s="517" t="str">
        <f>IF(C703=0,"","収支計算テーブル")</f>
        <v/>
      </c>
      <c r="B710" s="517" t="s">
        <v>1391</v>
      </c>
    </row>
    <row r="711" spans="1:4">
      <c r="A711" s="517" t="str">
        <f>IF(C703=0,"","収支計算テーブル")</f>
        <v/>
      </c>
      <c r="B711" s="517" t="s">
        <v>1392</v>
      </c>
      <c r="C711" s="517" t="str">
        <f>報告用入力!O79</f>
        <v/>
      </c>
    </row>
    <row r="712" spans="1:4">
      <c r="A712" s="517" t="str">
        <f>IF(C703=0,"","収支計算テーブル")</f>
        <v/>
      </c>
      <c r="B712" s="517" t="s">
        <v>1393</v>
      </c>
      <c r="C712" s="517" t="str">
        <f>報告用入力!P79</f>
        <v/>
      </c>
    </row>
    <row r="713" spans="1:4">
      <c r="A713" s="517" t="str">
        <f>IF(C703=0,"","収支計算テーブル")</f>
        <v/>
      </c>
      <c r="B713" s="517" t="s">
        <v>1394</v>
      </c>
      <c r="C713" s="517">
        <f>報告用入力!E83</f>
        <v>0</v>
      </c>
    </row>
    <row r="714" spans="1:4">
      <c r="A714" s="517" t="str">
        <f>IF(C721=0,"","収支計算テーブル")</f>
        <v/>
      </c>
      <c r="B714" s="517" t="s">
        <v>1291</v>
      </c>
      <c r="C714" s="517" t="str">
        <f>申請用入力!$R$12</f>
        <v/>
      </c>
      <c r="D714" s="517" t="s">
        <v>1292</v>
      </c>
    </row>
    <row r="715" spans="1:4">
      <c r="A715" s="517" t="str">
        <f>IF(C721=0,"","収支計算テーブル")</f>
        <v/>
      </c>
      <c r="B715" s="517" t="s">
        <v>1293</v>
      </c>
      <c r="C715" s="517">
        <f>選択!$A$2</f>
        <v>2024</v>
      </c>
    </row>
    <row r="716" spans="1:4">
      <c r="A716" s="517" t="str">
        <f>IF(C721=0,"","収支計算テーブル")</f>
        <v/>
      </c>
      <c r="B716" s="517" t="s">
        <v>1360</v>
      </c>
      <c r="C716" s="517" t="str">
        <f>選択!$A$1</f>
        <v>ブランド構築支援</v>
      </c>
    </row>
    <row r="717" spans="1:4">
      <c r="A717" s="517" t="str">
        <f>IF(C721=0,"","収支計算テーブル")</f>
        <v/>
      </c>
      <c r="B717" s="517" t="s">
        <v>1361</v>
      </c>
      <c r="C717" s="517" t="e">
        <f ca="1">$C$127</f>
        <v>#VALUE!</v>
      </c>
    </row>
    <row r="718" spans="1:4">
      <c r="A718" s="517" t="str">
        <f>IF(C721=0,"","収支計算テーブル")</f>
        <v/>
      </c>
      <c r="B718" s="517" t="s">
        <v>1380</v>
      </c>
    </row>
    <row r="719" spans="1:4">
      <c r="A719" s="517" t="str">
        <f>IF(C721=0,"","収支計算テーブル")</f>
        <v/>
      </c>
      <c r="B719" s="517" t="s">
        <v>1381</v>
      </c>
      <c r="C719" s="517" t="s">
        <v>1395</v>
      </c>
    </row>
    <row r="720" spans="1:4">
      <c r="A720" s="517" t="str">
        <f>IF(C721=0,"","収支計算テーブル")</f>
        <v/>
      </c>
      <c r="B720" s="517" t="s">
        <v>1383</v>
      </c>
      <c r="C720" s="517" t="s">
        <v>1490</v>
      </c>
    </row>
    <row r="721" spans="1:4">
      <c r="A721" s="517" t="str">
        <f>IF(C721=0,"","収支計算テーブル")</f>
        <v/>
      </c>
      <c r="B721" s="517" t="s">
        <v>1384</v>
      </c>
      <c r="C721" s="517">
        <f>報告用入力!E80</f>
        <v>0</v>
      </c>
    </row>
    <row r="722" spans="1:4">
      <c r="A722" s="517" t="str">
        <f>IF(C721=0,"","収支計算テーブル")</f>
        <v/>
      </c>
      <c r="B722" s="517" t="s">
        <v>1385</v>
      </c>
    </row>
    <row r="723" spans="1:4">
      <c r="A723" s="517" t="str">
        <f>IF(C721=0,"","収支計算テーブル")</f>
        <v/>
      </c>
      <c r="B723" s="517" t="s">
        <v>1386</v>
      </c>
    </row>
    <row r="724" spans="1:4">
      <c r="A724" s="517" t="str">
        <f>IF(C721=0,"","収支計算テーブル")</f>
        <v/>
      </c>
      <c r="B724" s="517" t="s">
        <v>1387</v>
      </c>
    </row>
    <row r="725" spans="1:4">
      <c r="A725" s="517" t="str">
        <f>IF(C721=0,"","収支計算テーブル")</f>
        <v/>
      </c>
      <c r="B725" s="517" t="s">
        <v>1388</v>
      </c>
      <c r="C725" s="517">
        <f>報告用入力!G80</f>
        <v>0</v>
      </c>
    </row>
    <row r="726" spans="1:4">
      <c r="A726" s="517" t="str">
        <f>IF(C721=0,"","収支計算テーブル")</f>
        <v/>
      </c>
      <c r="B726" s="517" t="s">
        <v>1389</v>
      </c>
      <c r="C726" s="517">
        <f>報告用入力!H80</f>
        <v>0</v>
      </c>
    </row>
    <row r="727" spans="1:4">
      <c r="A727" s="517" t="str">
        <f>IF(C721=0,"","収支計算テーブル")</f>
        <v/>
      </c>
      <c r="B727" s="517" t="s">
        <v>1390</v>
      </c>
    </row>
    <row r="728" spans="1:4">
      <c r="A728" s="517" t="str">
        <f>IF(C721=0,"","収支計算テーブル")</f>
        <v/>
      </c>
      <c r="B728" s="517" t="s">
        <v>1391</v>
      </c>
    </row>
    <row r="729" spans="1:4">
      <c r="A729" s="517" t="str">
        <f>IF(C721=0,"","収支計算テーブル")</f>
        <v/>
      </c>
      <c r="B729" s="517" t="s">
        <v>1392</v>
      </c>
      <c r="C729" s="517" t="str">
        <f>報告用入力!O80</f>
        <v/>
      </c>
    </row>
    <row r="730" spans="1:4">
      <c r="A730" s="517" t="str">
        <f>IF(C721=0,"","収支計算テーブル")</f>
        <v/>
      </c>
      <c r="B730" s="517" t="s">
        <v>1393</v>
      </c>
      <c r="C730" s="517" t="str">
        <f>報告用入力!P80</f>
        <v/>
      </c>
    </row>
    <row r="731" spans="1:4">
      <c r="A731" s="517" t="str">
        <f>IF(C721=0,"","収支計算テーブル")</f>
        <v/>
      </c>
      <c r="B731" s="517" t="s">
        <v>1394</v>
      </c>
      <c r="C731" s="517">
        <f>報告用入力!E83</f>
        <v>0</v>
      </c>
    </row>
    <row r="732" spans="1:4">
      <c r="A732" s="517" t="str">
        <f>IF(C739=0,"","収支計算テーブル")</f>
        <v/>
      </c>
      <c r="B732" s="517" t="s">
        <v>1291</v>
      </c>
      <c r="C732" s="517" t="str">
        <f>申請用入力!$R$12</f>
        <v/>
      </c>
      <c r="D732" s="517" t="s">
        <v>1292</v>
      </c>
    </row>
    <row r="733" spans="1:4">
      <c r="A733" s="517" t="str">
        <f>IF(C739=0,"","収支計算テーブル")</f>
        <v/>
      </c>
      <c r="B733" s="517" t="s">
        <v>1293</v>
      </c>
      <c r="C733" s="517">
        <f>選択!$A$2</f>
        <v>2024</v>
      </c>
    </row>
    <row r="734" spans="1:4">
      <c r="A734" s="517" t="str">
        <f>IF(C739=0,"","収支計算テーブル")</f>
        <v/>
      </c>
      <c r="B734" s="517" t="s">
        <v>1360</v>
      </c>
      <c r="C734" s="517" t="str">
        <f>選択!$A$1</f>
        <v>ブランド構築支援</v>
      </c>
    </row>
    <row r="735" spans="1:4">
      <c r="A735" s="517" t="str">
        <f>IF(C739=0,"","収支計算テーブル")</f>
        <v/>
      </c>
      <c r="B735" s="517" t="s">
        <v>1361</v>
      </c>
      <c r="C735" s="517" t="e">
        <f ca="1">$C$127</f>
        <v>#VALUE!</v>
      </c>
    </row>
    <row r="736" spans="1:4">
      <c r="A736" s="517" t="str">
        <f>IF(C739=0,"","収支計算テーブル")</f>
        <v/>
      </c>
      <c r="B736" s="517" t="s">
        <v>1380</v>
      </c>
    </row>
    <row r="737" spans="1:4">
      <c r="A737" s="517" t="str">
        <f>IF(C739=0,"","収支計算テーブル")</f>
        <v/>
      </c>
      <c r="B737" s="517" t="s">
        <v>1381</v>
      </c>
      <c r="C737" s="517" t="s">
        <v>1395</v>
      </c>
    </row>
    <row r="738" spans="1:4">
      <c r="A738" s="517" t="str">
        <f>IF(C739=0,"","収支計算テーブル")</f>
        <v/>
      </c>
      <c r="B738" s="517" t="s">
        <v>1383</v>
      </c>
      <c r="C738" s="517" t="s">
        <v>1490</v>
      </c>
    </row>
    <row r="739" spans="1:4">
      <c r="A739" s="517" t="str">
        <f>IF(C739=0,"","収支計算テーブル")</f>
        <v/>
      </c>
      <c r="B739" s="517" t="s">
        <v>1384</v>
      </c>
      <c r="C739" s="517">
        <f>報告用入力!E81</f>
        <v>0</v>
      </c>
    </row>
    <row r="740" spans="1:4">
      <c r="A740" s="517" t="str">
        <f>IF(C739=0,"","収支計算テーブル")</f>
        <v/>
      </c>
      <c r="B740" s="517" t="s">
        <v>1385</v>
      </c>
    </row>
    <row r="741" spans="1:4">
      <c r="A741" s="517" t="str">
        <f>IF(C739=0,"","収支計算テーブル")</f>
        <v/>
      </c>
      <c r="B741" s="517" t="s">
        <v>1386</v>
      </c>
    </row>
    <row r="742" spans="1:4">
      <c r="A742" s="517" t="str">
        <f>IF(C739=0,"","収支計算テーブル")</f>
        <v/>
      </c>
      <c r="B742" s="517" t="s">
        <v>1387</v>
      </c>
    </row>
    <row r="743" spans="1:4">
      <c r="A743" s="517" t="str">
        <f>IF(C739=0,"","収支計算テーブル")</f>
        <v/>
      </c>
      <c r="B743" s="517" t="s">
        <v>1388</v>
      </c>
      <c r="C743" s="517">
        <f>報告用入力!G81</f>
        <v>0</v>
      </c>
    </row>
    <row r="744" spans="1:4">
      <c r="A744" s="517" t="str">
        <f>IF(C739=0,"","収支計算テーブル")</f>
        <v/>
      </c>
      <c r="B744" s="517" t="s">
        <v>1389</v>
      </c>
      <c r="C744" s="517">
        <f>報告用入力!H81</f>
        <v>0</v>
      </c>
    </row>
    <row r="745" spans="1:4">
      <c r="A745" s="517" t="str">
        <f>IF(C739=0,"","収支計算テーブル")</f>
        <v/>
      </c>
      <c r="B745" s="517" t="s">
        <v>1390</v>
      </c>
    </row>
    <row r="746" spans="1:4">
      <c r="A746" s="517" t="str">
        <f>IF(C739=0,"","収支計算テーブル")</f>
        <v/>
      </c>
      <c r="B746" s="517" t="s">
        <v>1391</v>
      </c>
    </row>
    <row r="747" spans="1:4">
      <c r="A747" s="517" t="str">
        <f>IF(C739=0,"","収支計算テーブル")</f>
        <v/>
      </c>
      <c r="B747" s="517" t="s">
        <v>1392</v>
      </c>
      <c r="C747" s="517" t="str">
        <f>報告用入力!O81</f>
        <v/>
      </c>
    </row>
    <row r="748" spans="1:4">
      <c r="A748" s="517" t="str">
        <f>IF(C739=0,"","収支計算テーブル")</f>
        <v/>
      </c>
      <c r="B748" s="517" t="s">
        <v>1393</v>
      </c>
      <c r="C748" s="517" t="str">
        <f>報告用入力!P81</f>
        <v/>
      </c>
    </row>
    <row r="749" spans="1:4">
      <c r="A749" s="517" t="str">
        <f>IF(C739=0,"","収支計算テーブル")</f>
        <v/>
      </c>
      <c r="B749" s="517" t="s">
        <v>1394</v>
      </c>
      <c r="C749" s="517">
        <f>報告用入力!E83</f>
        <v>0</v>
      </c>
    </row>
    <row r="750" spans="1:4">
      <c r="A750" s="517" t="str">
        <f>IF(C757=0,"","収支計算テーブル")</f>
        <v/>
      </c>
      <c r="B750" s="517" t="s">
        <v>1291</v>
      </c>
      <c r="C750" s="517" t="str">
        <f>申請用入力!$R$12</f>
        <v/>
      </c>
      <c r="D750" s="517" t="s">
        <v>1292</v>
      </c>
    </row>
    <row r="751" spans="1:4">
      <c r="A751" s="517" t="str">
        <f>IF(C757=0,"","収支計算テーブル")</f>
        <v/>
      </c>
      <c r="B751" s="517" t="s">
        <v>1293</v>
      </c>
      <c r="C751" s="517">
        <f>選択!$A$2</f>
        <v>2024</v>
      </c>
    </row>
    <row r="752" spans="1:4">
      <c r="A752" s="517" t="str">
        <f>IF(C757=0,"","収支計算テーブル")</f>
        <v/>
      </c>
      <c r="B752" s="517" t="s">
        <v>1360</v>
      </c>
      <c r="C752" s="517" t="str">
        <f>選択!$A$1</f>
        <v>ブランド構築支援</v>
      </c>
    </row>
    <row r="753" spans="1:4">
      <c r="A753" s="517" t="str">
        <f>IF(C757=0,"","収支計算テーブル")</f>
        <v/>
      </c>
      <c r="B753" s="517" t="s">
        <v>1361</v>
      </c>
      <c r="C753" s="517" t="e">
        <f ca="1">$C$127</f>
        <v>#VALUE!</v>
      </c>
    </row>
    <row r="754" spans="1:4">
      <c r="A754" s="517" t="str">
        <f>IF(C757=0,"","収支計算テーブル")</f>
        <v/>
      </c>
      <c r="B754" s="517" t="s">
        <v>1380</v>
      </c>
    </row>
    <row r="755" spans="1:4">
      <c r="A755" s="517" t="str">
        <f>IF(C757=0,"","収支計算テーブル")</f>
        <v/>
      </c>
      <c r="B755" s="517" t="s">
        <v>1381</v>
      </c>
      <c r="C755" s="517" t="s">
        <v>1395</v>
      </c>
    </row>
    <row r="756" spans="1:4">
      <c r="A756" s="517" t="str">
        <f>IF(C757=0,"","収支計算テーブル")</f>
        <v/>
      </c>
      <c r="B756" s="517" t="s">
        <v>1383</v>
      </c>
      <c r="C756" s="517" t="s">
        <v>1490</v>
      </c>
    </row>
    <row r="757" spans="1:4">
      <c r="A757" s="517" t="str">
        <f>IF(C757=0,"","収支計算テーブル")</f>
        <v/>
      </c>
      <c r="B757" s="517" t="s">
        <v>1384</v>
      </c>
      <c r="C757" s="517">
        <f>報告用入力!E82</f>
        <v>0</v>
      </c>
    </row>
    <row r="758" spans="1:4">
      <c r="A758" s="517" t="str">
        <f>IF(C757=0,"","収支計算テーブル")</f>
        <v/>
      </c>
      <c r="B758" s="517" t="s">
        <v>1385</v>
      </c>
    </row>
    <row r="759" spans="1:4">
      <c r="A759" s="517" t="str">
        <f>IF(C757=0,"","収支計算テーブル")</f>
        <v/>
      </c>
      <c r="B759" s="517" t="s">
        <v>1386</v>
      </c>
    </row>
    <row r="760" spans="1:4">
      <c r="A760" s="517" t="str">
        <f>IF(C757=0,"","収支計算テーブル")</f>
        <v/>
      </c>
      <c r="B760" s="517" t="s">
        <v>1387</v>
      </c>
    </row>
    <row r="761" spans="1:4">
      <c r="A761" s="517" t="str">
        <f>IF(C757=0,"","収支計算テーブル")</f>
        <v/>
      </c>
      <c r="B761" s="517" t="s">
        <v>1388</v>
      </c>
      <c r="C761" s="517">
        <f>報告用入力!G82</f>
        <v>0</v>
      </c>
    </row>
    <row r="762" spans="1:4">
      <c r="A762" s="517" t="str">
        <f>IF(C757=0,"","収支計算テーブル")</f>
        <v/>
      </c>
      <c r="B762" s="517" t="s">
        <v>1389</v>
      </c>
      <c r="C762" s="517">
        <f>報告用入力!H82</f>
        <v>0</v>
      </c>
    </row>
    <row r="763" spans="1:4">
      <c r="A763" s="517" t="str">
        <f>IF(C757=0,"","収支計算テーブル")</f>
        <v/>
      </c>
      <c r="B763" s="517" t="s">
        <v>1390</v>
      </c>
    </row>
    <row r="764" spans="1:4">
      <c r="A764" s="517" t="str">
        <f>IF(C757=0,"","収支計算テーブル")</f>
        <v/>
      </c>
      <c r="B764" s="517" t="s">
        <v>1391</v>
      </c>
    </row>
    <row r="765" spans="1:4">
      <c r="A765" s="517" t="str">
        <f>IF(C757=0,"","収支計算テーブル")</f>
        <v/>
      </c>
      <c r="B765" s="517" t="s">
        <v>1392</v>
      </c>
      <c r="C765" s="517" t="str">
        <f>報告用入力!O82</f>
        <v/>
      </c>
    </row>
    <row r="766" spans="1:4">
      <c r="A766" s="517" t="str">
        <f>IF(C757=0,"","収支計算テーブル")</f>
        <v/>
      </c>
      <c r="B766" s="517" t="s">
        <v>1393</v>
      </c>
      <c r="C766" s="517" t="str">
        <f>報告用入力!P82</f>
        <v/>
      </c>
    </row>
    <row r="767" spans="1:4">
      <c r="A767" s="517" t="str">
        <f>IF(C757=0,"","収支計算テーブル")</f>
        <v/>
      </c>
      <c r="B767" s="517" t="s">
        <v>1394</v>
      </c>
      <c r="C767" s="517">
        <f>報告用入力!E83</f>
        <v>0</v>
      </c>
    </row>
    <row r="768" spans="1:4">
      <c r="A768" s="517" t="str">
        <f>IF(C775=0,"","収支計算テーブル")</f>
        <v/>
      </c>
      <c r="B768" s="517" t="s">
        <v>1291</v>
      </c>
      <c r="C768" s="517" t="str">
        <f>申請用入力!$R$12</f>
        <v/>
      </c>
      <c r="D768" s="517" t="s">
        <v>1292</v>
      </c>
    </row>
    <row r="769" spans="1:3">
      <c r="A769" s="517" t="str">
        <f>IF(C775=0,"","収支計算テーブル")</f>
        <v/>
      </c>
      <c r="B769" s="517" t="s">
        <v>1293</v>
      </c>
      <c r="C769" s="517">
        <f>選択!$A$2</f>
        <v>2024</v>
      </c>
    </row>
    <row r="770" spans="1:3">
      <c r="A770" s="517" t="str">
        <f>IF(C775=0,"","収支計算テーブル")</f>
        <v/>
      </c>
      <c r="B770" s="517" t="s">
        <v>1360</v>
      </c>
      <c r="C770" s="517" t="str">
        <f>選択!$A$1</f>
        <v>ブランド構築支援</v>
      </c>
    </row>
    <row r="771" spans="1:3">
      <c r="A771" s="517" t="str">
        <f>IF(C775=0,"","収支計算テーブル")</f>
        <v/>
      </c>
      <c r="B771" s="517" t="s">
        <v>1361</v>
      </c>
      <c r="C771" s="517" t="e">
        <f ca="1">$C$127</f>
        <v>#VALUE!</v>
      </c>
    </row>
    <row r="772" spans="1:3">
      <c r="A772" s="517" t="str">
        <f>IF(C775=0,"","収支計算テーブル")</f>
        <v/>
      </c>
      <c r="B772" s="517" t="s">
        <v>1380</v>
      </c>
    </row>
    <row r="773" spans="1:3">
      <c r="A773" s="517" t="str">
        <f>IF(C775=0,"","収支計算テーブル")</f>
        <v/>
      </c>
      <c r="B773" s="517" t="s">
        <v>1381</v>
      </c>
      <c r="C773" s="517" t="s">
        <v>1395</v>
      </c>
    </row>
    <row r="774" spans="1:3">
      <c r="A774" s="517" t="str">
        <f>IF(C775=0,"","収支計算テーブル")</f>
        <v/>
      </c>
      <c r="B774" s="517" t="s">
        <v>1383</v>
      </c>
      <c r="C774" s="517" t="s">
        <v>1489</v>
      </c>
    </row>
    <row r="775" spans="1:3">
      <c r="A775" s="517" t="str">
        <f>IF(C775=0,"","収支計算テーブル")</f>
        <v/>
      </c>
      <c r="B775" s="517" t="s">
        <v>1384</v>
      </c>
      <c r="C775" s="517">
        <f>報告用入力!E86</f>
        <v>0</v>
      </c>
    </row>
    <row r="776" spans="1:3">
      <c r="A776" s="517" t="str">
        <f>IF(C775=0,"","収支計算テーブル")</f>
        <v/>
      </c>
      <c r="B776" s="517" t="s">
        <v>1385</v>
      </c>
    </row>
    <row r="777" spans="1:3">
      <c r="A777" s="517" t="str">
        <f>IF(C775=0,"","収支計算テーブル")</f>
        <v/>
      </c>
      <c r="B777" s="517" t="s">
        <v>1386</v>
      </c>
    </row>
    <row r="778" spans="1:3">
      <c r="A778" s="517" t="str">
        <f>IF(C775=0,"","収支計算テーブル")</f>
        <v/>
      </c>
      <c r="B778" s="517" t="s">
        <v>1387</v>
      </c>
    </row>
    <row r="779" spans="1:3">
      <c r="A779" s="517" t="str">
        <f>IF(C775=0,"","収支計算テーブル")</f>
        <v/>
      </c>
      <c r="B779" s="517" t="s">
        <v>1388</v>
      </c>
      <c r="C779" s="517">
        <f>報告用入力!G86</f>
        <v>0</v>
      </c>
    </row>
    <row r="780" spans="1:3">
      <c r="A780" s="517" t="str">
        <f>IF(C775=0,"","収支計算テーブル")</f>
        <v/>
      </c>
      <c r="B780" s="517" t="s">
        <v>1389</v>
      </c>
      <c r="C780" s="517">
        <f>報告用入力!H86</f>
        <v>0</v>
      </c>
    </row>
    <row r="781" spans="1:3">
      <c r="A781" s="517" t="str">
        <f>IF(C775=0,"","収支計算テーブル")</f>
        <v/>
      </c>
      <c r="B781" s="517" t="s">
        <v>1390</v>
      </c>
    </row>
    <row r="782" spans="1:3">
      <c r="A782" s="517" t="str">
        <f>IF(C775=0,"","収支計算テーブル")</f>
        <v/>
      </c>
      <c r="B782" s="517" t="s">
        <v>1391</v>
      </c>
    </row>
    <row r="783" spans="1:3">
      <c r="A783" s="517" t="str">
        <f>IF(C775=0,"","収支計算テーブル")</f>
        <v/>
      </c>
      <c r="B783" s="517" t="s">
        <v>1392</v>
      </c>
      <c r="C783" s="517" t="str">
        <f>報告用入力!O86</f>
        <v/>
      </c>
    </row>
    <row r="784" spans="1:3">
      <c r="A784" s="517" t="str">
        <f>IF(C775=0,"","収支計算テーブル")</f>
        <v/>
      </c>
      <c r="B784" s="517" t="s">
        <v>1393</v>
      </c>
      <c r="C784" s="517" t="str">
        <f>報告用入力!P86</f>
        <v/>
      </c>
    </row>
    <row r="785" spans="1:4">
      <c r="A785" s="517" t="str">
        <f>IF(C775=0,"","収支計算テーブル")</f>
        <v/>
      </c>
      <c r="B785" s="517" t="s">
        <v>1394</v>
      </c>
      <c r="C785" s="517">
        <f>報告用入力!E91</f>
        <v>0</v>
      </c>
    </row>
    <row r="786" spans="1:4">
      <c r="A786" s="517" t="str">
        <f>IF(C793=0,"","収支計算テーブル")</f>
        <v/>
      </c>
      <c r="B786" s="517" t="s">
        <v>1291</v>
      </c>
      <c r="C786" s="517" t="str">
        <f>申請用入力!$R$12</f>
        <v/>
      </c>
      <c r="D786" s="517" t="s">
        <v>1292</v>
      </c>
    </row>
    <row r="787" spans="1:4">
      <c r="A787" s="517" t="str">
        <f>IF(C793=0,"","収支計算テーブル")</f>
        <v/>
      </c>
      <c r="B787" s="517" t="s">
        <v>1293</v>
      </c>
      <c r="C787" s="517">
        <f>選択!$A$2</f>
        <v>2024</v>
      </c>
    </row>
    <row r="788" spans="1:4">
      <c r="A788" s="517" t="str">
        <f>IF(C793=0,"","収支計算テーブル")</f>
        <v/>
      </c>
      <c r="B788" s="517" t="s">
        <v>1360</v>
      </c>
      <c r="C788" s="517" t="str">
        <f>選択!$A$1</f>
        <v>ブランド構築支援</v>
      </c>
    </row>
    <row r="789" spans="1:4">
      <c r="A789" s="517" t="str">
        <f>IF(C793=0,"","収支計算テーブル")</f>
        <v/>
      </c>
      <c r="B789" s="517" t="s">
        <v>1361</v>
      </c>
      <c r="C789" s="517" t="e">
        <f ca="1">$C$127</f>
        <v>#VALUE!</v>
      </c>
    </row>
    <row r="790" spans="1:4">
      <c r="A790" s="517" t="str">
        <f>IF(C793=0,"","収支計算テーブル")</f>
        <v/>
      </c>
      <c r="B790" s="517" t="s">
        <v>1380</v>
      </c>
    </row>
    <row r="791" spans="1:4">
      <c r="A791" s="517" t="str">
        <f>IF(C793=0,"","収支計算テーブル")</f>
        <v/>
      </c>
      <c r="B791" s="517" t="s">
        <v>1381</v>
      </c>
      <c r="C791" s="517" t="s">
        <v>1395</v>
      </c>
    </row>
    <row r="792" spans="1:4">
      <c r="A792" s="517" t="str">
        <f>IF(C793=0,"","収支計算テーブル")</f>
        <v/>
      </c>
      <c r="B792" s="517" t="s">
        <v>1383</v>
      </c>
      <c r="C792" s="517" t="s">
        <v>1489</v>
      </c>
    </row>
    <row r="793" spans="1:4">
      <c r="A793" s="517" t="str">
        <f>IF(C793=0,"","収支計算テーブル")</f>
        <v/>
      </c>
      <c r="B793" s="517" t="s">
        <v>1384</v>
      </c>
      <c r="C793" s="517">
        <f>報告用入力!E87</f>
        <v>0</v>
      </c>
    </row>
    <row r="794" spans="1:4">
      <c r="A794" s="517" t="str">
        <f>IF(C793=0,"","収支計算テーブル")</f>
        <v/>
      </c>
      <c r="B794" s="517" t="s">
        <v>1385</v>
      </c>
    </row>
    <row r="795" spans="1:4">
      <c r="A795" s="517" t="str">
        <f>IF(C793=0,"","収支計算テーブル")</f>
        <v/>
      </c>
      <c r="B795" s="517" t="s">
        <v>1386</v>
      </c>
    </row>
    <row r="796" spans="1:4">
      <c r="A796" s="517" t="str">
        <f>IF(C793=0,"","収支計算テーブル")</f>
        <v/>
      </c>
      <c r="B796" s="517" t="s">
        <v>1387</v>
      </c>
    </row>
    <row r="797" spans="1:4">
      <c r="A797" s="517" t="str">
        <f>IF(C793=0,"","収支計算テーブル")</f>
        <v/>
      </c>
      <c r="B797" s="517" t="s">
        <v>1388</v>
      </c>
      <c r="C797" s="517">
        <f>報告用入力!G87</f>
        <v>0</v>
      </c>
    </row>
    <row r="798" spans="1:4">
      <c r="A798" s="517" t="str">
        <f>IF(C793=0,"","収支計算テーブル")</f>
        <v/>
      </c>
      <c r="B798" s="517" t="s">
        <v>1389</v>
      </c>
      <c r="C798" s="517">
        <f>報告用入力!H87</f>
        <v>0</v>
      </c>
    </row>
    <row r="799" spans="1:4">
      <c r="A799" s="517" t="str">
        <f>IF(C793=0,"","収支計算テーブル")</f>
        <v/>
      </c>
      <c r="B799" s="517" t="s">
        <v>1390</v>
      </c>
    </row>
    <row r="800" spans="1:4">
      <c r="A800" s="517" t="str">
        <f>IF(C793=0,"","収支計算テーブル")</f>
        <v/>
      </c>
      <c r="B800" s="517" t="s">
        <v>1391</v>
      </c>
    </row>
    <row r="801" spans="1:4">
      <c r="A801" s="517" t="str">
        <f>IF(C793=0,"","収支計算テーブル")</f>
        <v/>
      </c>
      <c r="B801" s="517" t="s">
        <v>1392</v>
      </c>
      <c r="C801" s="517" t="str">
        <f>報告用入力!O87</f>
        <v/>
      </c>
    </row>
    <row r="802" spans="1:4">
      <c r="A802" s="517" t="str">
        <f>IF(C793=0,"","収支計算テーブル")</f>
        <v/>
      </c>
      <c r="B802" s="517" t="s">
        <v>1393</v>
      </c>
      <c r="C802" s="517" t="str">
        <f>報告用入力!P87</f>
        <v/>
      </c>
    </row>
    <row r="803" spans="1:4">
      <c r="A803" s="517" t="str">
        <f>IF(C793=0,"","収支計算テーブル")</f>
        <v/>
      </c>
      <c r="B803" s="517" t="s">
        <v>1394</v>
      </c>
      <c r="C803" s="517">
        <f>報告用入力!E91</f>
        <v>0</v>
      </c>
    </row>
    <row r="804" spans="1:4">
      <c r="A804" s="517" t="str">
        <f>IF(C811=0,"","収支計算テーブル")</f>
        <v/>
      </c>
      <c r="B804" s="517" t="s">
        <v>1291</v>
      </c>
      <c r="C804" s="517" t="str">
        <f>申請用入力!$R$12</f>
        <v/>
      </c>
      <c r="D804" s="517" t="s">
        <v>1292</v>
      </c>
    </row>
    <row r="805" spans="1:4">
      <c r="A805" s="517" t="str">
        <f>IF(C811=0,"","収支計算テーブル")</f>
        <v/>
      </c>
      <c r="B805" s="517" t="s">
        <v>1293</v>
      </c>
      <c r="C805" s="517">
        <f>選択!$A$2</f>
        <v>2024</v>
      </c>
    </row>
    <row r="806" spans="1:4">
      <c r="A806" s="517" t="str">
        <f>IF(C811=0,"","収支計算テーブル")</f>
        <v/>
      </c>
      <c r="B806" s="517" t="s">
        <v>1360</v>
      </c>
      <c r="C806" s="517" t="str">
        <f>選択!$A$1</f>
        <v>ブランド構築支援</v>
      </c>
    </row>
    <row r="807" spans="1:4">
      <c r="A807" s="517" t="str">
        <f>IF(C811=0,"","収支計算テーブル")</f>
        <v/>
      </c>
      <c r="B807" s="517" t="s">
        <v>1361</v>
      </c>
      <c r="C807" s="517" t="e">
        <f ca="1">$C$127</f>
        <v>#VALUE!</v>
      </c>
    </row>
    <row r="808" spans="1:4">
      <c r="A808" s="517" t="str">
        <f>IF(C811=0,"","収支計算テーブル")</f>
        <v/>
      </c>
      <c r="B808" s="517" t="s">
        <v>1380</v>
      </c>
    </row>
    <row r="809" spans="1:4">
      <c r="A809" s="517" t="str">
        <f>IF(C811=0,"","収支計算テーブル")</f>
        <v/>
      </c>
      <c r="B809" s="517" t="s">
        <v>1381</v>
      </c>
      <c r="C809" s="517" t="s">
        <v>1395</v>
      </c>
    </row>
    <row r="810" spans="1:4">
      <c r="A810" s="517" t="str">
        <f>IF(C811=0,"","収支計算テーブル")</f>
        <v/>
      </c>
      <c r="B810" s="517" t="s">
        <v>1383</v>
      </c>
      <c r="C810" s="517" t="s">
        <v>1489</v>
      </c>
    </row>
    <row r="811" spans="1:4">
      <c r="A811" s="517" t="str">
        <f>IF(C811=0,"","収支計算テーブル")</f>
        <v/>
      </c>
      <c r="B811" s="517" t="s">
        <v>1384</v>
      </c>
      <c r="C811" s="517">
        <f>報告用入力!E88</f>
        <v>0</v>
      </c>
    </row>
    <row r="812" spans="1:4">
      <c r="A812" s="517" t="str">
        <f>IF(C811=0,"","収支計算テーブル")</f>
        <v/>
      </c>
      <c r="B812" s="517" t="s">
        <v>1385</v>
      </c>
    </row>
    <row r="813" spans="1:4">
      <c r="A813" s="517" t="str">
        <f>IF(C811=0,"","収支計算テーブル")</f>
        <v/>
      </c>
      <c r="B813" s="517" t="s">
        <v>1386</v>
      </c>
    </row>
    <row r="814" spans="1:4">
      <c r="A814" s="517" t="str">
        <f>IF(C811=0,"","収支計算テーブル")</f>
        <v/>
      </c>
      <c r="B814" s="517" t="s">
        <v>1387</v>
      </c>
    </row>
    <row r="815" spans="1:4">
      <c r="A815" s="517" t="str">
        <f>IF(C811=0,"","収支計算テーブル")</f>
        <v/>
      </c>
      <c r="B815" s="517" t="s">
        <v>1388</v>
      </c>
      <c r="C815" s="517">
        <f>報告用入力!G88</f>
        <v>0</v>
      </c>
    </row>
    <row r="816" spans="1:4">
      <c r="A816" s="517" t="str">
        <f>IF(C811=0,"","収支計算テーブル")</f>
        <v/>
      </c>
      <c r="B816" s="517" t="s">
        <v>1389</v>
      </c>
      <c r="C816" s="517">
        <f>報告用入力!H88</f>
        <v>0</v>
      </c>
    </row>
    <row r="817" spans="1:4">
      <c r="A817" s="517" t="str">
        <f>IF(C811=0,"","収支計算テーブル")</f>
        <v/>
      </c>
      <c r="B817" s="517" t="s">
        <v>1390</v>
      </c>
    </row>
    <row r="818" spans="1:4">
      <c r="A818" s="517" t="str">
        <f>IF(C811=0,"","収支計算テーブル")</f>
        <v/>
      </c>
      <c r="B818" s="517" t="s">
        <v>1391</v>
      </c>
    </row>
    <row r="819" spans="1:4">
      <c r="A819" s="517" t="str">
        <f>IF(C811=0,"","収支計算テーブル")</f>
        <v/>
      </c>
      <c r="B819" s="517" t="s">
        <v>1392</v>
      </c>
      <c r="C819" s="517" t="str">
        <f>報告用入力!O88</f>
        <v/>
      </c>
    </row>
    <row r="820" spans="1:4">
      <c r="A820" s="517" t="str">
        <f>IF(C811=0,"","収支計算テーブル")</f>
        <v/>
      </c>
      <c r="B820" s="517" t="s">
        <v>1393</v>
      </c>
      <c r="C820" s="517" t="str">
        <f>報告用入力!P88</f>
        <v/>
      </c>
    </row>
    <row r="821" spans="1:4">
      <c r="A821" s="517" t="str">
        <f>IF(C811=0,"","収支計算テーブル")</f>
        <v/>
      </c>
      <c r="B821" s="517" t="s">
        <v>1394</v>
      </c>
      <c r="C821" s="517">
        <f>報告用入力!E91</f>
        <v>0</v>
      </c>
    </row>
    <row r="822" spans="1:4">
      <c r="A822" s="517" t="str">
        <f>IF(C829=0,"","収支計算テーブル")</f>
        <v/>
      </c>
      <c r="B822" s="517" t="s">
        <v>1291</v>
      </c>
      <c r="C822" s="517" t="str">
        <f>申請用入力!$R$12</f>
        <v/>
      </c>
      <c r="D822" s="517" t="s">
        <v>1292</v>
      </c>
    </row>
    <row r="823" spans="1:4">
      <c r="A823" s="517" t="str">
        <f>IF(C829=0,"","収支計算テーブル")</f>
        <v/>
      </c>
      <c r="B823" s="517" t="s">
        <v>1293</v>
      </c>
      <c r="C823" s="517">
        <f>選択!$A$2</f>
        <v>2024</v>
      </c>
    </row>
    <row r="824" spans="1:4">
      <c r="A824" s="517" t="str">
        <f>IF(C829=0,"","収支計算テーブル")</f>
        <v/>
      </c>
      <c r="B824" s="517" t="s">
        <v>1360</v>
      </c>
      <c r="C824" s="517" t="str">
        <f>選択!$A$1</f>
        <v>ブランド構築支援</v>
      </c>
    </row>
    <row r="825" spans="1:4">
      <c r="A825" s="517" t="str">
        <f>IF(C829=0,"","収支計算テーブル")</f>
        <v/>
      </c>
      <c r="B825" s="517" t="s">
        <v>1361</v>
      </c>
      <c r="C825" s="517" t="e">
        <f ca="1">$C$127</f>
        <v>#VALUE!</v>
      </c>
    </row>
    <row r="826" spans="1:4">
      <c r="A826" s="517" t="str">
        <f>IF(C829=0,"","収支計算テーブル")</f>
        <v/>
      </c>
      <c r="B826" s="517" t="s">
        <v>1380</v>
      </c>
    </row>
    <row r="827" spans="1:4">
      <c r="A827" s="517" t="str">
        <f>IF(C829=0,"","収支計算テーブル")</f>
        <v/>
      </c>
      <c r="B827" s="517" t="s">
        <v>1381</v>
      </c>
      <c r="C827" s="517" t="s">
        <v>1395</v>
      </c>
    </row>
    <row r="828" spans="1:4">
      <c r="A828" s="517" t="str">
        <f>IF(C829=0,"","収支計算テーブル")</f>
        <v/>
      </c>
      <c r="B828" s="517" t="s">
        <v>1383</v>
      </c>
      <c r="C828" s="517" t="s">
        <v>1489</v>
      </c>
    </row>
    <row r="829" spans="1:4">
      <c r="A829" s="517" t="str">
        <f>IF(C829=0,"","収支計算テーブル")</f>
        <v/>
      </c>
      <c r="B829" s="517" t="s">
        <v>1384</v>
      </c>
      <c r="C829" s="517">
        <f>報告用入力!E89</f>
        <v>0</v>
      </c>
    </row>
    <row r="830" spans="1:4">
      <c r="A830" s="517" t="str">
        <f>IF(C829=0,"","収支計算テーブル")</f>
        <v/>
      </c>
      <c r="B830" s="517" t="s">
        <v>1385</v>
      </c>
    </row>
    <row r="831" spans="1:4">
      <c r="A831" s="517" t="str">
        <f>IF(C829=0,"","収支計算テーブル")</f>
        <v/>
      </c>
      <c r="B831" s="517" t="s">
        <v>1386</v>
      </c>
    </row>
    <row r="832" spans="1:4">
      <c r="A832" s="517" t="str">
        <f>IF(C829=0,"","収支計算テーブル")</f>
        <v/>
      </c>
      <c r="B832" s="517" t="s">
        <v>1387</v>
      </c>
    </row>
    <row r="833" spans="1:4">
      <c r="A833" s="517" t="str">
        <f>IF(C829=0,"","収支計算テーブル")</f>
        <v/>
      </c>
      <c r="B833" s="517" t="s">
        <v>1388</v>
      </c>
      <c r="C833" s="517">
        <f>報告用入力!G89</f>
        <v>0</v>
      </c>
    </row>
    <row r="834" spans="1:4">
      <c r="A834" s="517" t="str">
        <f>IF(C829=0,"","収支計算テーブル")</f>
        <v/>
      </c>
      <c r="B834" s="517" t="s">
        <v>1389</v>
      </c>
      <c r="C834" s="517">
        <f>報告用入力!H89</f>
        <v>0</v>
      </c>
    </row>
    <row r="835" spans="1:4">
      <c r="A835" s="517" t="str">
        <f>IF(C829=0,"","収支計算テーブル")</f>
        <v/>
      </c>
      <c r="B835" s="517" t="s">
        <v>1390</v>
      </c>
    </row>
    <row r="836" spans="1:4">
      <c r="A836" s="517" t="str">
        <f>IF(C829=0,"","収支計算テーブル")</f>
        <v/>
      </c>
      <c r="B836" s="517" t="s">
        <v>1391</v>
      </c>
    </row>
    <row r="837" spans="1:4">
      <c r="A837" s="517" t="str">
        <f>IF(C829=0,"","収支計算テーブル")</f>
        <v/>
      </c>
      <c r="B837" s="517" t="s">
        <v>1392</v>
      </c>
      <c r="C837" s="517" t="str">
        <f>報告用入力!O89</f>
        <v/>
      </c>
    </row>
    <row r="838" spans="1:4">
      <c r="A838" s="517" t="str">
        <f>IF(C829=0,"","収支計算テーブル")</f>
        <v/>
      </c>
      <c r="B838" s="517" t="s">
        <v>1393</v>
      </c>
      <c r="C838" s="517" t="str">
        <f>報告用入力!P89</f>
        <v/>
      </c>
    </row>
    <row r="839" spans="1:4">
      <c r="A839" s="517" t="str">
        <f>IF(C829=0,"","収支計算テーブル")</f>
        <v/>
      </c>
      <c r="B839" s="517" t="s">
        <v>1394</v>
      </c>
      <c r="C839" s="517">
        <f>報告用入力!E91</f>
        <v>0</v>
      </c>
    </row>
    <row r="840" spans="1:4">
      <c r="A840" s="517" t="str">
        <f>IF(C847=0,"","収支計算テーブル")</f>
        <v/>
      </c>
      <c r="B840" s="517" t="s">
        <v>1291</v>
      </c>
      <c r="C840" s="517" t="str">
        <f>申請用入力!$R$12</f>
        <v/>
      </c>
      <c r="D840" s="517" t="s">
        <v>1292</v>
      </c>
    </row>
    <row r="841" spans="1:4">
      <c r="A841" s="517" t="str">
        <f>IF(C847=0,"","収支計算テーブル")</f>
        <v/>
      </c>
      <c r="B841" s="517" t="s">
        <v>1293</v>
      </c>
      <c r="C841" s="517">
        <f>選択!$A$2</f>
        <v>2024</v>
      </c>
    </row>
    <row r="842" spans="1:4">
      <c r="A842" s="517" t="str">
        <f>IF(C847=0,"","収支計算テーブル")</f>
        <v/>
      </c>
      <c r="B842" s="517" t="s">
        <v>1360</v>
      </c>
      <c r="C842" s="517" t="str">
        <f>選択!$A$1</f>
        <v>ブランド構築支援</v>
      </c>
    </row>
    <row r="843" spans="1:4">
      <c r="A843" s="517" t="str">
        <f>IF(C847=0,"","収支計算テーブル")</f>
        <v/>
      </c>
      <c r="B843" s="517" t="s">
        <v>1361</v>
      </c>
      <c r="C843" s="517" t="e">
        <f ca="1">$C$127</f>
        <v>#VALUE!</v>
      </c>
    </row>
    <row r="844" spans="1:4">
      <c r="A844" s="517" t="str">
        <f>IF(C847=0,"","収支計算テーブル")</f>
        <v/>
      </c>
      <c r="B844" s="517" t="s">
        <v>1380</v>
      </c>
    </row>
    <row r="845" spans="1:4">
      <c r="A845" s="517" t="str">
        <f>IF(C847=0,"","収支計算テーブル")</f>
        <v/>
      </c>
      <c r="B845" s="517" t="s">
        <v>1381</v>
      </c>
      <c r="C845" s="517" t="s">
        <v>1395</v>
      </c>
    </row>
    <row r="846" spans="1:4">
      <c r="A846" s="517" t="str">
        <f>IF(C847=0,"","収支計算テーブル")</f>
        <v/>
      </c>
      <c r="B846" s="517" t="s">
        <v>1383</v>
      </c>
      <c r="C846" s="517" t="s">
        <v>1489</v>
      </c>
    </row>
    <row r="847" spans="1:4">
      <c r="A847" s="517" t="str">
        <f>IF(C847=0,"","収支計算テーブル")</f>
        <v/>
      </c>
      <c r="B847" s="517" t="s">
        <v>1384</v>
      </c>
      <c r="C847" s="517">
        <f>報告用入力!E90</f>
        <v>0</v>
      </c>
    </row>
    <row r="848" spans="1:4">
      <c r="A848" s="517" t="str">
        <f>IF(C847=0,"","収支計算テーブル")</f>
        <v/>
      </c>
      <c r="B848" s="517" t="s">
        <v>1385</v>
      </c>
    </row>
    <row r="849" spans="1:4">
      <c r="A849" s="517" t="str">
        <f>IF(C847=0,"","収支計算テーブル")</f>
        <v/>
      </c>
      <c r="B849" s="517" t="s">
        <v>1386</v>
      </c>
    </row>
    <row r="850" spans="1:4">
      <c r="A850" s="517" t="str">
        <f>IF(C847=0,"","収支計算テーブル")</f>
        <v/>
      </c>
      <c r="B850" s="517" t="s">
        <v>1387</v>
      </c>
    </row>
    <row r="851" spans="1:4">
      <c r="A851" s="517" t="str">
        <f>IF(C847=0,"","収支計算テーブル")</f>
        <v/>
      </c>
      <c r="B851" s="517" t="s">
        <v>1388</v>
      </c>
      <c r="C851" s="517">
        <f>報告用入力!G90</f>
        <v>0</v>
      </c>
    </row>
    <row r="852" spans="1:4">
      <c r="A852" s="517" t="str">
        <f>IF(C847=0,"","収支計算テーブル")</f>
        <v/>
      </c>
      <c r="B852" s="517" t="s">
        <v>1389</v>
      </c>
      <c r="C852" s="517">
        <f>報告用入力!H90</f>
        <v>0</v>
      </c>
    </row>
    <row r="853" spans="1:4">
      <c r="A853" s="517" t="str">
        <f>IF(C847=0,"","収支計算テーブル")</f>
        <v/>
      </c>
      <c r="B853" s="517" t="s">
        <v>1390</v>
      </c>
    </row>
    <row r="854" spans="1:4">
      <c r="A854" s="517" t="str">
        <f>IF(C847=0,"","収支計算テーブル")</f>
        <v/>
      </c>
      <c r="B854" s="517" t="s">
        <v>1391</v>
      </c>
    </row>
    <row r="855" spans="1:4">
      <c r="A855" s="517" t="str">
        <f>IF(C847=0,"","収支計算テーブル")</f>
        <v/>
      </c>
      <c r="B855" s="517" t="s">
        <v>1392</v>
      </c>
      <c r="C855" s="517" t="str">
        <f>報告用入力!O90</f>
        <v/>
      </c>
    </row>
    <row r="856" spans="1:4">
      <c r="A856" s="517" t="str">
        <f>IF(C847=0,"","収支計算テーブル")</f>
        <v/>
      </c>
      <c r="B856" s="517" t="s">
        <v>1393</v>
      </c>
      <c r="C856" s="517" t="str">
        <f>報告用入力!P90</f>
        <v/>
      </c>
    </row>
    <row r="857" spans="1:4">
      <c r="A857" s="517" t="str">
        <f>IF(C847=0,"","収支計算テーブル")</f>
        <v/>
      </c>
      <c r="B857" s="517" t="s">
        <v>1394</v>
      </c>
      <c r="C857" s="517">
        <f>報告用入力!E91</f>
        <v>0</v>
      </c>
    </row>
    <row r="858" spans="1:4">
      <c r="A858" s="517" t="str">
        <f>IF(C865=0,"","収支計算テーブル")</f>
        <v/>
      </c>
      <c r="B858" s="517" t="s">
        <v>1291</v>
      </c>
      <c r="C858" s="517" t="str">
        <f>申請用入力!$R$12</f>
        <v/>
      </c>
      <c r="D858" s="517" t="s">
        <v>1292</v>
      </c>
    </row>
    <row r="859" spans="1:4">
      <c r="A859" s="517" t="str">
        <f>IF(C865=0,"","収支計算テーブル")</f>
        <v/>
      </c>
      <c r="B859" s="517" t="s">
        <v>1293</v>
      </c>
      <c r="C859" s="517">
        <f>選択!$A$2</f>
        <v>2024</v>
      </c>
    </row>
    <row r="860" spans="1:4">
      <c r="A860" s="517" t="str">
        <f>IF(C865=0,"","収支計算テーブル")</f>
        <v/>
      </c>
      <c r="B860" s="517" t="s">
        <v>1360</v>
      </c>
      <c r="C860" s="517" t="str">
        <f>選択!$A$1</f>
        <v>ブランド構築支援</v>
      </c>
    </row>
    <row r="861" spans="1:4">
      <c r="A861" s="517" t="str">
        <f>IF(C865=0,"","収支計算テーブル")</f>
        <v/>
      </c>
      <c r="B861" s="517" t="s">
        <v>1361</v>
      </c>
      <c r="C861" s="517" t="e">
        <f ca="1">$C$127</f>
        <v>#VALUE!</v>
      </c>
    </row>
    <row r="862" spans="1:4">
      <c r="A862" s="517" t="str">
        <f>IF(C865=0,"","収支計算テーブル")</f>
        <v/>
      </c>
      <c r="B862" s="517" t="s">
        <v>1380</v>
      </c>
    </row>
    <row r="863" spans="1:4">
      <c r="A863" s="517" t="str">
        <f>IF(C865=0,"","収支計算テーブル")</f>
        <v/>
      </c>
      <c r="B863" s="517" t="s">
        <v>1381</v>
      </c>
      <c r="C863" s="517" t="s">
        <v>1395</v>
      </c>
    </row>
    <row r="864" spans="1:4">
      <c r="A864" s="517" t="str">
        <f>IF(C865=0,"","収支計算テーブル")</f>
        <v/>
      </c>
      <c r="B864" s="517" t="s">
        <v>1383</v>
      </c>
      <c r="C864" s="517" t="s">
        <v>1253</v>
      </c>
    </row>
    <row r="865" spans="1:4">
      <c r="A865" s="517" t="str">
        <f>IF(C865=0,"","収支計算テーブル")</f>
        <v/>
      </c>
      <c r="B865" s="517" t="s">
        <v>1384</v>
      </c>
      <c r="C865" s="517">
        <f>報告用入力!E94</f>
        <v>0</v>
      </c>
    </row>
    <row r="866" spans="1:4">
      <c r="A866" s="517" t="str">
        <f>IF(C865=0,"","収支計算テーブル")</f>
        <v/>
      </c>
      <c r="B866" s="517" t="s">
        <v>1385</v>
      </c>
    </row>
    <row r="867" spans="1:4">
      <c r="A867" s="517" t="str">
        <f>IF(C865=0,"","収支計算テーブル")</f>
        <v/>
      </c>
      <c r="B867" s="517" t="s">
        <v>1386</v>
      </c>
    </row>
    <row r="868" spans="1:4">
      <c r="A868" s="517" t="str">
        <f>IF(C865=0,"","収支計算テーブル")</f>
        <v/>
      </c>
      <c r="B868" s="517" t="s">
        <v>1387</v>
      </c>
    </row>
    <row r="869" spans="1:4">
      <c r="A869" s="517" t="str">
        <f>IF(C865=0,"","収支計算テーブル")</f>
        <v/>
      </c>
      <c r="B869" s="517" t="s">
        <v>1388</v>
      </c>
      <c r="C869" s="517">
        <f>報告用入力!G94</f>
        <v>0</v>
      </c>
    </row>
    <row r="870" spans="1:4">
      <c r="A870" s="517" t="str">
        <f>IF(C865=0,"","収支計算テーブル")</f>
        <v/>
      </c>
      <c r="B870" s="517" t="s">
        <v>1389</v>
      </c>
      <c r="C870" s="517">
        <f>報告用入力!H94</f>
        <v>0</v>
      </c>
    </row>
    <row r="871" spans="1:4">
      <c r="A871" s="517" t="str">
        <f>IF(C865=0,"","収支計算テーブル")</f>
        <v/>
      </c>
      <c r="B871" s="517" t="s">
        <v>1390</v>
      </c>
    </row>
    <row r="872" spans="1:4">
      <c r="A872" s="517" t="str">
        <f>IF(C865=0,"","収支計算テーブル")</f>
        <v/>
      </c>
      <c r="B872" s="517" t="s">
        <v>1391</v>
      </c>
    </row>
    <row r="873" spans="1:4">
      <c r="A873" s="517" t="str">
        <f>IF(C865=0,"","収支計算テーブル")</f>
        <v/>
      </c>
      <c r="B873" s="517" t="s">
        <v>1392</v>
      </c>
      <c r="C873" s="517" t="str">
        <f>報告用入力!O94</f>
        <v/>
      </c>
    </row>
    <row r="874" spans="1:4">
      <c r="A874" s="517" t="str">
        <f>IF(C865=0,"","収支計算テーブル")</f>
        <v/>
      </c>
      <c r="B874" s="517" t="s">
        <v>1393</v>
      </c>
      <c r="C874" s="517" t="str">
        <f>報告用入力!P94</f>
        <v/>
      </c>
    </row>
    <row r="875" spans="1:4">
      <c r="A875" s="517" t="str">
        <f>IF(C865=0,"","収支計算テーブル")</f>
        <v/>
      </c>
      <c r="B875" s="517" t="s">
        <v>1394</v>
      </c>
      <c r="C875" s="517">
        <f>報告用入力!E99</f>
        <v>0</v>
      </c>
    </row>
    <row r="876" spans="1:4">
      <c r="A876" s="517" t="str">
        <f>IF(C883=0,"","収支計算テーブル")</f>
        <v/>
      </c>
      <c r="B876" s="517" t="s">
        <v>1291</v>
      </c>
      <c r="C876" s="517" t="str">
        <f>申請用入力!$R$12</f>
        <v/>
      </c>
      <c r="D876" s="517" t="s">
        <v>1292</v>
      </c>
    </row>
    <row r="877" spans="1:4">
      <c r="A877" s="517" t="str">
        <f>IF(C883=0,"","収支計算テーブル")</f>
        <v/>
      </c>
      <c r="B877" s="517" t="s">
        <v>1293</v>
      </c>
      <c r="C877" s="517">
        <f>選択!$A$2</f>
        <v>2024</v>
      </c>
    </row>
    <row r="878" spans="1:4">
      <c r="A878" s="517" t="str">
        <f>IF(C883=0,"","収支計算テーブル")</f>
        <v/>
      </c>
      <c r="B878" s="517" t="s">
        <v>1360</v>
      </c>
      <c r="C878" s="517" t="str">
        <f>選択!$A$1</f>
        <v>ブランド構築支援</v>
      </c>
    </row>
    <row r="879" spans="1:4">
      <c r="A879" s="517" t="str">
        <f>IF(C883=0,"","収支計算テーブル")</f>
        <v/>
      </c>
      <c r="B879" s="517" t="s">
        <v>1361</v>
      </c>
      <c r="C879" s="517" t="e">
        <f ca="1">$C$127</f>
        <v>#VALUE!</v>
      </c>
    </row>
    <row r="880" spans="1:4">
      <c r="A880" s="517" t="str">
        <f>IF(C883=0,"","収支計算テーブル")</f>
        <v/>
      </c>
      <c r="B880" s="517" t="s">
        <v>1380</v>
      </c>
    </row>
    <row r="881" spans="1:4">
      <c r="A881" s="517" t="str">
        <f>IF(C883=0,"","収支計算テーブル")</f>
        <v/>
      </c>
      <c r="B881" s="517" t="s">
        <v>1381</v>
      </c>
      <c r="C881" s="517" t="s">
        <v>1395</v>
      </c>
    </row>
    <row r="882" spans="1:4">
      <c r="A882" s="517" t="str">
        <f>IF(C883=0,"","収支計算テーブル")</f>
        <v/>
      </c>
      <c r="B882" s="517" t="s">
        <v>1383</v>
      </c>
      <c r="C882" s="517" t="s">
        <v>1253</v>
      </c>
    </row>
    <row r="883" spans="1:4">
      <c r="A883" s="517" t="str">
        <f>IF(C883=0,"","収支計算テーブル")</f>
        <v/>
      </c>
      <c r="B883" s="517" t="s">
        <v>1384</v>
      </c>
      <c r="C883" s="517">
        <f>報告用入力!E95</f>
        <v>0</v>
      </c>
    </row>
    <row r="884" spans="1:4">
      <c r="A884" s="517" t="str">
        <f>IF(C883=0,"","収支計算テーブル")</f>
        <v/>
      </c>
      <c r="B884" s="517" t="s">
        <v>1385</v>
      </c>
    </row>
    <row r="885" spans="1:4">
      <c r="A885" s="517" t="str">
        <f>IF(C883=0,"","収支計算テーブル")</f>
        <v/>
      </c>
      <c r="B885" s="517" t="s">
        <v>1386</v>
      </c>
    </row>
    <row r="886" spans="1:4">
      <c r="A886" s="517" t="str">
        <f>IF(C883=0,"","収支計算テーブル")</f>
        <v/>
      </c>
      <c r="B886" s="517" t="s">
        <v>1387</v>
      </c>
    </row>
    <row r="887" spans="1:4">
      <c r="A887" s="517" t="str">
        <f>IF(C883=0,"","収支計算テーブル")</f>
        <v/>
      </c>
      <c r="B887" s="517" t="s">
        <v>1388</v>
      </c>
      <c r="C887" s="517">
        <f>報告用入力!G95</f>
        <v>0</v>
      </c>
    </row>
    <row r="888" spans="1:4">
      <c r="A888" s="517" t="str">
        <f>IF(C883=0,"","収支計算テーブル")</f>
        <v/>
      </c>
      <c r="B888" s="517" t="s">
        <v>1389</v>
      </c>
      <c r="C888" s="517">
        <f>報告用入力!H95</f>
        <v>0</v>
      </c>
    </row>
    <row r="889" spans="1:4">
      <c r="A889" s="517" t="str">
        <f>IF(C883=0,"","収支計算テーブル")</f>
        <v/>
      </c>
      <c r="B889" s="517" t="s">
        <v>1390</v>
      </c>
    </row>
    <row r="890" spans="1:4">
      <c r="A890" s="517" t="str">
        <f>IF(C883=0,"","収支計算テーブル")</f>
        <v/>
      </c>
      <c r="B890" s="517" t="s">
        <v>1391</v>
      </c>
    </row>
    <row r="891" spans="1:4">
      <c r="A891" s="517" t="str">
        <f>IF(C883=0,"","収支計算テーブル")</f>
        <v/>
      </c>
      <c r="B891" s="517" t="s">
        <v>1392</v>
      </c>
      <c r="C891" s="517" t="str">
        <f>報告用入力!O95</f>
        <v/>
      </c>
    </row>
    <row r="892" spans="1:4">
      <c r="A892" s="517" t="str">
        <f>IF(C883=0,"","収支計算テーブル")</f>
        <v/>
      </c>
      <c r="B892" s="517" t="s">
        <v>1393</v>
      </c>
      <c r="C892" s="517" t="str">
        <f>報告用入力!P95</f>
        <v/>
      </c>
    </row>
    <row r="893" spans="1:4">
      <c r="A893" s="517" t="str">
        <f>IF(C883=0,"","収支計算テーブル")</f>
        <v/>
      </c>
      <c r="B893" s="517" t="s">
        <v>1394</v>
      </c>
      <c r="C893" s="517">
        <f>報告用入力!E99</f>
        <v>0</v>
      </c>
    </row>
    <row r="894" spans="1:4">
      <c r="A894" s="517" t="str">
        <f>IF(C901=0,"","収支計算テーブル")</f>
        <v/>
      </c>
      <c r="B894" s="517" t="s">
        <v>1291</v>
      </c>
      <c r="C894" s="517" t="str">
        <f>申請用入力!$R$12</f>
        <v/>
      </c>
      <c r="D894" s="517" t="s">
        <v>1292</v>
      </c>
    </row>
    <row r="895" spans="1:4">
      <c r="A895" s="517" t="str">
        <f>IF(C901=0,"","収支計算テーブル")</f>
        <v/>
      </c>
      <c r="B895" s="517" t="s">
        <v>1293</v>
      </c>
      <c r="C895" s="517">
        <f>選択!$A$2</f>
        <v>2024</v>
      </c>
    </row>
    <row r="896" spans="1:4">
      <c r="A896" s="517" t="str">
        <f>IF(C901=0,"","収支計算テーブル")</f>
        <v/>
      </c>
      <c r="B896" s="517" t="s">
        <v>1360</v>
      </c>
      <c r="C896" s="517" t="str">
        <f>選択!$A$1</f>
        <v>ブランド構築支援</v>
      </c>
    </row>
    <row r="897" spans="1:4">
      <c r="A897" s="517" t="str">
        <f>IF(C901=0,"","収支計算テーブル")</f>
        <v/>
      </c>
      <c r="B897" s="517" t="s">
        <v>1361</v>
      </c>
      <c r="C897" s="517" t="e">
        <f ca="1">$C$127</f>
        <v>#VALUE!</v>
      </c>
    </row>
    <row r="898" spans="1:4">
      <c r="A898" s="517" t="str">
        <f>IF(C901=0,"","収支計算テーブル")</f>
        <v/>
      </c>
      <c r="B898" s="517" t="s">
        <v>1380</v>
      </c>
    </row>
    <row r="899" spans="1:4">
      <c r="A899" s="517" t="str">
        <f>IF(C901=0,"","収支計算テーブル")</f>
        <v/>
      </c>
      <c r="B899" s="517" t="s">
        <v>1381</v>
      </c>
      <c r="C899" s="517" t="s">
        <v>1395</v>
      </c>
    </row>
    <row r="900" spans="1:4">
      <c r="A900" s="517" t="str">
        <f>IF(C901=0,"","収支計算テーブル")</f>
        <v/>
      </c>
      <c r="B900" s="517" t="s">
        <v>1383</v>
      </c>
      <c r="C900" s="517" t="s">
        <v>1253</v>
      </c>
    </row>
    <row r="901" spans="1:4">
      <c r="A901" s="517" t="str">
        <f>IF(C901=0,"","収支計算テーブル")</f>
        <v/>
      </c>
      <c r="B901" s="517" t="s">
        <v>1384</v>
      </c>
      <c r="C901" s="517">
        <f>報告用入力!E96</f>
        <v>0</v>
      </c>
    </row>
    <row r="902" spans="1:4">
      <c r="A902" s="517" t="str">
        <f>IF(C901=0,"","収支計算テーブル")</f>
        <v/>
      </c>
      <c r="B902" s="517" t="s">
        <v>1385</v>
      </c>
    </row>
    <row r="903" spans="1:4">
      <c r="A903" s="517" t="str">
        <f>IF(C901=0,"","収支計算テーブル")</f>
        <v/>
      </c>
      <c r="B903" s="517" t="s">
        <v>1386</v>
      </c>
    </row>
    <row r="904" spans="1:4">
      <c r="A904" s="517" t="str">
        <f>IF(C901=0,"","収支計算テーブル")</f>
        <v/>
      </c>
      <c r="B904" s="517" t="s">
        <v>1387</v>
      </c>
    </row>
    <row r="905" spans="1:4">
      <c r="A905" s="517" t="str">
        <f>IF(C901=0,"","収支計算テーブル")</f>
        <v/>
      </c>
      <c r="B905" s="517" t="s">
        <v>1388</v>
      </c>
      <c r="C905" s="517">
        <f>報告用入力!G96</f>
        <v>0</v>
      </c>
    </row>
    <row r="906" spans="1:4">
      <c r="A906" s="517" t="str">
        <f>IF(C901=0,"","収支計算テーブル")</f>
        <v/>
      </c>
      <c r="B906" s="517" t="s">
        <v>1389</v>
      </c>
      <c r="C906" s="517">
        <f>報告用入力!H96</f>
        <v>0</v>
      </c>
    </row>
    <row r="907" spans="1:4">
      <c r="A907" s="517" t="str">
        <f>IF(C901=0,"","収支計算テーブル")</f>
        <v/>
      </c>
      <c r="B907" s="517" t="s">
        <v>1390</v>
      </c>
    </row>
    <row r="908" spans="1:4">
      <c r="A908" s="517" t="str">
        <f>IF(C901=0,"","収支計算テーブル")</f>
        <v/>
      </c>
      <c r="B908" s="517" t="s">
        <v>1391</v>
      </c>
    </row>
    <row r="909" spans="1:4">
      <c r="A909" s="517" t="str">
        <f>IF(C901=0,"","収支計算テーブル")</f>
        <v/>
      </c>
      <c r="B909" s="517" t="s">
        <v>1392</v>
      </c>
      <c r="C909" s="517" t="str">
        <f>報告用入力!O96</f>
        <v/>
      </c>
    </row>
    <row r="910" spans="1:4">
      <c r="A910" s="517" t="str">
        <f>IF(C901=0,"","収支計算テーブル")</f>
        <v/>
      </c>
      <c r="B910" s="517" t="s">
        <v>1393</v>
      </c>
      <c r="C910" s="517" t="str">
        <f>報告用入力!P96</f>
        <v/>
      </c>
    </row>
    <row r="911" spans="1:4">
      <c r="A911" s="517" t="str">
        <f>IF(C901=0,"","収支計算テーブル")</f>
        <v/>
      </c>
      <c r="B911" s="517" t="s">
        <v>1394</v>
      </c>
      <c r="C911" s="517">
        <f>報告用入力!E99</f>
        <v>0</v>
      </c>
    </row>
    <row r="912" spans="1:4">
      <c r="A912" s="517" t="str">
        <f>IF(C919=0,"","収支計算テーブル")</f>
        <v/>
      </c>
      <c r="B912" s="517" t="s">
        <v>1291</v>
      </c>
      <c r="C912" s="517" t="str">
        <f>申請用入力!$R$12</f>
        <v/>
      </c>
      <c r="D912" s="517" t="s">
        <v>1292</v>
      </c>
    </row>
    <row r="913" spans="1:3">
      <c r="A913" s="517" t="str">
        <f>IF(C919=0,"","収支計算テーブル")</f>
        <v/>
      </c>
      <c r="B913" s="517" t="s">
        <v>1293</v>
      </c>
      <c r="C913" s="517">
        <f>選択!$A$2</f>
        <v>2024</v>
      </c>
    </row>
    <row r="914" spans="1:3">
      <c r="A914" s="517" t="str">
        <f>IF(C919=0,"","収支計算テーブル")</f>
        <v/>
      </c>
      <c r="B914" s="517" t="s">
        <v>1360</v>
      </c>
      <c r="C914" s="517" t="str">
        <f>選択!$A$1</f>
        <v>ブランド構築支援</v>
      </c>
    </row>
    <row r="915" spans="1:3">
      <c r="A915" s="517" t="str">
        <f>IF(C919=0,"","収支計算テーブル")</f>
        <v/>
      </c>
      <c r="B915" s="517" t="s">
        <v>1361</v>
      </c>
      <c r="C915" s="517" t="e">
        <f ca="1">$C$127</f>
        <v>#VALUE!</v>
      </c>
    </row>
    <row r="916" spans="1:3">
      <c r="A916" s="517" t="str">
        <f>IF(C919=0,"","収支計算テーブル")</f>
        <v/>
      </c>
      <c r="B916" s="517" t="s">
        <v>1380</v>
      </c>
    </row>
    <row r="917" spans="1:3">
      <c r="A917" s="517" t="str">
        <f>IF(C919=0,"","収支計算テーブル")</f>
        <v/>
      </c>
      <c r="B917" s="517" t="s">
        <v>1381</v>
      </c>
      <c r="C917" s="517" t="s">
        <v>1395</v>
      </c>
    </row>
    <row r="918" spans="1:3">
      <c r="A918" s="517" t="str">
        <f>IF(C919=0,"","収支計算テーブル")</f>
        <v/>
      </c>
      <c r="B918" s="517" t="s">
        <v>1383</v>
      </c>
      <c r="C918" s="517" t="s">
        <v>1253</v>
      </c>
    </row>
    <row r="919" spans="1:3">
      <c r="A919" s="517" t="str">
        <f>IF(C919=0,"","収支計算テーブル")</f>
        <v/>
      </c>
      <c r="B919" s="517" t="s">
        <v>1384</v>
      </c>
      <c r="C919" s="517">
        <f>報告用入力!E97</f>
        <v>0</v>
      </c>
    </row>
    <row r="920" spans="1:3">
      <c r="A920" s="517" t="str">
        <f>IF(C919=0,"","収支計算テーブル")</f>
        <v/>
      </c>
      <c r="B920" s="517" t="s">
        <v>1385</v>
      </c>
    </row>
    <row r="921" spans="1:3">
      <c r="A921" s="517" t="str">
        <f>IF(C919=0,"","収支計算テーブル")</f>
        <v/>
      </c>
      <c r="B921" s="517" t="s">
        <v>1386</v>
      </c>
    </row>
    <row r="922" spans="1:3">
      <c r="A922" s="517" t="str">
        <f>IF(C919=0,"","収支計算テーブル")</f>
        <v/>
      </c>
      <c r="B922" s="517" t="s">
        <v>1387</v>
      </c>
    </row>
    <row r="923" spans="1:3">
      <c r="A923" s="517" t="str">
        <f>IF(C919=0,"","収支計算テーブル")</f>
        <v/>
      </c>
      <c r="B923" s="517" t="s">
        <v>1388</v>
      </c>
      <c r="C923" s="517">
        <f>報告用入力!G97</f>
        <v>0</v>
      </c>
    </row>
    <row r="924" spans="1:3">
      <c r="A924" s="517" t="str">
        <f>IF(C919=0,"","収支計算テーブル")</f>
        <v/>
      </c>
      <c r="B924" s="517" t="s">
        <v>1389</v>
      </c>
      <c r="C924" s="517">
        <f>報告用入力!H97</f>
        <v>0</v>
      </c>
    </row>
    <row r="925" spans="1:3">
      <c r="A925" s="517" t="str">
        <f>IF(C919=0,"","収支計算テーブル")</f>
        <v/>
      </c>
      <c r="B925" s="517" t="s">
        <v>1390</v>
      </c>
    </row>
    <row r="926" spans="1:3">
      <c r="A926" s="517" t="str">
        <f>IF(C919=0,"","収支計算テーブル")</f>
        <v/>
      </c>
      <c r="B926" s="517" t="s">
        <v>1391</v>
      </c>
    </row>
    <row r="927" spans="1:3">
      <c r="A927" s="517" t="str">
        <f>IF(C919=0,"","収支計算テーブル")</f>
        <v/>
      </c>
      <c r="B927" s="517" t="s">
        <v>1392</v>
      </c>
      <c r="C927" s="517" t="str">
        <f>報告用入力!O97</f>
        <v/>
      </c>
    </row>
    <row r="928" spans="1:3">
      <c r="A928" s="517" t="str">
        <f>IF(C919=0,"","収支計算テーブル")</f>
        <v/>
      </c>
      <c r="B928" s="517" t="s">
        <v>1393</v>
      </c>
      <c r="C928" s="517" t="str">
        <f>報告用入力!P97</f>
        <v/>
      </c>
    </row>
    <row r="929" spans="1:4">
      <c r="A929" s="517" t="str">
        <f>IF(C919=0,"","収支計算テーブル")</f>
        <v/>
      </c>
      <c r="B929" s="517" t="s">
        <v>1394</v>
      </c>
      <c r="C929" s="517">
        <f>報告用入力!E99</f>
        <v>0</v>
      </c>
    </row>
    <row r="930" spans="1:4">
      <c r="A930" s="517" t="str">
        <f>IF(C937=0,"","収支計算テーブル")</f>
        <v/>
      </c>
      <c r="B930" s="517" t="s">
        <v>1291</v>
      </c>
      <c r="C930" s="517" t="str">
        <f>申請用入力!$R$12</f>
        <v/>
      </c>
      <c r="D930" s="517" t="s">
        <v>1292</v>
      </c>
    </row>
    <row r="931" spans="1:4">
      <c r="A931" s="517" t="str">
        <f>IF(C937=0,"","収支計算テーブル")</f>
        <v/>
      </c>
      <c r="B931" s="517" t="s">
        <v>1293</v>
      </c>
      <c r="C931" s="517">
        <f>選択!$A$2</f>
        <v>2024</v>
      </c>
    </row>
    <row r="932" spans="1:4">
      <c r="A932" s="517" t="str">
        <f>IF(C937=0,"","収支計算テーブル")</f>
        <v/>
      </c>
      <c r="B932" s="517" t="s">
        <v>1360</v>
      </c>
      <c r="C932" s="517" t="str">
        <f>選択!$A$1</f>
        <v>ブランド構築支援</v>
      </c>
    </row>
    <row r="933" spans="1:4">
      <c r="A933" s="517" t="str">
        <f>IF(C937=0,"","収支計算テーブル")</f>
        <v/>
      </c>
      <c r="B933" s="517" t="s">
        <v>1361</v>
      </c>
      <c r="C933" s="517" t="e">
        <f ca="1">$C$127</f>
        <v>#VALUE!</v>
      </c>
    </row>
    <row r="934" spans="1:4">
      <c r="A934" s="517" t="str">
        <f>IF(C937=0,"","収支計算テーブル")</f>
        <v/>
      </c>
      <c r="B934" s="517" t="s">
        <v>1380</v>
      </c>
    </row>
    <row r="935" spans="1:4">
      <c r="A935" s="517" t="str">
        <f>IF(C937=0,"","収支計算テーブル")</f>
        <v/>
      </c>
      <c r="B935" s="517" t="s">
        <v>1381</v>
      </c>
      <c r="C935" s="517" t="s">
        <v>1395</v>
      </c>
    </row>
    <row r="936" spans="1:4">
      <c r="A936" s="517" t="str">
        <f>IF(C937=0,"","収支計算テーブル")</f>
        <v/>
      </c>
      <c r="B936" s="517" t="s">
        <v>1383</v>
      </c>
      <c r="C936" s="517" t="s">
        <v>1253</v>
      </c>
    </row>
    <row r="937" spans="1:4">
      <c r="A937" s="517" t="str">
        <f>IF(C937=0,"","収支計算テーブル")</f>
        <v/>
      </c>
      <c r="B937" s="517" t="s">
        <v>1384</v>
      </c>
      <c r="C937" s="517">
        <f>報告用入力!E98</f>
        <v>0</v>
      </c>
    </row>
    <row r="938" spans="1:4">
      <c r="A938" s="517" t="str">
        <f>IF(C937=0,"","収支計算テーブル")</f>
        <v/>
      </c>
      <c r="B938" s="517" t="s">
        <v>1385</v>
      </c>
    </row>
    <row r="939" spans="1:4">
      <c r="A939" s="517" t="str">
        <f>IF(C937=0,"","収支計算テーブル")</f>
        <v/>
      </c>
      <c r="B939" s="517" t="s">
        <v>1386</v>
      </c>
    </row>
    <row r="940" spans="1:4">
      <c r="A940" s="517" t="str">
        <f>IF(C937=0,"","収支計算テーブル")</f>
        <v/>
      </c>
      <c r="B940" s="517" t="s">
        <v>1387</v>
      </c>
    </row>
    <row r="941" spans="1:4">
      <c r="A941" s="517" t="str">
        <f>IF(C937=0,"","収支計算テーブル")</f>
        <v/>
      </c>
      <c r="B941" s="517" t="s">
        <v>1388</v>
      </c>
      <c r="C941" s="517">
        <f>報告用入力!G98</f>
        <v>0</v>
      </c>
    </row>
    <row r="942" spans="1:4">
      <c r="A942" s="517" t="str">
        <f>IF(C937=0,"","収支計算テーブル")</f>
        <v/>
      </c>
      <c r="B942" s="517" t="s">
        <v>1389</v>
      </c>
      <c r="C942" s="517">
        <f>報告用入力!H98</f>
        <v>0</v>
      </c>
    </row>
    <row r="943" spans="1:4">
      <c r="A943" s="517" t="str">
        <f>IF(C937=0,"","収支計算テーブル")</f>
        <v/>
      </c>
      <c r="B943" s="517" t="s">
        <v>1390</v>
      </c>
    </row>
    <row r="944" spans="1:4">
      <c r="A944" s="517" t="str">
        <f>IF(C937=0,"","収支計算テーブル")</f>
        <v/>
      </c>
      <c r="B944" s="517" t="s">
        <v>1391</v>
      </c>
    </row>
    <row r="945" spans="1:4">
      <c r="A945" s="517" t="str">
        <f>IF(C937=0,"","収支計算テーブル")</f>
        <v/>
      </c>
      <c r="B945" s="517" t="s">
        <v>1392</v>
      </c>
      <c r="C945" s="517" t="str">
        <f>報告用入力!O98</f>
        <v/>
      </c>
    </row>
    <row r="946" spans="1:4">
      <c r="A946" s="517" t="str">
        <f>IF(C937=0,"","収支計算テーブル")</f>
        <v/>
      </c>
      <c r="B946" s="517" t="s">
        <v>1393</v>
      </c>
      <c r="C946" s="517" t="str">
        <f>報告用入力!P98</f>
        <v/>
      </c>
    </row>
    <row r="947" spans="1:4">
      <c r="A947" s="517" t="str">
        <f>IF(C937=0,"","収支計算テーブル")</f>
        <v/>
      </c>
      <c r="B947" s="517" t="s">
        <v>1394</v>
      </c>
      <c r="C947" s="517">
        <f>報告用入力!E99</f>
        <v>0</v>
      </c>
    </row>
    <row r="948" spans="1:4">
      <c r="A948" s="517" t="str">
        <f>IF(C958=0,"","商品テーブル")</f>
        <v/>
      </c>
      <c r="B948" s="517" t="s">
        <v>1291</v>
      </c>
      <c r="C948" s="517" t="str">
        <f>申請用入力!$R$12</f>
        <v/>
      </c>
      <c r="D948" s="517" t="s">
        <v>1292</v>
      </c>
    </row>
    <row r="949" spans="1:4">
      <c r="A949" s="517" t="str">
        <f>IF(C958=0,"","商品テーブル")</f>
        <v/>
      </c>
      <c r="B949" s="517" t="s">
        <v>1293</v>
      </c>
      <c r="C949" s="517">
        <f>選択!$A$2</f>
        <v>2024</v>
      </c>
    </row>
    <row r="950" spans="1:4">
      <c r="A950" s="517" t="str">
        <f>IF(C958=0,"","商品テーブル")</f>
        <v/>
      </c>
      <c r="B950" s="517" t="s">
        <v>1360</v>
      </c>
      <c r="C950" s="517" t="str">
        <f>選択!$A$1</f>
        <v>ブランド構築支援</v>
      </c>
    </row>
    <row r="951" spans="1:4">
      <c r="A951" s="517" t="str">
        <f>IF(C958=0,"","商品テーブル")</f>
        <v/>
      </c>
      <c r="B951" s="517" t="s">
        <v>1361</v>
      </c>
      <c r="C951" s="517" t="e">
        <f ca="1">$C$127</f>
        <v>#VALUE!</v>
      </c>
    </row>
    <row r="952" spans="1:4">
      <c r="A952" s="517" t="str">
        <f>IF(C958=0,"","商品テーブル")</f>
        <v/>
      </c>
      <c r="B952" s="517" t="s">
        <v>1380</v>
      </c>
    </row>
    <row r="953" spans="1:4">
      <c r="A953" s="517" t="str">
        <f>IF(C958=0,"","商品テーブル")</f>
        <v/>
      </c>
      <c r="B953" s="517" t="s">
        <v>1396</v>
      </c>
      <c r="C953" s="517">
        <f>商品入力!C6</f>
        <v>0</v>
      </c>
    </row>
    <row r="954" spans="1:4">
      <c r="A954" s="517" t="str">
        <f>IF(C958=0,"","商品テーブル")</f>
        <v/>
      </c>
      <c r="B954" s="517" t="s">
        <v>1355</v>
      </c>
      <c r="C954" s="517">
        <f>商品入力!D6</f>
        <v>0</v>
      </c>
    </row>
    <row r="955" spans="1:4">
      <c r="A955" s="517" t="str">
        <f>IF(C958=0,"","商品テーブル")</f>
        <v/>
      </c>
      <c r="B955" s="517" t="s">
        <v>1356</v>
      </c>
      <c r="C955" s="517">
        <f>商品入力!E6</f>
        <v>0</v>
      </c>
    </row>
    <row r="956" spans="1:4">
      <c r="A956" s="517" t="str">
        <f>IF(C958=0,"","商品テーブル")</f>
        <v/>
      </c>
      <c r="B956" s="517" t="s">
        <v>1357</v>
      </c>
      <c r="C956" s="517">
        <f>商品入力!F6</f>
        <v>0</v>
      </c>
    </row>
    <row r="957" spans="1:4">
      <c r="A957" s="517" t="str">
        <f>IF(C958=0,"","商品テーブル")</f>
        <v/>
      </c>
      <c r="B957" s="517" t="s">
        <v>1397</v>
      </c>
      <c r="C957" s="517">
        <f>商品入力!G6</f>
        <v>0</v>
      </c>
    </row>
    <row r="958" spans="1:4">
      <c r="A958" s="517" t="str">
        <f>IF(C958=0,"","商品テーブル")</f>
        <v/>
      </c>
      <c r="B958" s="517" t="s">
        <v>1359</v>
      </c>
      <c r="C958" s="517">
        <f>商品入力!H6</f>
        <v>0</v>
      </c>
    </row>
    <row r="959" spans="1:4">
      <c r="A959" s="517" t="str">
        <f>IF(C958=0,"","商品テーブル")</f>
        <v/>
      </c>
      <c r="B959" s="517" t="s">
        <v>1398</v>
      </c>
      <c r="C959" s="517">
        <f>商品入力!I6</f>
        <v>0</v>
      </c>
    </row>
    <row r="960" spans="1:4">
      <c r="A960" s="517" t="str">
        <f>IF(C958=0,"","商品テーブル")</f>
        <v/>
      </c>
      <c r="B960" s="517" t="s">
        <v>1399</v>
      </c>
      <c r="C960" s="517">
        <f>商品入力!J6</f>
        <v>0</v>
      </c>
    </row>
    <row r="961" spans="1:4">
      <c r="A961" s="517" t="str">
        <f>IF(C958=0,"","商品テーブル")</f>
        <v/>
      </c>
      <c r="B961" s="517" t="s">
        <v>1400</v>
      </c>
      <c r="C961" s="517">
        <f>商品入力!K6</f>
        <v>0</v>
      </c>
    </row>
    <row r="962" spans="1:4">
      <c r="A962" s="517" t="str">
        <f>IF(C958=0,"","商品テーブル")</f>
        <v/>
      </c>
      <c r="B962" s="517" t="s">
        <v>1401</v>
      </c>
      <c r="C962" s="517">
        <f>商品入力!L6</f>
        <v>0</v>
      </c>
    </row>
    <row r="963" spans="1:4">
      <c r="A963" s="517" t="str">
        <f>IF(C958=0,"","商品テーブル")</f>
        <v/>
      </c>
      <c r="B963" s="517" t="s">
        <v>1402</v>
      </c>
      <c r="C963" s="517">
        <f>商品入力!M6</f>
        <v>0</v>
      </c>
    </row>
    <row r="964" spans="1:4">
      <c r="A964" s="517" t="str">
        <f>IF(C958=0,"","商品テーブル")</f>
        <v/>
      </c>
      <c r="B964" s="517" t="s">
        <v>1403</v>
      </c>
      <c r="C964" s="517">
        <f>商品入力!N6</f>
        <v>0</v>
      </c>
    </row>
    <row r="965" spans="1:4">
      <c r="A965" s="517" t="str">
        <f>IF(C958=0,"","商品テーブル")</f>
        <v/>
      </c>
      <c r="B965" s="517" t="s">
        <v>1404</v>
      </c>
      <c r="C965" s="517">
        <f>商品入力!O6</f>
        <v>0</v>
      </c>
    </row>
    <row r="966" spans="1:4">
      <c r="A966" s="517" t="str">
        <f>IF(C958=0,"","商品テーブル")</f>
        <v/>
      </c>
      <c r="B966" s="517" t="s">
        <v>1405</v>
      </c>
      <c r="C966" s="517">
        <f>商品入力!P6</f>
        <v>0</v>
      </c>
    </row>
    <row r="967" spans="1:4">
      <c r="A967" s="517" t="str">
        <f>IF(C958=0,"","商品テーブル")</f>
        <v/>
      </c>
      <c r="B967" s="517" t="s">
        <v>1406</v>
      </c>
      <c r="C967" s="517">
        <f>商品入力!Q6</f>
        <v>0</v>
      </c>
    </row>
    <row r="968" spans="1:4">
      <c r="A968" s="517" t="str">
        <f>IF(C958=0,"","商品テーブル")</f>
        <v/>
      </c>
      <c r="B968" s="517" t="s">
        <v>1407</v>
      </c>
      <c r="C968" s="517">
        <f>商品入力!R6</f>
        <v>0</v>
      </c>
    </row>
    <row r="969" spans="1:4">
      <c r="A969" s="517" t="str">
        <f>IF(C958=0,"","商品テーブル")</f>
        <v/>
      </c>
      <c r="B969" s="517" t="s">
        <v>1408</v>
      </c>
      <c r="C969" s="517">
        <f>商品入力!S6</f>
        <v>0</v>
      </c>
    </row>
    <row r="970" spans="1:4">
      <c r="A970" s="517" t="str">
        <f>IF(C958=0,"","商品テーブル")</f>
        <v/>
      </c>
      <c r="B970" s="517" t="s">
        <v>1409</v>
      </c>
      <c r="C970" s="517">
        <f>商品入力!T6</f>
        <v>0</v>
      </c>
    </row>
    <row r="971" spans="1:4">
      <c r="A971" s="517" t="str">
        <f>IF(C981=0,"","商品テーブル")</f>
        <v/>
      </c>
      <c r="B971" s="517" t="s">
        <v>1291</v>
      </c>
      <c r="C971" s="517" t="str">
        <f>申請用入力!$R$12</f>
        <v/>
      </c>
      <c r="D971" s="517" t="s">
        <v>1292</v>
      </c>
    </row>
    <row r="972" spans="1:4">
      <c r="A972" s="517" t="str">
        <f>IF(C981=0,"","商品テーブル")</f>
        <v/>
      </c>
      <c r="B972" s="517" t="s">
        <v>1293</v>
      </c>
      <c r="C972" s="517">
        <f>選択!$A$2</f>
        <v>2024</v>
      </c>
    </row>
    <row r="973" spans="1:4">
      <c r="A973" s="517" t="str">
        <f>IF(C981=0,"","商品テーブル")</f>
        <v/>
      </c>
      <c r="B973" s="517" t="s">
        <v>1360</v>
      </c>
      <c r="C973" s="517" t="str">
        <f>選択!$A$1</f>
        <v>ブランド構築支援</v>
      </c>
    </row>
    <row r="974" spans="1:4">
      <c r="A974" s="517" t="str">
        <f>IF(C981=0,"","商品テーブル")</f>
        <v/>
      </c>
      <c r="B974" s="517" t="s">
        <v>1361</v>
      </c>
      <c r="C974" s="517" t="e">
        <f ca="1">$C$127</f>
        <v>#VALUE!</v>
      </c>
    </row>
    <row r="975" spans="1:4">
      <c r="A975" s="517" t="str">
        <f>IF(C981=0,"","商品テーブル")</f>
        <v/>
      </c>
      <c r="B975" s="517" t="s">
        <v>1380</v>
      </c>
    </row>
    <row r="976" spans="1:4">
      <c r="A976" s="517" t="str">
        <f>IF(C981=0,"","商品テーブル")</f>
        <v/>
      </c>
      <c r="B976" s="517" t="s">
        <v>1396</v>
      </c>
      <c r="C976" s="517">
        <f>商品入力!C7</f>
        <v>0</v>
      </c>
    </row>
    <row r="977" spans="1:3">
      <c r="A977" s="517" t="str">
        <f>IF(C981=0,"","商品テーブル")</f>
        <v/>
      </c>
      <c r="B977" s="517" t="s">
        <v>1355</v>
      </c>
      <c r="C977" s="517">
        <f>商品入力!D7</f>
        <v>0</v>
      </c>
    </row>
    <row r="978" spans="1:3">
      <c r="A978" s="517" t="str">
        <f>IF(C981=0,"","商品テーブル")</f>
        <v/>
      </c>
      <c r="B978" s="517" t="s">
        <v>1356</v>
      </c>
      <c r="C978" s="517">
        <f>商品入力!E7</f>
        <v>0</v>
      </c>
    </row>
    <row r="979" spans="1:3">
      <c r="A979" s="517" t="str">
        <f>IF(C981=0,"","商品テーブル")</f>
        <v/>
      </c>
      <c r="B979" s="517" t="s">
        <v>1357</v>
      </c>
      <c r="C979" s="517">
        <f>商品入力!F7</f>
        <v>0</v>
      </c>
    </row>
    <row r="980" spans="1:3">
      <c r="A980" s="517" t="str">
        <f>IF(C981=0,"","商品テーブル")</f>
        <v/>
      </c>
      <c r="B980" s="517" t="s">
        <v>1397</v>
      </c>
      <c r="C980" s="517">
        <f>商品入力!G7</f>
        <v>0</v>
      </c>
    </row>
    <row r="981" spans="1:3">
      <c r="A981" s="517" t="str">
        <f>IF(C981=0,"","商品テーブル")</f>
        <v/>
      </c>
      <c r="B981" s="517" t="s">
        <v>1359</v>
      </c>
      <c r="C981" s="517">
        <f>商品入力!H7</f>
        <v>0</v>
      </c>
    </row>
    <row r="982" spans="1:3">
      <c r="A982" s="517" t="str">
        <f>IF(C981=0,"","商品テーブル")</f>
        <v/>
      </c>
      <c r="B982" s="517" t="s">
        <v>1398</v>
      </c>
      <c r="C982" s="517">
        <f>商品入力!I7</f>
        <v>0</v>
      </c>
    </row>
    <row r="983" spans="1:3">
      <c r="A983" s="517" t="str">
        <f>IF(C981=0,"","商品テーブル")</f>
        <v/>
      </c>
      <c r="B983" s="517" t="s">
        <v>1399</v>
      </c>
      <c r="C983" s="517">
        <f>商品入力!J7</f>
        <v>0</v>
      </c>
    </row>
    <row r="984" spans="1:3">
      <c r="A984" s="517" t="str">
        <f>IF(C981=0,"","商品テーブル")</f>
        <v/>
      </c>
      <c r="B984" s="517" t="s">
        <v>1400</v>
      </c>
      <c r="C984" s="517">
        <f>商品入力!K7</f>
        <v>0</v>
      </c>
    </row>
    <row r="985" spans="1:3">
      <c r="A985" s="517" t="str">
        <f>IF(C981=0,"","商品テーブル")</f>
        <v/>
      </c>
      <c r="B985" s="517" t="s">
        <v>1401</v>
      </c>
      <c r="C985" s="517">
        <f>商品入力!L7</f>
        <v>0</v>
      </c>
    </row>
    <row r="986" spans="1:3">
      <c r="A986" s="517" t="str">
        <f>IF(C981=0,"","商品テーブル")</f>
        <v/>
      </c>
      <c r="B986" s="517" t="s">
        <v>1402</v>
      </c>
      <c r="C986" s="517">
        <f>商品入力!M7</f>
        <v>0</v>
      </c>
    </row>
    <row r="987" spans="1:3">
      <c r="A987" s="517" t="str">
        <f>IF(C981=0,"","商品テーブル")</f>
        <v/>
      </c>
      <c r="B987" s="517" t="s">
        <v>1403</v>
      </c>
      <c r="C987" s="517">
        <f>商品入力!N7</f>
        <v>0</v>
      </c>
    </row>
    <row r="988" spans="1:3">
      <c r="A988" s="517" t="str">
        <f>IF(C981=0,"","商品テーブル")</f>
        <v/>
      </c>
      <c r="B988" s="517" t="s">
        <v>1404</v>
      </c>
      <c r="C988" s="517">
        <f>商品入力!O7</f>
        <v>0</v>
      </c>
    </row>
    <row r="989" spans="1:3">
      <c r="A989" s="517" t="str">
        <f>IF(C981=0,"","商品テーブル")</f>
        <v/>
      </c>
      <c r="B989" s="517" t="s">
        <v>1405</v>
      </c>
      <c r="C989" s="517">
        <f>商品入力!P7</f>
        <v>0</v>
      </c>
    </row>
    <row r="990" spans="1:3">
      <c r="A990" s="517" t="str">
        <f>IF(C981=0,"","商品テーブル")</f>
        <v/>
      </c>
      <c r="B990" s="517" t="s">
        <v>1406</v>
      </c>
      <c r="C990" s="517">
        <f>商品入力!Q7</f>
        <v>0</v>
      </c>
    </row>
    <row r="991" spans="1:3">
      <c r="A991" s="517" t="str">
        <f>IF(C981=0,"","商品テーブル")</f>
        <v/>
      </c>
      <c r="B991" s="517" t="s">
        <v>1407</v>
      </c>
      <c r="C991" s="517">
        <f>商品入力!R7</f>
        <v>0</v>
      </c>
    </row>
    <row r="992" spans="1:3">
      <c r="A992" s="517" t="str">
        <f>IF(C981=0,"","商品テーブル")</f>
        <v/>
      </c>
      <c r="B992" s="517" t="s">
        <v>1408</v>
      </c>
      <c r="C992" s="517">
        <f>商品入力!S7</f>
        <v>0</v>
      </c>
    </row>
    <row r="993" spans="1:4">
      <c r="A993" s="517" t="str">
        <f>IF(C981=0,"","商品テーブル")</f>
        <v/>
      </c>
      <c r="B993" s="517" t="s">
        <v>1409</v>
      </c>
      <c r="C993" s="517">
        <f>商品入力!T7</f>
        <v>0</v>
      </c>
    </row>
    <row r="994" spans="1:4">
      <c r="A994" s="517" t="str">
        <f>IF(C1004=0,"","商品テーブル")</f>
        <v/>
      </c>
      <c r="B994" s="517" t="s">
        <v>1291</v>
      </c>
      <c r="C994" s="517" t="str">
        <f>申請用入力!$R$12</f>
        <v/>
      </c>
      <c r="D994" s="517" t="s">
        <v>1292</v>
      </c>
    </row>
    <row r="995" spans="1:4">
      <c r="A995" s="517" t="str">
        <f>IF(C1004=0,"","商品テーブル")</f>
        <v/>
      </c>
      <c r="B995" s="517" t="s">
        <v>1293</v>
      </c>
      <c r="C995" s="517">
        <f>選択!$A$2</f>
        <v>2024</v>
      </c>
    </row>
    <row r="996" spans="1:4">
      <c r="A996" s="517" t="str">
        <f>IF(C1004=0,"","商品テーブル")</f>
        <v/>
      </c>
      <c r="B996" s="517" t="s">
        <v>1360</v>
      </c>
      <c r="C996" s="517" t="str">
        <f>選択!$A$1</f>
        <v>ブランド構築支援</v>
      </c>
    </row>
    <row r="997" spans="1:4">
      <c r="A997" s="517" t="str">
        <f>IF(C1004=0,"","商品テーブル")</f>
        <v/>
      </c>
      <c r="B997" s="517" t="s">
        <v>1361</v>
      </c>
      <c r="C997" s="517" t="e">
        <f ca="1">$C$127</f>
        <v>#VALUE!</v>
      </c>
    </row>
    <row r="998" spans="1:4">
      <c r="A998" s="517" t="str">
        <f>IF(C1004=0,"","商品テーブル")</f>
        <v/>
      </c>
      <c r="B998" s="517" t="s">
        <v>1380</v>
      </c>
    </row>
    <row r="999" spans="1:4">
      <c r="A999" s="517" t="str">
        <f>IF(C1004=0,"","商品テーブル")</f>
        <v/>
      </c>
      <c r="B999" s="517" t="s">
        <v>1396</v>
      </c>
      <c r="C999" s="517">
        <f>商品入力!C8</f>
        <v>0</v>
      </c>
    </row>
    <row r="1000" spans="1:4">
      <c r="A1000" s="517" t="str">
        <f>IF(C1004=0,"","商品テーブル")</f>
        <v/>
      </c>
      <c r="B1000" s="517" t="s">
        <v>1355</v>
      </c>
      <c r="C1000" s="517">
        <f>商品入力!D8</f>
        <v>0</v>
      </c>
    </row>
    <row r="1001" spans="1:4">
      <c r="A1001" s="517" t="str">
        <f>IF(C1004=0,"","商品テーブル")</f>
        <v/>
      </c>
      <c r="B1001" s="517" t="s">
        <v>1356</v>
      </c>
      <c r="C1001" s="517">
        <f>商品入力!E8</f>
        <v>0</v>
      </c>
    </row>
    <row r="1002" spans="1:4">
      <c r="A1002" s="517" t="str">
        <f>IF(C1004=0,"","商品テーブル")</f>
        <v/>
      </c>
      <c r="B1002" s="517" t="s">
        <v>1357</v>
      </c>
      <c r="C1002" s="517">
        <f>商品入力!F8</f>
        <v>0</v>
      </c>
    </row>
    <row r="1003" spans="1:4">
      <c r="A1003" s="517" t="str">
        <f>IF(C1004=0,"","商品テーブル")</f>
        <v/>
      </c>
      <c r="B1003" s="517" t="s">
        <v>1397</v>
      </c>
      <c r="C1003" s="517">
        <f>商品入力!G8</f>
        <v>0</v>
      </c>
    </row>
    <row r="1004" spans="1:4">
      <c r="A1004" s="517" t="str">
        <f>IF(C1004=0,"","商品テーブル")</f>
        <v/>
      </c>
      <c r="B1004" s="517" t="s">
        <v>1359</v>
      </c>
      <c r="C1004" s="517">
        <f>商品入力!H8</f>
        <v>0</v>
      </c>
    </row>
    <row r="1005" spans="1:4">
      <c r="A1005" s="517" t="str">
        <f>IF(C1004=0,"","商品テーブル")</f>
        <v/>
      </c>
      <c r="B1005" s="517" t="s">
        <v>1398</v>
      </c>
      <c r="C1005" s="517">
        <f>商品入力!I8</f>
        <v>0</v>
      </c>
    </row>
    <row r="1006" spans="1:4">
      <c r="A1006" s="517" t="str">
        <f>IF(C1004=0,"","商品テーブル")</f>
        <v/>
      </c>
      <c r="B1006" s="517" t="s">
        <v>1399</v>
      </c>
      <c r="C1006" s="517">
        <f>商品入力!J8</f>
        <v>0</v>
      </c>
    </row>
    <row r="1007" spans="1:4">
      <c r="A1007" s="517" t="str">
        <f>IF(C1004=0,"","商品テーブル")</f>
        <v/>
      </c>
      <c r="B1007" s="517" t="s">
        <v>1400</v>
      </c>
      <c r="C1007" s="517">
        <f>商品入力!K8</f>
        <v>0</v>
      </c>
    </row>
    <row r="1008" spans="1:4">
      <c r="A1008" s="517" t="str">
        <f>IF(C1004=0,"","商品テーブル")</f>
        <v/>
      </c>
      <c r="B1008" s="517" t="s">
        <v>1401</v>
      </c>
      <c r="C1008" s="517">
        <f>商品入力!L8</f>
        <v>0</v>
      </c>
    </row>
    <row r="1009" spans="1:4">
      <c r="A1009" s="517" t="str">
        <f>IF(C1004=0,"","商品テーブル")</f>
        <v/>
      </c>
      <c r="B1009" s="517" t="s">
        <v>1402</v>
      </c>
      <c r="C1009" s="517">
        <f>商品入力!M8</f>
        <v>0</v>
      </c>
    </row>
    <row r="1010" spans="1:4">
      <c r="A1010" s="517" t="str">
        <f>IF(C1004=0,"","商品テーブル")</f>
        <v/>
      </c>
      <c r="B1010" s="517" t="s">
        <v>1403</v>
      </c>
      <c r="C1010" s="517">
        <f>商品入力!N8</f>
        <v>0</v>
      </c>
    </row>
    <row r="1011" spans="1:4">
      <c r="A1011" s="517" t="str">
        <f>IF(C1004=0,"","商品テーブル")</f>
        <v/>
      </c>
      <c r="B1011" s="517" t="s">
        <v>1404</v>
      </c>
      <c r="C1011" s="517">
        <f>商品入力!O8</f>
        <v>0</v>
      </c>
    </row>
    <row r="1012" spans="1:4">
      <c r="A1012" s="517" t="str">
        <f>IF(C1004=0,"","商品テーブル")</f>
        <v/>
      </c>
      <c r="B1012" s="517" t="s">
        <v>1405</v>
      </c>
      <c r="C1012" s="517">
        <f>商品入力!P8</f>
        <v>0</v>
      </c>
    </row>
    <row r="1013" spans="1:4">
      <c r="A1013" s="517" t="str">
        <f>IF(C1004=0,"","商品テーブル")</f>
        <v/>
      </c>
      <c r="B1013" s="517" t="s">
        <v>1406</v>
      </c>
      <c r="C1013" s="517">
        <f>商品入力!Q8</f>
        <v>0</v>
      </c>
    </row>
    <row r="1014" spans="1:4">
      <c r="A1014" s="517" t="str">
        <f>IF(C1004=0,"","商品テーブル")</f>
        <v/>
      </c>
      <c r="B1014" s="517" t="s">
        <v>1407</v>
      </c>
      <c r="C1014" s="517">
        <f>商品入力!R8</f>
        <v>0</v>
      </c>
    </row>
    <row r="1015" spans="1:4">
      <c r="A1015" s="517" t="str">
        <f>IF(C1004=0,"","商品テーブル")</f>
        <v/>
      </c>
      <c r="B1015" s="517" t="s">
        <v>1408</v>
      </c>
      <c r="C1015" s="517">
        <f>商品入力!S8</f>
        <v>0</v>
      </c>
    </row>
    <row r="1016" spans="1:4">
      <c r="A1016" s="517" t="str">
        <f>IF(C1004=0,"","商品テーブル")</f>
        <v/>
      </c>
      <c r="B1016" s="517" t="s">
        <v>1409</v>
      </c>
      <c r="C1016" s="517">
        <f>商品入力!T8</f>
        <v>0</v>
      </c>
    </row>
    <row r="1017" spans="1:4">
      <c r="A1017" s="517" t="str">
        <f>IF(C1027=0,"","商品テーブル")</f>
        <v/>
      </c>
      <c r="B1017" s="517" t="s">
        <v>1291</v>
      </c>
      <c r="C1017" s="517" t="str">
        <f>申請用入力!$R$12</f>
        <v/>
      </c>
      <c r="D1017" s="517" t="s">
        <v>1292</v>
      </c>
    </row>
    <row r="1018" spans="1:4">
      <c r="A1018" s="517" t="str">
        <f>IF(C1027=0,"","商品テーブル")</f>
        <v/>
      </c>
      <c r="B1018" s="517" t="s">
        <v>1293</v>
      </c>
      <c r="C1018" s="517">
        <f>選択!$A$2</f>
        <v>2024</v>
      </c>
    </row>
    <row r="1019" spans="1:4">
      <c r="A1019" s="517" t="str">
        <f>IF(C1027=0,"","商品テーブル")</f>
        <v/>
      </c>
      <c r="B1019" s="517" t="s">
        <v>1360</v>
      </c>
      <c r="C1019" s="517" t="str">
        <f>選択!$A$1</f>
        <v>ブランド構築支援</v>
      </c>
    </row>
    <row r="1020" spans="1:4">
      <c r="A1020" s="517" t="str">
        <f>IF(C1027=0,"","商品テーブル")</f>
        <v/>
      </c>
      <c r="B1020" s="517" t="s">
        <v>1361</v>
      </c>
      <c r="C1020" s="517" t="e">
        <f ca="1">$C$127</f>
        <v>#VALUE!</v>
      </c>
    </row>
    <row r="1021" spans="1:4">
      <c r="A1021" s="517" t="str">
        <f>IF(C1027=0,"","商品テーブル")</f>
        <v/>
      </c>
      <c r="B1021" s="517" t="s">
        <v>1380</v>
      </c>
    </row>
    <row r="1022" spans="1:4">
      <c r="A1022" s="517" t="str">
        <f>IF(C1027=0,"","商品テーブル")</f>
        <v/>
      </c>
      <c r="B1022" s="517" t="s">
        <v>1396</v>
      </c>
      <c r="C1022" s="517">
        <f>商品入力!C9</f>
        <v>0</v>
      </c>
    </row>
    <row r="1023" spans="1:4">
      <c r="A1023" s="517" t="str">
        <f>IF(C1027=0,"","商品テーブル")</f>
        <v/>
      </c>
      <c r="B1023" s="517" t="s">
        <v>1355</v>
      </c>
      <c r="C1023" s="517">
        <f>商品入力!D9</f>
        <v>0</v>
      </c>
    </row>
    <row r="1024" spans="1:4">
      <c r="A1024" s="517" t="str">
        <f>IF(C1027=0,"","商品テーブル")</f>
        <v/>
      </c>
      <c r="B1024" s="517" t="s">
        <v>1356</v>
      </c>
      <c r="C1024" s="517">
        <f>商品入力!E9</f>
        <v>0</v>
      </c>
    </row>
    <row r="1025" spans="1:4">
      <c r="A1025" s="517" t="str">
        <f>IF(C1027=0,"","商品テーブル")</f>
        <v/>
      </c>
      <c r="B1025" s="517" t="s">
        <v>1357</v>
      </c>
      <c r="C1025" s="517">
        <f>商品入力!F9</f>
        <v>0</v>
      </c>
    </row>
    <row r="1026" spans="1:4">
      <c r="A1026" s="517" t="str">
        <f>IF(C1027=0,"","商品テーブル")</f>
        <v/>
      </c>
      <c r="B1026" s="517" t="s">
        <v>1397</v>
      </c>
      <c r="C1026" s="517">
        <f>商品入力!G9</f>
        <v>0</v>
      </c>
    </row>
    <row r="1027" spans="1:4">
      <c r="A1027" s="517" t="str">
        <f>IF(C1027=0,"","商品テーブル")</f>
        <v/>
      </c>
      <c r="B1027" s="517" t="s">
        <v>1359</v>
      </c>
      <c r="C1027" s="517">
        <f>商品入力!H9</f>
        <v>0</v>
      </c>
    </row>
    <row r="1028" spans="1:4">
      <c r="A1028" s="517" t="str">
        <f>IF(C1027=0,"","商品テーブル")</f>
        <v/>
      </c>
      <c r="B1028" s="517" t="s">
        <v>1398</v>
      </c>
      <c r="C1028" s="517">
        <f>商品入力!I9</f>
        <v>0</v>
      </c>
    </row>
    <row r="1029" spans="1:4">
      <c r="A1029" s="517" t="str">
        <f>IF(C1027=0,"","商品テーブル")</f>
        <v/>
      </c>
      <c r="B1029" s="517" t="s">
        <v>1399</v>
      </c>
      <c r="C1029" s="517">
        <f>商品入力!J9</f>
        <v>0</v>
      </c>
    </row>
    <row r="1030" spans="1:4">
      <c r="A1030" s="517" t="str">
        <f>IF(C1027=0,"","商品テーブル")</f>
        <v/>
      </c>
      <c r="B1030" s="517" t="s">
        <v>1400</v>
      </c>
      <c r="C1030" s="517">
        <f>商品入力!K9</f>
        <v>0</v>
      </c>
    </row>
    <row r="1031" spans="1:4">
      <c r="A1031" s="517" t="str">
        <f>IF(C1027=0,"","商品テーブル")</f>
        <v/>
      </c>
      <c r="B1031" s="517" t="s">
        <v>1401</v>
      </c>
      <c r="C1031" s="517">
        <f>商品入力!L9</f>
        <v>0</v>
      </c>
    </row>
    <row r="1032" spans="1:4">
      <c r="A1032" s="517" t="str">
        <f>IF(C1027=0,"","商品テーブル")</f>
        <v/>
      </c>
      <c r="B1032" s="517" t="s">
        <v>1402</v>
      </c>
      <c r="C1032" s="517">
        <f>商品入力!M9</f>
        <v>0</v>
      </c>
    </row>
    <row r="1033" spans="1:4">
      <c r="A1033" s="517" t="str">
        <f>IF(C1027=0,"","商品テーブル")</f>
        <v/>
      </c>
      <c r="B1033" s="517" t="s">
        <v>1403</v>
      </c>
      <c r="C1033" s="517">
        <f>商品入力!N9</f>
        <v>0</v>
      </c>
    </row>
    <row r="1034" spans="1:4">
      <c r="A1034" s="517" t="str">
        <f>IF(C1027=0,"","商品テーブル")</f>
        <v/>
      </c>
      <c r="B1034" s="517" t="s">
        <v>1404</v>
      </c>
      <c r="C1034" s="517">
        <f>商品入力!O9</f>
        <v>0</v>
      </c>
    </row>
    <row r="1035" spans="1:4">
      <c r="A1035" s="517" t="str">
        <f>IF(C1027=0,"","商品テーブル")</f>
        <v/>
      </c>
      <c r="B1035" s="517" t="s">
        <v>1405</v>
      </c>
      <c r="C1035" s="517">
        <f>商品入力!P9</f>
        <v>0</v>
      </c>
    </row>
    <row r="1036" spans="1:4">
      <c r="A1036" s="517" t="str">
        <f>IF(C1027=0,"","商品テーブル")</f>
        <v/>
      </c>
      <c r="B1036" s="517" t="s">
        <v>1406</v>
      </c>
      <c r="C1036" s="517">
        <f>商品入力!Q9</f>
        <v>0</v>
      </c>
    </row>
    <row r="1037" spans="1:4">
      <c r="A1037" s="517" t="str">
        <f>IF(C1027=0,"","商品テーブル")</f>
        <v/>
      </c>
      <c r="B1037" s="517" t="s">
        <v>1407</v>
      </c>
      <c r="C1037" s="517">
        <f>商品入力!R9</f>
        <v>0</v>
      </c>
    </row>
    <row r="1038" spans="1:4">
      <c r="A1038" s="517" t="str">
        <f>IF(C1027=0,"","商品テーブル")</f>
        <v/>
      </c>
      <c r="B1038" s="517" t="s">
        <v>1408</v>
      </c>
      <c r="C1038" s="517">
        <f>商品入力!S9</f>
        <v>0</v>
      </c>
    </row>
    <row r="1039" spans="1:4">
      <c r="A1039" s="517" t="str">
        <f>IF(C1027=0,"","商品テーブル")</f>
        <v/>
      </c>
      <c r="B1039" s="517" t="s">
        <v>1409</v>
      </c>
      <c r="C1039" s="517">
        <f>商品入力!T9</f>
        <v>0</v>
      </c>
    </row>
    <row r="1040" spans="1:4">
      <c r="A1040" s="517" t="str">
        <f>IF(C1050=0,"","商品テーブル")</f>
        <v/>
      </c>
      <c r="B1040" s="517" t="s">
        <v>1291</v>
      </c>
      <c r="C1040" s="517" t="str">
        <f>申請用入力!$R$12</f>
        <v/>
      </c>
      <c r="D1040" s="517" t="s">
        <v>1292</v>
      </c>
    </row>
    <row r="1041" spans="1:3">
      <c r="A1041" s="517" t="str">
        <f>IF(C1050=0,"","商品テーブル")</f>
        <v/>
      </c>
      <c r="B1041" s="517" t="s">
        <v>1293</v>
      </c>
      <c r="C1041" s="517">
        <f>選択!$A$2</f>
        <v>2024</v>
      </c>
    </row>
    <row r="1042" spans="1:3">
      <c r="A1042" s="517" t="str">
        <f>IF(C1050=0,"","商品テーブル")</f>
        <v/>
      </c>
      <c r="B1042" s="517" t="s">
        <v>1360</v>
      </c>
      <c r="C1042" s="517" t="str">
        <f>選択!$A$1</f>
        <v>ブランド構築支援</v>
      </c>
    </row>
    <row r="1043" spans="1:3">
      <c r="A1043" s="517" t="str">
        <f>IF(C1050=0,"","商品テーブル")</f>
        <v/>
      </c>
      <c r="B1043" s="517" t="s">
        <v>1361</v>
      </c>
      <c r="C1043" s="517" t="e">
        <f ca="1">$C$127</f>
        <v>#VALUE!</v>
      </c>
    </row>
    <row r="1044" spans="1:3">
      <c r="A1044" s="517" t="str">
        <f>IF(C1050=0,"","商品テーブル")</f>
        <v/>
      </c>
      <c r="B1044" s="517" t="s">
        <v>1380</v>
      </c>
    </row>
    <row r="1045" spans="1:3">
      <c r="A1045" s="517" t="str">
        <f>IF(C1050=0,"","商品テーブル")</f>
        <v/>
      </c>
      <c r="B1045" s="517" t="s">
        <v>1396</v>
      </c>
      <c r="C1045" s="517">
        <f>商品入力!C10</f>
        <v>0</v>
      </c>
    </row>
    <row r="1046" spans="1:3">
      <c r="A1046" s="517" t="str">
        <f>IF(C1050=0,"","商品テーブル")</f>
        <v/>
      </c>
      <c r="B1046" s="517" t="s">
        <v>1355</v>
      </c>
      <c r="C1046" s="517">
        <f>商品入力!D10</f>
        <v>0</v>
      </c>
    </row>
    <row r="1047" spans="1:3">
      <c r="A1047" s="517" t="str">
        <f>IF(C1050=0,"","商品テーブル")</f>
        <v/>
      </c>
      <c r="B1047" s="517" t="s">
        <v>1356</v>
      </c>
      <c r="C1047" s="517">
        <f>商品入力!E10</f>
        <v>0</v>
      </c>
    </row>
    <row r="1048" spans="1:3">
      <c r="A1048" s="517" t="str">
        <f>IF(C1050=0,"","商品テーブル")</f>
        <v/>
      </c>
      <c r="B1048" s="517" t="s">
        <v>1357</v>
      </c>
      <c r="C1048" s="517">
        <f>商品入力!F10</f>
        <v>0</v>
      </c>
    </row>
    <row r="1049" spans="1:3">
      <c r="A1049" s="517" t="str">
        <f>IF(C1050=0,"","商品テーブル")</f>
        <v/>
      </c>
      <c r="B1049" s="517" t="s">
        <v>1397</v>
      </c>
      <c r="C1049" s="517">
        <f>商品入力!G10</f>
        <v>0</v>
      </c>
    </row>
    <row r="1050" spans="1:3">
      <c r="A1050" s="517" t="str">
        <f>IF(C1050=0,"","商品テーブル")</f>
        <v/>
      </c>
      <c r="B1050" s="517" t="s">
        <v>1359</v>
      </c>
      <c r="C1050" s="517">
        <f>商品入力!H10</f>
        <v>0</v>
      </c>
    </row>
    <row r="1051" spans="1:3">
      <c r="A1051" s="517" t="str">
        <f>IF(C1050=0,"","商品テーブル")</f>
        <v/>
      </c>
      <c r="B1051" s="517" t="s">
        <v>1398</v>
      </c>
      <c r="C1051" s="517">
        <f>商品入力!I10</f>
        <v>0</v>
      </c>
    </row>
    <row r="1052" spans="1:3">
      <c r="A1052" s="517" t="str">
        <f>IF(C1050=0,"","商品テーブル")</f>
        <v/>
      </c>
      <c r="B1052" s="517" t="s">
        <v>1399</v>
      </c>
      <c r="C1052" s="517">
        <f>商品入力!J10</f>
        <v>0</v>
      </c>
    </row>
    <row r="1053" spans="1:3">
      <c r="A1053" s="517" t="str">
        <f>IF(C1050=0,"","商品テーブル")</f>
        <v/>
      </c>
      <c r="B1053" s="517" t="s">
        <v>1400</v>
      </c>
      <c r="C1053" s="517">
        <f>商品入力!K10</f>
        <v>0</v>
      </c>
    </row>
    <row r="1054" spans="1:3">
      <c r="A1054" s="517" t="str">
        <f>IF(C1050=0,"","商品テーブル")</f>
        <v/>
      </c>
      <c r="B1054" s="517" t="s">
        <v>1401</v>
      </c>
      <c r="C1054" s="517">
        <f>商品入力!L10</f>
        <v>0</v>
      </c>
    </row>
    <row r="1055" spans="1:3">
      <c r="A1055" s="517" t="str">
        <f>IF(C1050=0,"","商品テーブル")</f>
        <v/>
      </c>
      <c r="B1055" s="517" t="s">
        <v>1402</v>
      </c>
      <c r="C1055" s="517">
        <f>商品入力!M10</f>
        <v>0</v>
      </c>
    </row>
    <row r="1056" spans="1:3">
      <c r="A1056" s="517" t="str">
        <f>IF(C1050=0,"","商品テーブル")</f>
        <v/>
      </c>
      <c r="B1056" s="517" t="s">
        <v>1403</v>
      </c>
      <c r="C1056" s="517">
        <f>商品入力!N10</f>
        <v>0</v>
      </c>
    </row>
    <row r="1057" spans="1:4">
      <c r="A1057" s="517" t="str">
        <f>IF(C1050=0,"","商品テーブル")</f>
        <v/>
      </c>
      <c r="B1057" s="517" t="s">
        <v>1404</v>
      </c>
      <c r="C1057" s="517">
        <f>商品入力!O10</f>
        <v>0</v>
      </c>
    </row>
    <row r="1058" spans="1:4">
      <c r="A1058" s="517" t="str">
        <f>IF(C1050=0,"","商品テーブル")</f>
        <v/>
      </c>
      <c r="B1058" s="517" t="s">
        <v>1405</v>
      </c>
      <c r="C1058" s="517">
        <f>商品入力!P10</f>
        <v>0</v>
      </c>
    </row>
    <row r="1059" spans="1:4">
      <c r="A1059" s="517" t="str">
        <f>IF(C1050=0,"","商品テーブル")</f>
        <v/>
      </c>
      <c r="B1059" s="517" t="s">
        <v>1406</v>
      </c>
      <c r="C1059" s="517">
        <f>商品入力!Q10</f>
        <v>0</v>
      </c>
    </row>
    <row r="1060" spans="1:4">
      <c r="A1060" s="517" t="str">
        <f>IF(C1050=0,"","商品テーブル")</f>
        <v/>
      </c>
      <c r="B1060" s="517" t="s">
        <v>1407</v>
      </c>
      <c r="C1060" s="517">
        <f>商品入力!R10</f>
        <v>0</v>
      </c>
    </row>
    <row r="1061" spans="1:4">
      <c r="A1061" s="517" t="str">
        <f>IF(C1050=0,"","商品テーブル")</f>
        <v/>
      </c>
      <c r="B1061" s="517" t="s">
        <v>1408</v>
      </c>
      <c r="C1061" s="517">
        <f>商品入力!S10</f>
        <v>0</v>
      </c>
    </row>
    <row r="1062" spans="1:4">
      <c r="A1062" s="517" t="str">
        <f>IF(C1050=0,"","商品テーブル")</f>
        <v/>
      </c>
      <c r="B1062" s="517" t="s">
        <v>1409</v>
      </c>
      <c r="C1062" s="517">
        <f>商品入力!T10</f>
        <v>0</v>
      </c>
    </row>
    <row r="1063" spans="1:4">
      <c r="A1063" s="517" t="str">
        <f>IF(C1073=0,"","商品テーブル")</f>
        <v/>
      </c>
      <c r="B1063" s="517" t="s">
        <v>1291</v>
      </c>
      <c r="C1063" s="517" t="str">
        <f>申請用入力!$R$12</f>
        <v/>
      </c>
      <c r="D1063" s="517" t="s">
        <v>1292</v>
      </c>
    </row>
    <row r="1064" spans="1:4">
      <c r="A1064" s="517" t="str">
        <f>IF(C1073=0,"","商品テーブル")</f>
        <v/>
      </c>
      <c r="B1064" s="517" t="s">
        <v>1293</v>
      </c>
      <c r="C1064" s="517">
        <f>選択!$A$2</f>
        <v>2024</v>
      </c>
    </row>
    <row r="1065" spans="1:4">
      <c r="A1065" s="517" t="str">
        <f>IF(C1073=0,"","商品テーブル")</f>
        <v/>
      </c>
      <c r="B1065" s="517" t="s">
        <v>1360</v>
      </c>
      <c r="C1065" s="517" t="str">
        <f>選択!$A$1</f>
        <v>ブランド構築支援</v>
      </c>
    </row>
    <row r="1066" spans="1:4">
      <c r="A1066" s="517" t="str">
        <f>IF(C1073=0,"","商品テーブル")</f>
        <v/>
      </c>
      <c r="B1066" s="517" t="s">
        <v>1361</v>
      </c>
      <c r="C1066" s="517" t="e">
        <f ca="1">$C$127</f>
        <v>#VALUE!</v>
      </c>
    </row>
    <row r="1067" spans="1:4">
      <c r="A1067" s="517" t="str">
        <f>IF(C1073=0,"","商品テーブル")</f>
        <v/>
      </c>
      <c r="B1067" s="517" t="s">
        <v>1380</v>
      </c>
    </row>
    <row r="1068" spans="1:4">
      <c r="A1068" s="517" t="str">
        <f>IF(C1073=0,"","商品テーブル")</f>
        <v/>
      </c>
      <c r="B1068" s="517" t="s">
        <v>1396</v>
      </c>
      <c r="C1068" s="517">
        <f>商品入力!C11</f>
        <v>0</v>
      </c>
    </row>
    <row r="1069" spans="1:4">
      <c r="A1069" s="517" t="str">
        <f>IF(C1073=0,"","商品テーブル")</f>
        <v/>
      </c>
      <c r="B1069" s="517" t="s">
        <v>1355</v>
      </c>
      <c r="C1069" s="517">
        <f>商品入力!D11</f>
        <v>0</v>
      </c>
    </row>
    <row r="1070" spans="1:4">
      <c r="A1070" s="517" t="str">
        <f>IF(C1073=0,"","商品テーブル")</f>
        <v/>
      </c>
      <c r="B1070" s="517" t="s">
        <v>1356</v>
      </c>
      <c r="C1070" s="517">
        <f>商品入力!E11</f>
        <v>0</v>
      </c>
    </row>
    <row r="1071" spans="1:4">
      <c r="A1071" s="517" t="str">
        <f>IF(C1073=0,"","商品テーブル")</f>
        <v/>
      </c>
      <c r="B1071" s="517" t="s">
        <v>1357</v>
      </c>
      <c r="C1071" s="517">
        <f>商品入力!F11</f>
        <v>0</v>
      </c>
    </row>
    <row r="1072" spans="1:4">
      <c r="A1072" s="517" t="str">
        <f>IF(C1073=0,"","商品テーブル")</f>
        <v/>
      </c>
      <c r="B1072" s="517" t="s">
        <v>1397</v>
      </c>
      <c r="C1072" s="517">
        <f>商品入力!G11</f>
        <v>0</v>
      </c>
    </row>
    <row r="1073" spans="1:4">
      <c r="A1073" s="517" t="str">
        <f>IF(C1073=0,"","商品テーブル")</f>
        <v/>
      </c>
      <c r="B1073" s="517" t="s">
        <v>1359</v>
      </c>
      <c r="C1073" s="517">
        <f>商品入力!H11</f>
        <v>0</v>
      </c>
    </row>
    <row r="1074" spans="1:4">
      <c r="A1074" s="517" t="str">
        <f>IF(C1073=0,"","商品テーブル")</f>
        <v/>
      </c>
      <c r="B1074" s="517" t="s">
        <v>1398</v>
      </c>
      <c r="C1074" s="517">
        <f>商品入力!I11</f>
        <v>0</v>
      </c>
    </row>
    <row r="1075" spans="1:4">
      <c r="A1075" s="517" t="str">
        <f>IF(C1073=0,"","商品テーブル")</f>
        <v/>
      </c>
      <c r="B1075" s="517" t="s">
        <v>1399</v>
      </c>
      <c r="C1075" s="517">
        <f>商品入力!J11</f>
        <v>0</v>
      </c>
    </row>
    <row r="1076" spans="1:4">
      <c r="A1076" s="517" t="str">
        <f>IF(C1073=0,"","商品テーブル")</f>
        <v/>
      </c>
      <c r="B1076" s="517" t="s">
        <v>1400</v>
      </c>
      <c r="C1076" s="517">
        <f>商品入力!K11</f>
        <v>0</v>
      </c>
    </row>
    <row r="1077" spans="1:4">
      <c r="A1077" s="517" t="str">
        <f>IF(C1073=0,"","商品テーブル")</f>
        <v/>
      </c>
      <c r="B1077" s="517" t="s">
        <v>1401</v>
      </c>
      <c r="C1077" s="517">
        <f>商品入力!L11</f>
        <v>0</v>
      </c>
    </row>
    <row r="1078" spans="1:4">
      <c r="A1078" s="517" t="str">
        <f>IF(C1073=0,"","商品テーブル")</f>
        <v/>
      </c>
      <c r="B1078" s="517" t="s">
        <v>1402</v>
      </c>
      <c r="C1078" s="517">
        <f>商品入力!M11</f>
        <v>0</v>
      </c>
    </row>
    <row r="1079" spans="1:4">
      <c r="A1079" s="517" t="str">
        <f>IF(C1073=0,"","商品テーブル")</f>
        <v/>
      </c>
      <c r="B1079" s="517" t="s">
        <v>1403</v>
      </c>
      <c r="C1079" s="517">
        <f>商品入力!N11</f>
        <v>0</v>
      </c>
    </row>
    <row r="1080" spans="1:4">
      <c r="A1080" s="517" t="str">
        <f>IF(C1073=0,"","商品テーブル")</f>
        <v/>
      </c>
      <c r="B1080" s="517" t="s">
        <v>1404</v>
      </c>
      <c r="C1080" s="517">
        <f>商品入力!O11</f>
        <v>0</v>
      </c>
    </row>
    <row r="1081" spans="1:4">
      <c r="A1081" s="517" t="str">
        <f>IF(C1073=0,"","商品テーブル")</f>
        <v/>
      </c>
      <c r="B1081" s="517" t="s">
        <v>1405</v>
      </c>
      <c r="C1081" s="517">
        <f>商品入力!P11</f>
        <v>0</v>
      </c>
    </row>
    <row r="1082" spans="1:4">
      <c r="A1082" s="517" t="str">
        <f>IF(C1073=0,"","商品テーブル")</f>
        <v/>
      </c>
      <c r="B1082" s="517" t="s">
        <v>1406</v>
      </c>
      <c r="C1082" s="517">
        <f>商品入力!Q11</f>
        <v>0</v>
      </c>
    </row>
    <row r="1083" spans="1:4">
      <c r="A1083" s="517" t="str">
        <f>IF(C1073=0,"","商品テーブル")</f>
        <v/>
      </c>
      <c r="B1083" s="517" t="s">
        <v>1407</v>
      </c>
      <c r="C1083" s="517">
        <f>商品入力!R11</f>
        <v>0</v>
      </c>
    </row>
    <row r="1084" spans="1:4">
      <c r="A1084" s="517" t="str">
        <f>IF(C1073=0,"","商品テーブル")</f>
        <v/>
      </c>
      <c r="B1084" s="517" t="s">
        <v>1408</v>
      </c>
      <c r="C1084" s="517">
        <f>商品入力!S11</f>
        <v>0</v>
      </c>
    </row>
    <row r="1085" spans="1:4">
      <c r="A1085" s="517" t="str">
        <f>IF(C1073=0,"","商品テーブル")</f>
        <v/>
      </c>
      <c r="B1085" s="517" t="s">
        <v>1409</v>
      </c>
      <c r="C1085" s="517">
        <f>商品入力!T11</f>
        <v>0</v>
      </c>
    </row>
    <row r="1086" spans="1:4">
      <c r="A1086" s="517" t="str">
        <f>IF(C1096=0,"","商品テーブル")</f>
        <v/>
      </c>
      <c r="B1086" s="517" t="s">
        <v>1291</v>
      </c>
      <c r="C1086" s="517" t="str">
        <f>申請用入力!$R$12</f>
        <v/>
      </c>
      <c r="D1086" s="517" t="s">
        <v>1292</v>
      </c>
    </row>
    <row r="1087" spans="1:4">
      <c r="A1087" s="517" t="str">
        <f>IF(C1096=0,"","商品テーブル")</f>
        <v/>
      </c>
      <c r="B1087" s="517" t="s">
        <v>1293</v>
      </c>
      <c r="C1087" s="517">
        <f>選択!$A$2</f>
        <v>2024</v>
      </c>
    </row>
    <row r="1088" spans="1:4">
      <c r="A1088" s="517" t="str">
        <f>IF(C1096=0,"","商品テーブル")</f>
        <v/>
      </c>
      <c r="B1088" s="517" t="s">
        <v>1360</v>
      </c>
      <c r="C1088" s="517" t="str">
        <f>選択!$A$1</f>
        <v>ブランド構築支援</v>
      </c>
    </row>
    <row r="1089" spans="1:3">
      <c r="A1089" s="517" t="str">
        <f>IF(C1096=0,"","商品テーブル")</f>
        <v/>
      </c>
      <c r="B1089" s="517" t="s">
        <v>1361</v>
      </c>
      <c r="C1089" s="517" t="e">
        <f ca="1">$C$127</f>
        <v>#VALUE!</v>
      </c>
    </row>
    <row r="1090" spans="1:3">
      <c r="A1090" s="517" t="str">
        <f>IF(C1096=0,"","商品テーブル")</f>
        <v/>
      </c>
      <c r="B1090" s="517" t="s">
        <v>1380</v>
      </c>
    </row>
    <row r="1091" spans="1:3">
      <c r="A1091" s="517" t="str">
        <f>IF(C1096=0,"","商品テーブル")</f>
        <v/>
      </c>
      <c r="B1091" s="517" t="s">
        <v>1396</v>
      </c>
      <c r="C1091" s="517">
        <f>商品入力!C12</f>
        <v>0</v>
      </c>
    </row>
    <row r="1092" spans="1:3">
      <c r="A1092" s="517" t="str">
        <f>IF(C1096=0,"","商品テーブル")</f>
        <v/>
      </c>
      <c r="B1092" s="517" t="s">
        <v>1355</v>
      </c>
      <c r="C1092" s="517">
        <f>商品入力!D12</f>
        <v>0</v>
      </c>
    </row>
    <row r="1093" spans="1:3">
      <c r="A1093" s="517" t="str">
        <f>IF(C1096=0,"","商品テーブル")</f>
        <v/>
      </c>
      <c r="B1093" s="517" t="s">
        <v>1356</v>
      </c>
      <c r="C1093" s="517">
        <f>商品入力!E12</f>
        <v>0</v>
      </c>
    </row>
    <row r="1094" spans="1:3">
      <c r="A1094" s="517" t="str">
        <f>IF(C1096=0,"","商品テーブル")</f>
        <v/>
      </c>
      <c r="B1094" s="517" t="s">
        <v>1357</v>
      </c>
      <c r="C1094" s="517">
        <f>商品入力!F12</f>
        <v>0</v>
      </c>
    </row>
    <row r="1095" spans="1:3">
      <c r="A1095" s="517" t="str">
        <f>IF(C1096=0,"","商品テーブル")</f>
        <v/>
      </c>
      <c r="B1095" s="517" t="s">
        <v>1397</v>
      </c>
      <c r="C1095" s="517">
        <f>商品入力!G12</f>
        <v>0</v>
      </c>
    </row>
    <row r="1096" spans="1:3">
      <c r="A1096" s="517" t="str">
        <f>IF(C1096=0,"","商品テーブル")</f>
        <v/>
      </c>
      <c r="B1096" s="517" t="s">
        <v>1359</v>
      </c>
      <c r="C1096" s="517">
        <f>商品入力!H12</f>
        <v>0</v>
      </c>
    </row>
    <row r="1097" spans="1:3">
      <c r="A1097" s="517" t="str">
        <f>IF(C1096=0,"","商品テーブル")</f>
        <v/>
      </c>
      <c r="B1097" s="517" t="s">
        <v>1398</v>
      </c>
      <c r="C1097" s="517">
        <f>商品入力!I12</f>
        <v>0</v>
      </c>
    </row>
    <row r="1098" spans="1:3">
      <c r="A1098" s="517" t="str">
        <f>IF(C1096=0,"","商品テーブル")</f>
        <v/>
      </c>
      <c r="B1098" s="517" t="s">
        <v>1399</v>
      </c>
      <c r="C1098" s="517">
        <f>商品入力!J12</f>
        <v>0</v>
      </c>
    </row>
    <row r="1099" spans="1:3">
      <c r="A1099" s="517" t="str">
        <f>IF(C1096=0,"","商品テーブル")</f>
        <v/>
      </c>
      <c r="B1099" s="517" t="s">
        <v>1400</v>
      </c>
      <c r="C1099" s="517">
        <f>商品入力!K12</f>
        <v>0</v>
      </c>
    </row>
    <row r="1100" spans="1:3">
      <c r="A1100" s="517" t="str">
        <f>IF(C1096=0,"","商品テーブル")</f>
        <v/>
      </c>
      <c r="B1100" s="517" t="s">
        <v>1401</v>
      </c>
      <c r="C1100" s="517">
        <f>商品入力!L12</f>
        <v>0</v>
      </c>
    </row>
    <row r="1101" spans="1:3">
      <c r="A1101" s="517" t="str">
        <f>IF(C1096=0,"","商品テーブル")</f>
        <v/>
      </c>
      <c r="B1101" s="517" t="s">
        <v>1402</v>
      </c>
      <c r="C1101" s="517">
        <f>商品入力!M12</f>
        <v>0</v>
      </c>
    </row>
    <row r="1102" spans="1:3">
      <c r="A1102" s="517" t="str">
        <f>IF(C1096=0,"","商品テーブル")</f>
        <v/>
      </c>
      <c r="B1102" s="517" t="s">
        <v>1403</v>
      </c>
      <c r="C1102" s="517">
        <f>商品入力!N12</f>
        <v>0</v>
      </c>
    </row>
    <row r="1103" spans="1:3">
      <c r="A1103" s="517" t="str">
        <f>IF(C1096=0,"","商品テーブル")</f>
        <v/>
      </c>
      <c r="B1103" s="517" t="s">
        <v>1404</v>
      </c>
      <c r="C1103" s="517">
        <f>商品入力!O12</f>
        <v>0</v>
      </c>
    </row>
    <row r="1104" spans="1:3">
      <c r="A1104" s="517" t="str">
        <f>IF(C1096=0,"","商品テーブル")</f>
        <v/>
      </c>
      <c r="B1104" s="517" t="s">
        <v>1405</v>
      </c>
      <c r="C1104" s="517">
        <f>商品入力!P12</f>
        <v>0</v>
      </c>
    </row>
    <row r="1105" spans="1:4">
      <c r="A1105" s="517" t="str">
        <f>IF(C1096=0,"","商品テーブル")</f>
        <v/>
      </c>
      <c r="B1105" s="517" t="s">
        <v>1406</v>
      </c>
      <c r="C1105" s="517">
        <f>商品入力!Q12</f>
        <v>0</v>
      </c>
    </row>
    <row r="1106" spans="1:4">
      <c r="A1106" s="517" t="str">
        <f>IF(C1096=0,"","商品テーブル")</f>
        <v/>
      </c>
      <c r="B1106" s="517" t="s">
        <v>1407</v>
      </c>
      <c r="C1106" s="517">
        <f>商品入力!R12</f>
        <v>0</v>
      </c>
    </row>
    <row r="1107" spans="1:4">
      <c r="A1107" s="517" t="str">
        <f>IF(C1096=0,"","商品テーブル")</f>
        <v/>
      </c>
      <c r="B1107" s="517" t="s">
        <v>1408</v>
      </c>
      <c r="C1107" s="517">
        <f>商品入力!S12</f>
        <v>0</v>
      </c>
    </row>
    <row r="1108" spans="1:4">
      <c r="A1108" s="517" t="str">
        <f>IF(C1096=0,"","商品テーブル")</f>
        <v/>
      </c>
      <c r="B1108" s="517" t="s">
        <v>1409</v>
      </c>
      <c r="C1108" s="517">
        <f>商品入力!T12</f>
        <v>0</v>
      </c>
    </row>
    <row r="1109" spans="1:4">
      <c r="A1109" s="517" t="str">
        <f>IF(C1119=0,"","商品テーブル")</f>
        <v/>
      </c>
      <c r="B1109" s="517" t="s">
        <v>1291</v>
      </c>
      <c r="C1109" s="517" t="str">
        <f>申請用入力!$R$12</f>
        <v/>
      </c>
      <c r="D1109" s="517" t="s">
        <v>1292</v>
      </c>
    </row>
    <row r="1110" spans="1:4">
      <c r="A1110" s="517" t="str">
        <f>IF(C1119=0,"","商品テーブル")</f>
        <v/>
      </c>
      <c r="B1110" s="517" t="s">
        <v>1293</v>
      </c>
      <c r="C1110" s="517">
        <f>選択!$A$2</f>
        <v>2024</v>
      </c>
    </row>
    <row r="1111" spans="1:4">
      <c r="A1111" s="517" t="str">
        <f>IF(C1119=0,"","商品テーブル")</f>
        <v/>
      </c>
      <c r="B1111" s="517" t="s">
        <v>1360</v>
      </c>
      <c r="C1111" s="517" t="str">
        <f>選択!$A$1</f>
        <v>ブランド構築支援</v>
      </c>
    </row>
    <row r="1112" spans="1:4">
      <c r="A1112" s="517" t="str">
        <f>IF(C1119=0,"","商品テーブル")</f>
        <v/>
      </c>
      <c r="B1112" s="517" t="s">
        <v>1361</v>
      </c>
      <c r="C1112" s="517" t="e">
        <f ca="1">$C$127</f>
        <v>#VALUE!</v>
      </c>
    </row>
    <row r="1113" spans="1:4">
      <c r="A1113" s="517" t="str">
        <f>IF(C1119=0,"","商品テーブル")</f>
        <v/>
      </c>
      <c r="B1113" s="517" t="s">
        <v>1380</v>
      </c>
    </row>
    <row r="1114" spans="1:4">
      <c r="A1114" s="517" t="str">
        <f>IF(C1119=0,"","商品テーブル")</f>
        <v/>
      </c>
      <c r="B1114" s="517" t="s">
        <v>1396</v>
      </c>
      <c r="C1114" s="517">
        <f>商品入力!C13</f>
        <v>0</v>
      </c>
    </row>
    <row r="1115" spans="1:4">
      <c r="A1115" s="517" t="str">
        <f>IF(C1119=0,"","商品テーブル")</f>
        <v/>
      </c>
      <c r="B1115" s="517" t="s">
        <v>1355</v>
      </c>
      <c r="C1115" s="517">
        <f>商品入力!D13</f>
        <v>0</v>
      </c>
    </row>
    <row r="1116" spans="1:4">
      <c r="A1116" s="517" t="str">
        <f>IF(C1119=0,"","商品テーブル")</f>
        <v/>
      </c>
      <c r="B1116" s="517" t="s">
        <v>1356</v>
      </c>
      <c r="C1116" s="517">
        <f>商品入力!E13</f>
        <v>0</v>
      </c>
    </row>
    <row r="1117" spans="1:4">
      <c r="A1117" s="517" t="str">
        <f>IF(C1119=0,"","商品テーブル")</f>
        <v/>
      </c>
      <c r="B1117" s="517" t="s">
        <v>1357</v>
      </c>
      <c r="C1117" s="517">
        <f>商品入力!F13</f>
        <v>0</v>
      </c>
    </row>
    <row r="1118" spans="1:4">
      <c r="A1118" s="517" t="str">
        <f>IF(C1119=0,"","商品テーブル")</f>
        <v/>
      </c>
      <c r="B1118" s="517" t="s">
        <v>1397</v>
      </c>
      <c r="C1118" s="517">
        <f>商品入力!G13</f>
        <v>0</v>
      </c>
    </row>
    <row r="1119" spans="1:4">
      <c r="A1119" s="517" t="str">
        <f>IF(C1119=0,"","商品テーブル")</f>
        <v/>
      </c>
      <c r="B1119" s="517" t="s">
        <v>1359</v>
      </c>
      <c r="C1119" s="517">
        <f>商品入力!H13</f>
        <v>0</v>
      </c>
    </row>
    <row r="1120" spans="1:4">
      <c r="A1120" s="517" t="str">
        <f>IF(C1119=0,"","商品テーブル")</f>
        <v/>
      </c>
      <c r="B1120" s="517" t="s">
        <v>1398</v>
      </c>
      <c r="C1120" s="517">
        <f>商品入力!I13</f>
        <v>0</v>
      </c>
    </row>
    <row r="1121" spans="1:4">
      <c r="A1121" s="517" t="str">
        <f>IF(C1119=0,"","商品テーブル")</f>
        <v/>
      </c>
      <c r="B1121" s="517" t="s">
        <v>1399</v>
      </c>
      <c r="C1121" s="517">
        <f>商品入力!J13</f>
        <v>0</v>
      </c>
    </row>
    <row r="1122" spans="1:4">
      <c r="A1122" s="517" t="str">
        <f>IF(C1119=0,"","商品テーブル")</f>
        <v/>
      </c>
      <c r="B1122" s="517" t="s">
        <v>1400</v>
      </c>
      <c r="C1122" s="517">
        <f>商品入力!K13</f>
        <v>0</v>
      </c>
    </row>
    <row r="1123" spans="1:4">
      <c r="A1123" s="517" t="str">
        <f>IF(C1119=0,"","商品テーブル")</f>
        <v/>
      </c>
      <c r="B1123" s="517" t="s">
        <v>1401</v>
      </c>
      <c r="C1123" s="517">
        <f>商品入力!L13</f>
        <v>0</v>
      </c>
    </row>
    <row r="1124" spans="1:4">
      <c r="A1124" s="517" t="str">
        <f>IF(C1119=0,"","商品テーブル")</f>
        <v/>
      </c>
      <c r="B1124" s="517" t="s">
        <v>1402</v>
      </c>
      <c r="C1124" s="517">
        <f>商品入力!M13</f>
        <v>0</v>
      </c>
    </row>
    <row r="1125" spans="1:4">
      <c r="A1125" s="517" t="str">
        <f>IF(C1119=0,"","商品テーブル")</f>
        <v/>
      </c>
      <c r="B1125" s="517" t="s">
        <v>1403</v>
      </c>
      <c r="C1125" s="517">
        <f>商品入力!N13</f>
        <v>0</v>
      </c>
    </row>
    <row r="1126" spans="1:4">
      <c r="A1126" s="517" t="str">
        <f>IF(C1119=0,"","商品テーブル")</f>
        <v/>
      </c>
      <c r="B1126" s="517" t="s">
        <v>1404</v>
      </c>
      <c r="C1126" s="517">
        <f>商品入力!O13</f>
        <v>0</v>
      </c>
    </row>
    <row r="1127" spans="1:4">
      <c r="A1127" s="517" t="str">
        <f>IF(C1119=0,"","商品テーブル")</f>
        <v/>
      </c>
      <c r="B1127" s="517" t="s">
        <v>1405</v>
      </c>
      <c r="C1127" s="517">
        <f>商品入力!P13</f>
        <v>0</v>
      </c>
    </row>
    <row r="1128" spans="1:4">
      <c r="A1128" s="517" t="str">
        <f>IF(C1119=0,"","商品テーブル")</f>
        <v/>
      </c>
      <c r="B1128" s="517" t="s">
        <v>1406</v>
      </c>
      <c r="C1128" s="517">
        <f>商品入力!Q13</f>
        <v>0</v>
      </c>
    </row>
    <row r="1129" spans="1:4">
      <c r="A1129" s="517" t="str">
        <f>IF(C1119=0,"","商品テーブル")</f>
        <v/>
      </c>
      <c r="B1129" s="517" t="s">
        <v>1407</v>
      </c>
      <c r="C1129" s="517">
        <f>商品入力!R13</f>
        <v>0</v>
      </c>
    </row>
    <row r="1130" spans="1:4">
      <c r="A1130" s="517" t="str">
        <f>IF(C1119=0,"","商品テーブル")</f>
        <v/>
      </c>
      <c r="B1130" s="517" t="s">
        <v>1408</v>
      </c>
      <c r="C1130" s="517">
        <f>商品入力!S13</f>
        <v>0</v>
      </c>
    </row>
    <row r="1131" spans="1:4">
      <c r="A1131" s="517" t="str">
        <f>IF(C1119=0,"","商品テーブル")</f>
        <v/>
      </c>
      <c r="B1131" s="517" t="s">
        <v>1409</v>
      </c>
      <c r="C1131" s="517">
        <f>商品入力!T13</f>
        <v>0</v>
      </c>
    </row>
    <row r="1132" spans="1:4">
      <c r="A1132" s="517" t="str">
        <f>IF(C1142=0,"","商品テーブル")</f>
        <v/>
      </c>
      <c r="B1132" s="517" t="s">
        <v>1291</v>
      </c>
      <c r="C1132" s="517" t="str">
        <f>申請用入力!$R$12</f>
        <v/>
      </c>
      <c r="D1132" s="517" t="s">
        <v>1292</v>
      </c>
    </row>
    <row r="1133" spans="1:4">
      <c r="A1133" s="517" t="str">
        <f>IF(C1142=0,"","商品テーブル")</f>
        <v/>
      </c>
      <c r="B1133" s="517" t="s">
        <v>1293</v>
      </c>
      <c r="C1133" s="517">
        <f>選択!$A$2</f>
        <v>2024</v>
      </c>
    </row>
    <row r="1134" spans="1:4">
      <c r="A1134" s="517" t="str">
        <f>IF(C1142=0,"","商品テーブル")</f>
        <v/>
      </c>
      <c r="B1134" s="517" t="s">
        <v>1360</v>
      </c>
      <c r="C1134" s="517" t="str">
        <f>選択!$A$1</f>
        <v>ブランド構築支援</v>
      </c>
    </row>
    <row r="1135" spans="1:4">
      <c r="A1135" s="517" t="str">
        <f>IF(C1142=0,"","商品テーブル")</f>
        <v/>
      </c>
      <c r="B1135" s="517" t="s">
        <v>1361</v>
      </c>
      <c r="C1135" s="517" t="e">
        <f ca="1">$C$127</f>
        <v>#VALUE!</v>
      </c>
    </row>
    <row r="1136" spans="1:4">
      <c r="A1136" s="517" t="str">
        <f>IF(C1142=0,"","商品テーブル")</f>
        <v/>
      </c>
      <c r="B1136" s="517" t="s">
        <v>1380</v>
      </c>
    </row>
    <row r="1137" spans="1:3">
      <c r="A1137" s="517" t="str">
        <f>IF(C1142=0,"","商品テーブル")</f>
        <v/>
      </c>
      <c r="B1137" s="517" t="s">
        <v>1396</v>
      </c>
      <c r="C1137" s="517">
        <f>商品入力!C14</f>
        <v>0</v>
      </c>
    </row>
    <row r="1138" spans="1:3">
      <c r="A1138" s="517" t="str">
        <f>IF(C1142=0,"","商品テーブル")</f>
        <v/>
      </c>
      <c r="B1138" s="517" t="s">
        <v>1355</v>
      </c>
      <c r="C1138" s="517">
        <f>商品入力!D14</f>
        <v>0</v>
      </c>
    </row>
    <row r="1139" spans="1:3">
      <c r="A1139" s="517" t="str">
        <f>IF(C1142=0,"","商品テーブル")</f>
        <v/>
      </c>
      <c r="B1139" s="517" t="s">
        <v>1356</v>
      </c>
      <c r="C1139" s="517">
        <f>商品入力!E14</f>
        <v>0</v>
      </c>
    </row>
    <row r="1140" spans="1:3">
      <c r="A1140" s="517" t="str">
        <f>IF(C1142=0,"","商品テーブル")</f>
        <v/>
      </c>
      <c r="B1140" s="517" t="s">
        <v>1357</v>
      </c>
      <c r="C1140" s="517">
        <f>商品入力!F14</f>
        <v>0</v>
      </c>
    </row>
    <row r="1141" spans="1:3">
      <c r="A1141" s="517" t="str">
        <f>IF(C1142=0,"","商品テーブル")</f>
        <v/>
      </c>
      <c r="B1141" s="517" t="s">
        <v>1397</v>
      </c>
      <c r="C1141" s="517">
        <f>商品入力!G14</f>
        <v>0</v>
      </c>
    </row>
    <row r="1142" spans="1:3">
      <c r="A1142" s="517" t="str">
        <f>IF(C1142=0,"","商品テーブル")</f>
        <v/>
      </c>
      <c r="B1142" s="517" t="s">
        <v>1359</v>
      </c>
      <c r="C1142" s="517">
        <f>商品入力!H14</f>
        <v>0</v>
      </c>
    </row>
    <row r="1143" spans="1:3">
      <c r="A1143" s="517" t="str">
        <f>IF(C1142=0,"","商品テーブル")</f>
        <v/>
      </c>
      <c r="B1143" s="517" t="s">
        <v>1398</v>
      </c>
      <c r="C1143" s="517">
        <f>商品入力!I14</f>
        <v>0</v>
      </c>
    </row>
    <row r="1144" spans="1:3">
      <c r="A1144" s="517" t="str">
        <f>IF(C1142=0,"","商品テーブル")</f>
        <v/>
      </c>
      <c r="B1144" s="517" t="s">
        <v>1399</v>
      </c>
      <c r="C1144" s="517">
        <f>商品入力!J14</f>
        <v>0</v>
      </c>
    </row>
    <row r="1145" spans="1:3">
      <c r="A1145" s="517" t="str">
        <f>IF(C1142=0,"","商品テーブル")</f>
        <v/>
      </c>
      <c r="B1145" s="517" t="s">
        <v>1400</v>
      </c>
      <c r="C1145" s="517">
        <f>商品入力!K14</f>
        <v>0</v>
      </c>
    </row>
    <row r="1146" spans="1:3">
      <c r="A1146" s="517" t="str">
        <f>IF(C1142=0,"","商品テーブル")</f>
        <v/>
      </c>
      <c r="B1146" s="517" t="s">
        <v>1401</v>
      </c>
      <c r="C1146" s="517">
        <f>商品入力!L14</f>
        <v>0</v>
      </c>
    </row>
    <row r="1147" spans="1:3">
      <c r="A1147" s="517" t="str">
        <f>IF(C1142=0,"","商品テーブル")</f>
        <v/>
      </c>
      <c r="B1147" s="517" t="s">
        <v>1402</v>
      </c>
      <c r="C1147" s="517">
        <f>商品入力!M14</f>
        <v>0</v>
      </c>
    </row>
    <row r="1148" spans="1:3">
      <c r="A1148" s="517" t="str">
        <f>IF(C1142=0,"","商品テーブル")</f>
        <v/>
      </c>
      <c r="B1148" s="517" t="s">
        <v>1403</v>
      </c>
      <c r="C1148" s="517">
        <f>商品入力!N14</f>
        <v>0</v>
      </c>
    </row>
    <row r="1149" spans="1:3">
      <c r="A1149" s="517" t="str">
        <f>IF(C1142=0,"","商品テーブル")</f>
        <v/>
      </c>
      <c r="B1149" s="517" t="s">
        <v>1404</v>
      </c>
      <c r="C1149" s="517">
        <f>商品入力!O14</f>
        <v>0</v>
      </c>
    </row>
    <row r="1150" spans="1:3">
      <c r="A1150" s="517" t="str">
        <f>IF(C1142=0,"","商品テーブル")</f>
        <v/>
      </c>
      <c r="B1150" s="517" t="s">
        <v>1405</v>
      </c>
      <c r="C1150" s="517">
        <f>商品入力!P14</f>
        <v>0</v>
      </c>
    </row>
    <row r="1151" spans="1:3">
      <c r="A1151" s="517" t="str">
        <f>IF(C1142=0,"","商品テーブル")</f>
        <v/>
      </c>
      <c r="B1151" s="517" t="s">
        <v>1406</v>
      </c>
      <c r="C1151" s="517">
        <f>商品入力!Q14</f>
        <v>0</v>
      </c>
    </row>
    <row r="1152" spans="1:3">
      <c r="A1152" s="517" t="str">
        <f>IF(C1142=0,"","商品テーブル")</f>
        <v/>
      </c>
      <c r="B1152" s="517" t="s">
        <v>1407</v>
      </c>
      <c r="C1152" s="517">
        <f>商品入力!R14</f>
        <v>0</v>
      </c>
    </row>
    <row r="1153" spans="1:4">
      <c r="A1153" s="517" t="str">
        <f>IF(C1142=0,"","商品テーブル")</f>
        <v/>
      </c>
      <c r="B1153" s="517" t="s">
        <v>1408</v>
      </c>
      <c r="C1153" s="517">
        <f>商品入力!S14</f>
        <v>0</v>
      </c>
    </row>
    <row r="1154" spans="1:4">
      <c r="A1154" s="517" t="str">
        <f>IF(C1142=0,"","商品テーブル")</f>
        <v/>
      </c>
      <c r="B1154" s="517" t="s">
        <v>1409</v>
      </c>
      <c r="C1154" s="517">
        <f>商品入力!T14</f>
        <v>0</v>
      </c>
    </row>
    <row r="1155" spans="1:4">
      <c r="A1155" s="517" t="str">
        <f>IF(C1165=0,"","商品テーブル")</f>
        <v/>
      </c>
      <c r="B1155" s="517" t="s">
        <v>1291</v>
      </c>
      <c r="C1155" s="517" t="str">
        <f>申請用入力!$R$12</f>
        <v/>
      </c>
      <c r="D1155" s="517" t="s">
        <v>1292</v>
      </c>
    </row>
    <row r="1156" spans="1:4">
      <c r="A1156" s="517" t="str">
        <f>IF(C1165=0,"","商品テーブル")</f>
        <v/>
      </c>
      <c r="B1156" s="517" t="s">
        <v>1293</v>
      </c>
      <c r="C1156" s="517">
        <f>選択!$A$2</f>
        <v>2024</v>
      </c>
    </row>
    <row r="1157" spans="1:4">
      <c r="A1157" s="517" t="str">
        <f>IF(C1165=0,"","商品テーブル")</f>
        <v/>
      </c>
      <c r="B1157" s="517" t="s">
        <v>1360</v>
      </c>
      <c r="C1157" s="517" t="str">
        <f>選択!$A$1</f>
        <v>ブランド構築支援</v>
      </c>
    </row>
    <row r="1158" spans="1:4">
      <c r="A1158" s="517" t="str">
        <f>IF(C1165=0,"","商品テーブル")</f>
        <v/>
      </c>
      <c r="B1158" s="517" t="s">
        <v>1361</v>
      </c>
      <c r="C1158" s="517" t="e">
        <f ca="1">$C$127</f>
        <v>#VALUE!</v>
      </c>
    </row>
    <row r="1159" spans="1:4">
      <c r="A1159" s="517" t="str">
        <f>IF(C1165=0,"","商品テーブル")</f>
        <v/>
      </c>
      <c r="B1159" s="517" t="s">
        <v>1380</v>
      </c>
    </row>
    <row r="1160" spans="1:4">
      <c r="A1160" s="517" t="str">
        <f>IF(C1165=0,"","商品テーブル")</f>
        <v/>
      </c>
      <c r="B1160" s="517" t="s">
        <v>1396</v>
      </c>
      <c r="C1160" s="517">
        <f>商品入力!C15</f>
        <v>0</v>
      </c>
    </row>
    <row r="1161" spans="1:4">
      <c r="A1161" s="517" t="str">
        <f>IF(C1165=0,"","商品テーブル")</f>
        <v/>
      </c>
      <c r="B1161" s="517" t="s">
        <v>1355</v>
      </c>
      <c r="C1161" s="517">
        <f>商品入力!D15</f>
        <v>0</v>
      </c>
    </row>
    <row r="1162" spans="1:4">
      <c r="A1162" s="517" t="str">
        <f>IF(C1165=0,"","商品テーブル")</f>
        <v/>
      </c>
      <c r="B1162" s="517" t="s">
        <v>1356</v>
      </c>
      <c r="C1162" s="517">
        <f>商品入力!E15</f>
        <v>0</v>
      </c>
    </row>
    <row r="1163" spans="1:4">
      <c r="A1163" s="517" t="str">
        <f>IF(C1165=0,"","商品テーブル")</f>
        <v/>
      </c>
      <c r="B1163" s="517" t="s">
        <v>1357</v>
      </c>
      <c r="C1163" s="517">
        <f>商品入力!F15</f>
        <v>0</v>
      </c>
    </row>
    <row r="1164" spans="1:4">
      <c r="A1164" s="517" t="str">
        <f>IF(C1165=0,"","商品テーブル")</f>
        <v/>
      </c>
      <c r="B1164" s="517" t="s">
        <v>1397</v>
      </c>
      <c r="C1164" s="517">
        <f>商品入力!G15</f>
        <v>0</v>
      </c>
    </row>
    <row r="1165" spans="1:4">
      <c r="A1165" s="517" t="str">
        <f>IF(C1165=0,"","商品テーブル")</f>
        <v/>
      </c>
      <c r="B1165" s="517" t="s">
        <v>1359</v>
      </c>
      <c r="C1165" s="517">
        <f>商品入力!H15</f>
        <v>0</v>
      </c>
    </row>
    <row r="1166" spans="1:4">
      <c r="A1166" s="517" t="str">
        <f>IF(C1165=0,"","商品テーブル")</f>
        <v/>
      </c>
      <c r="B1166" s="517" t="s">
        <v>1398</v>
      </c>
      <c r="C1166" s="517">
        <f>商品入力!I15</f>
        <v>0</v>
      </c>
    </row>
    <row r="1167" spans="1:4">
      <c r="A1167" s="517" t="str">
        <f>IF(C1165=0,"","商品テーブル")</f>
        <v/>
      </c>
      <c r="B1167" s="517" t="s">
        <v>1399</v>
      </c>
      <c r="C1167" s="517">
        <f>商品入力!J15</f>
        <v>0</v>
      </c>
    </row>
    <row r="1168" spans="1:4">
      <c r="A1168" s="517" t="str">
        <f>IF(C1165=0,"","商品テーブル")</f>
        <v/>
      </c>
      <c r="B1168" s="517" t="s">
        <v>1400</v>
      </c>
      <c r="C1168" s="517">
        <f>商品入力!K15</f>
        <v>0</v>
      </c>
    </row>
    <row r="1169" spans="1:4">
      <c r="A1169" s="517" t="str">
        <f>IF(C1165=0,"","商品テーブル")</f>
        <v/>
      </c>
      <c r="B1169" s="517" t="s">
        <v>1401</v>
      </c>
      <c r="C1169" s="517">
        <f>商品入力!L15</f>
        <v>0</v>
      </c>
    </row>
    <row r="1170" spans="1:4">
      <c r="A1170" s="517" t="str">
        <f>IF(C1165=0,"","商品テーブル")</f>
        <v/>
      </c>
      <c r="B1170" s="517" t="s">
        <v>1402</v>
      </c>
      <c r="C1170" s="517">
        <f>商品入力!M15</f>
        <v>0</v>
      </c>
    </row>
    <row r="1171" spans="1:4">
      <c r="A1171" s="517" t="str">
        <f>IF(C1165=0,"","商品テーブル")</f>
        <v/>
      </c>
      <c r="B1171" s="517" t="s">
        <v>1403</v>
      </c>
      <c r="C1171" s="517">
        <f>商品入力!N15</f>
        <v>0</v>
      </c>
    </row>
    <row r="1172" spans="1:4">
      <c r="A1172" s="517" t="str">
        <f>IF(C1165=0,"","商品テーブル")</f>
        <v/>
      </c>
      <c r="B1172" s="517" t="s">
        <v>1404</v>
      </c>
      <c r="C1172" s="517">
        <f>商品入力!O15</f>
        <v>0</v>
      </c>
    </row>
    <row r="1173" spans="1:4">
      <c r="A1173" s="517" t="str">
        <f>IF(C1165=0,"","商品テーブル")</f>
        <v/>
      </c>
      <c r="B1173" s="517" t="s">
        <v>1405</v>
      </c>
      <c r="C1173" s="517">
        <f>商品入力!P15</f>
        <v>0</v>
      </c>
    </row>
    <row r="1174" spans="1:4">
      <c r="A1174" s="517" t="str">
        <f>IF(C1165=0,"","商品テーブル")</f>
        <v/>
      </c>
      <c r="B1174" s="517" t="s">
        <v>1406</v>
      </c>
      <c r="C1174" s="517">
        <f>商品入力!Q15</f>
        <v>0</v>
      </c>
    </row>
    <row r="1175" spans="1:4">
      <c r="A1175" s="517" t="str">
        <f>IF(C1165=0,"","商品テーブル")</f>
        <v/>
      </c>
      <c r="B1175" s="517" t="s">
        <v>1407</v>
      </c>
      <c r="C1175" s="517">
        <f>商品入力!R15</f>
        <v>0</v>
      </c>
    </row>
    <row r="1176" spans="1:4">
      <c r="A1176" s="517" t="str">
        <f>IF(C1165=0,"","商品テーブル")</f>
        <v/>
      </c>
      <c r="B1176" s="517" t="s">
        <v>1408</v>
      </c>
      <c r="C1176" s="517">
        <f>商品入力!S15</f>
        <v>0</v>
      </c>
    </row>
    <row r="1177" spans="1:4">
      <c r="A1177" s="517" t="str">
        <f>IF(C1165=0,"","商品テーブル")</f>
        <v/>
      </c>
      <c r="B1177" s="517" t="s">
        <v>1409</v>
      </c>
      <c r="C1177" s="517">
        <f>商品入力!T15</f>
        <v>0</v>
      </c>
    </row>
    <row r="1178" spans="1:4">
      <c r="A1178" s="517" t="str">
        <f>IF(C1188=0,"","商品テーブル")</f>
        <v/>
      </c>
      <c r="B1178" s="517" t="s">
        <v>1291</v>
      </c>
      <c r="C1178" s="517" t="str">
        <f>申請用入力!$R$12</f>
        <v/>
      </c>
      <c r="D1178" s="517" t="s">
        <v>1292</v>
      </c>
    </row>
    <row r="1179" spans="1:4">
      <c r="A1179" s="517" t="str">
        <f>IF(C1188=0,"","商品テーブル")</f>
        <v/>
      </c>
      <c r="B1179" s="517" t="s">
        <v>1293</v>
      </c>
      <c r="C1179" s="517">
        <f>選択!$A$2</f>
        <v>2024</v>
      </c>
    </row>
    <row r="1180" spans="1:4">
      <c r="A1180" s="517" t="str">
        <f>IF(C1188=0,"","商品テーブル")</f>
        <v/>
      </c>
      <c r="B1180" s="517" t="s">
        <v>1360</v>
      </c>
      <c r="C1180" s="517" t="str">
        <f>選択!$A$1</f>
        <v>ブランド構築支援</v>
      </c>
    </row>
    <row r="1181" spans="1:4">
      <c r="A1181" s="517" t="str">
        <f>IF(C1188=0,"","商品テーブル")</f>
        <v/>
      </c>
      <c r="B1181" s="517" t="s">
        <v>1361</v>
      </c>
      <c r="C1181" s="517" t="e">
        <f ca="1">$C$127</f>
        <v>#VALUE!</v>
      </c>
    </row>
    <row r="1182" spans="1:4">
      <c r="A1182" s="517" t="str">
        <f>IF(C1188=0,"","商品テーブル")</f>
        <v/>
      </c>
      <c r="B1182" s="517" t="s">
        <v>1380</v>
      </c>
    </row>
    <row r="1183" spans="1:4">
      <c r="A1183" s="517" t="str">
        <f>IF(C1188=0,"","商品テーブル")</f>
        <v/>
      </c>
      <c r="B1183" s="517" t="s">
        <v>1396</v>
      </c>
      <c r="C1183" s="517">
        <f>商品入力!C16</f>
        <v>0</v>
      </c>
    </row>
    <row r="1184" spans="1:4">
      <c r="A1184" s="517" t="str">
        <f>IF(C1188=0,"","商品テーブル")</f>
        <v/>
      </c>
      <c r="B1184" s="517" t="s">
        <v>1355</v>
      </c>
      <c r="C1184" s="517">
        <f>商品入力!D16</f>
        <v>0</v>
      </c>
    </row>
    <row r="1185" spans="1:3">
      <c r="A1185" s="517" t="str">
        <f>IF(C1188=0,"","商品テーブル")</f>
        <v/>
      </c>
      <c r="B1185" s="517" t="s">
        <v>1356</v>
      </c>
      <c r="C1185" s="517">
        <f>商品入力!E16</f>
        <v>0</v>
      </c>
    </row>
    <row r="1186" spans="1:3">
      <c r="A1186" s="517" t="str">
        <f>IF(C1188=0,"","商品テーブル")</f>
        <v/>
      </c>
      <c r="B1186" s="517" t="s">
        <v>1357</v>
      </c>
      <c r="C1186" s="517">
        <f>商品入力!F16</f>
        <v>0</v>
      </c>
    </row>
    <row r="1187" spans="1:3">
      <c r="A1187" s="517" t="str">
        <f>IF(C1188=0,"","商品テーブル")</f>
        <v/>
      </c>
      <c r="B1187" s="517" t="s">
        <v>1397</v>
      </c>
      <c r="C1187" s="517">
        <f>商品入力!G16</f>
        <v>0</v>
      </c>
    </row>
    <row r="1188" spans="1:3">
      <c r="A1188" s="517" t="str">
        <f>IF(C1188=0,"","商品テーブル")</f>
        <v/>
      </c>
      <c r="B1188" s="517" t="s">
        <v>1359</v>
      </c>
      <c r="C1188" s="517">
        <f>商品入力!H16</f>
        <v>0</v>
      </c>
    </row>
    <row r="1189" spans="1:3">
      <c r="A1189" s="517" t="str">
        <f>IF(C1188=0,"","商品テーブル")</f>
        <v/>
      </c>
      <c r="B1189" s="517" t="s">
        <v>1398</v>
      </c>
      <c r="C1189" s="517">
        <f>商品入力!I16</f>
        <v>0</v>
      </c>
    </row>
    <row r="1190" spans="1:3">
      <c r="A1190" s="517" t="str">
        <f>IF(C1188=0,"","商品テーブル")</f>
        <v/>
      </c>
      <c r="B1190" s="517" t="s">
        <v>1399</v>
      </c>
      <c r="C1190" s="517">
        <f>商品入力!J16</f>
        <v>0</v>
      </c>
    </row>
    <row r="1191" spans="1:3">
      <c r="A1191" s="517" t="str">
        <f>IF(C1188=0,"","商品テーブル")</f>
        <v/>
      </c>
      <c r="B1191" s="517" t="s">
        <v>1400</v>
      </c>
      <c r="C1191" s="517">
        <f>商品入力!K16</f>
        <v>0</v>
      </c>
    </row>
    <row r="1192" spans="1:3">
      <c r="A1192" s="517" t="str">
        <f>IF(C1188=0,"","商品テーブル")</f>
        <v/>
      </c>
      <c r="B1192" s="517" t="s">
        <v>1401</v>
      </c>
      <c r="C1192" s="517">
        <f>商品入力!L16</f>
        <v>0</v>
      </c>
    </row>
    <row r="1193" spans="1:3">
      <c r="A1193" s="517" t="str">
        <f>IF(C1188=0,"","商品テーブル")</f>
        <v/>
      </c>
      <c r="B1193" s="517" t="s">
        <v>1402</v>
      </c>
      <c r="C1193" s="517">
        <f>商品入力!M16</f>
        <v>0</v>
      </c>
    </row>
    <row r="1194" spans="1:3">
      <c r="A1194" s="517" t="str">
        <f>IF(C1188=0,"","商品テーブル")</f>
        <v/>
      </c>
      <c r="B1194" s="517" t="s">
        <v>1403</v>
      </c>
      <c r="C1194" s="517">
        <f>商品入力!N16</f>
        <v>0</v>
      </c>
    </row>
    <row r="1195" spans="1:3">
      <c r="A1195" s="517" t="str">
        <f>IF(C1188=0,"","商品テーブル")</f>
        <v/>
      </c>
      <c r="B1195" s="517" t="s">
        <v>1404</v>
      </c>
      <c r="C1195" s="517">
        <f>商品入力!O16</f>
        <v>0</v>
      </c>
    </row>
    <row r="1196" spans="1:3">
      <c r="A1196" s="517" t="str">
        <f>IF(C1188=0,"","商品テーブル")</f>
        <v/>
      </c>
      <c r="B1196" s="517" t="s">
        <v>1405</v>
      </c>
      <c r="C1196" s="517">
        <f>商品入力!P16</f>
        <v>0</v>
      </c>
    </row>
    <row r="1197" spans="1:3">
      <c r="A1197" s="517" t="str">
        <f>IF(C1188=0,"","商品テーブル")</f>
        <v/>
      </c>
      <c r="B1197" s="517" t="s">
        <v>1406</v>
      </c>
      <c r="C1197" s="517">
        <f>商品入力!Q16</f>
        <v>0</v>
      </c>
    </row>
    <row r="1198" spans="1:3">
      <c r="A1198" s="517" t="str">
        <f>IF(C1188=0,"","商品テーブル")</f>
        <v/>
      </c>
      <c r="B1198" s="517" t="s">
        <v>1407</v>
      </c>
      <c r="C1198" s="517">
        <f>商品入力!R16</f>
        <v>0</v>
      </c>
    </row>
    <row r="1199" spans="1:3">
      <c r="A1199" s="517" t="str">
        <f>IF(C1188=0,"","商品テーブル")</f>
        <v/>
      </c>
      <c r="B1199" s="517" t="s">
        <v>1408</v>
      </c>
      <c r="C1199" s="517">
        <f>商品入力!S16</f>
        <v>0</v>
      </c>
    </row>
    <row r="1200" spans="1:3">
      <c r="A1200" s="517" t="str">
        <f>IF(C1188=0,"","商品テーブル")</f>
        <v/>
      </c>
      <c r="B1200" s="517" t="s">
        <v>1409</v>
      </c>
      <c r="C1200" s="517">
        <f>商品入力!T16</f>
        <v>0</v>
      </c>
    </row>
    <row r="1201" spans="1:4">
      <c r="A1201" s="517" t="str">
        <f>IF(C1211=0,"","商品テーブル")</f>
        <v/>
      </c>
      <c r="B1201" s="517" t="s">
        <v>1291</v>
      </c>
      <c r="C1201" s="517" t="str">
        <f>申請用入力!$R$12</f>
        <v/>
      </c>
      <c r="D1201" s="517" t="s">
        <v>1292</v>
      </c>
    </row>
    <row r="1202" spans="1:4">
      <c r="A1202" s="517" t="str">
        <f>IF(C1211=0,"","商品テーブル")</f>
        <v/>
      </c>
      <c r="B1202" s="517" t="s">
        <v>1293</v>
      </c>
      <c r="C1202" s="517">
        <f>選択!$A$2</f>
        <v>2024</v>
      </c>
    </row>
    <row r="1203" spans="1:4">
      <c r="A1203" s="517" t="str">
        <f>IF(C1211=0,"","商品テーブル")</f>
        <v/>
      </c>
      <c r="B1203" s="517" t="s">
        <v>1360</v>
      </c>
      <c r="C1203" s="517" t="str">
        <f>選択!$A$1</f>
        <v>ブランド構築支援</v>
      </c>
    </row>
    <row r="1204" spans="1:4">
      <c r="A1204" s="517" t="str">
        <f>IF(C1211=0,"","商品テーブル")</f>
        <v/>
      </c>
      <c r="B1204" s="517" t="s">
        <v>1361</v>
      </c>
      <c r="C1204" s="517" t="e">
        <f ca="1">$C$127</f>
        <v>#VALUE!</v>
      </c>
    </row>
    <row r="1205" spans="1:4">
      <c r="A1205" s="517" t="str">
        <f>IF(C1211=0,"","商品テーブル")</f>
        <v/>
      </c>
      <c r="B1205" s="517" t="s">
        <v>1380</v>
      </c>
    </row>
    <row r="1206" spans="1:4">
      <c r="A1206" s="517" t="str">
        <f>IF(C1211=0,"","商品テーブル")</f>
        <v/>
      </c>
      <c r="B1206" s="517" t="s">
        <v>1396</v>
      </c>
      <c r="C1206" s="517">
        <f>商品入力!C17</f>
        <v>0</v>
      </c>
    </row>
    <row r="1207" spans="1:4">
      <c r="A1207" s="517" t="str">
        <f>IF(C1211=0,"","商品テーブル")</f>
        <v/>
      </c>
      <c r="B1207" s="517" t="s">
        <v>1355</v>
      </c>
      <c r="C1207" s="517">
        <f>商品入力!D17</f>
        <v>0</v>
      </c>
    </row>
    <row r="1208" spans="1:4">
      <c r="A1208" s="517" t="str">
        <f>IF(C1211=0,"","商品テーブル")</f>
        <v/>
      </c>
      <c r="B1208" s="517" t="s">
        <v>1356</v>
      </c>
      <c r="C1208" s="517">
        <f>商品入力!E17</f>
        <v>0</v>
      </c>
    </row>
    <row r="1209" spans="1:4">
      <c r="A1209" s="517" t="str">
        <f>IF(C1211=0,"","商品テーブル")</f>
        <v/>
      </c>
      <c r="B1209" s="517" t="s">
        <v>1357</v>
      </c>
      <c r="C1209" s="517">
        <f>商品入力!F17</f>
        <v>0</v>
      </c>
    </row>
    <row r="1210" spans="1:4">
      <c r="A1210" s="517" t="str">
        <f>IF(C1211=0,"","商品テーブル")</f>
        <v/>
      </c>
      <c r="B1210" s="517" t="s">
        <v>1397</v>
      </c>
      <c r="C1210" s="517">
        <f>商品入力!G17</f>
        <v>0</v>
      </c>
    </row>
    <row r="1211" spans="1:4">
      <c r="A1211" s="517" t="str">
        <f>IF(C1211=0,"","商品テーブル")</f>
        <v/>
      </c>
      <c r="B1211" s="517" t="s">
        <v>1359</v>
      </c>
      <c r="C1211" s="517">
        <f>商品入力!H17</f>
        <v>0</v>
      </c>
    </row>
    <row r="1212" spans="1:4">
      <c r="A1212" s="517" t="str">
        <f>IF(C1211=0,"","商品テーブル")</f>
        <v/>
      </c>
      <c r="B1212" s="517" t="s">
        <v>1398</v>
      </c>
      <c r="C1212" s="517">
        <f>商品入力!I17</f>
        <v>0</v>
      </c>
    </row>
    <row r="1213" spans="1:4">
      <c r="A1213" s="517" t="str">
        <f>IF(C1211=0,"","商品テーブル")</f>
        <v/>
      </c>
      <c r="B1213" s="517" t="s">
        <v>1399</v>
      </c>
      <c r="C1213" s="517">
        <f>商品入力!J17</f>
        <v>0</v>
      </c>
    </row>
    <row r="1214" spans="1:4">
      <c r="A1214" s="517" t="str">
        <f>IF(C1211=0,"","商品テーブル")</f>
        <v/>
      </c>
      <c r="B1214" s="517" t="s">
        <v>1400</v>
      </c>
      <c r="C1214" s="517">
        <f>商品入力!K17</f>
        <v>0</v>
      </c>
    </row>
    <row r="1215" spans="1:4">
      <c r="A1215" s="517" t="str">
        <f>IF(C1211=0,"","商品テーブル")</f>
        <v/>
      </c>
      <c r="B1215" s="517" t="s">
        <v>1401</v>
      </c>
      <c r="C1215" s="517">
        <f>商品入力!L17</f>
        <v>0</v>
      </c>
    </row>
    <row r="1216" spans="1:4">
      <c r="A1216" s="517" t="str">
        <f>IF(C1211=0,"","商品テーブル")</f>
        <v/>
      </c>
      <c r="B1216" s="517" t="s">
        <v>1402</v>
      </c>
      <c r="C1216" s="517">
        <f>商品入力!M17</f>
        <v>0</v>
      </c>
    </row>
    <row r="1217" spans="1:4">
      <c r="A1217" s="517" t="str">
        <f>IF(C1211=0,"","商品テーブル")</f>
        <v/>
      </c>
      <c r="B1217" s="517" t="s">
        <v>1403</v>
      </c>
      <c r="C1217" s="517">
        <f>商品入力!N17</f>
        <v>0</v>
      </c>
    </row>
    <row r="1218" spans="1:4">
      <c r="A1218" s="517" t="str">
        <f>IF(C1211=0,"","商品テーブル")</f>
        <v/>
      </c>
      <c r="B1218" s="517" t="s">
        <v>1404</v>
      </c>
      <c r="C1218" s="517">
        <f>商品入力!O17</f>
        <v>0</v>
      </c>
    </row>
    <row r="1219" spans="1:4">
      <c r="A1219" s="517" t="str">
        <f>IF(C1211=0,"","商品テーブル")</f>
        <v/>
      </c>
      <c r="B1219" s="517" t="s">
        <v>1405</v>
      </c>
      <c r="C1219" s="517">
        <f>商品入力!P17</f>
        <v>0</v>
      </c>
    </row>
    <row r="1220" spans="1:4">
      <c r="A1220" s="517" t="str">
        <f>IF(C1211=0,"","商品テーブル")</f>
        <v/>
      </c>
      <c r="B1220" s="517" t="s">
        <v>1406</v>
      </c>
      <c r="C1220" s="517">
        <f>商品入力!Q17</f>
        <v>0</v>
      </c>
    </row>
    <row r="1221" spans="1:4">
      <c r="A1221" s="517" t="str">
        <f>IF(C1211=0,"","商品テーブル")</f>
        <v/>
      </c>
      <c r="B1221" s="517" t="s">
        <v>1407</v>
      </c>
      <c r="C1221" s="517">
        <f>商品入力!R17</f>
        <v>0</v>
      </c>
    </row>
    <row r="1222" spans="1:4">
      <c r="A1222" s="517" t="str">
        <f>IF(C1211=0,"","商品テーブル")</f>
        <v/>
      </c>
      <c r="B1222" s="517" t="s">
        <v>1408</v>
      </c>
      <c r="C1222" s="517">
        <f>商品入力!S17</f>
        <v>0</v>
      </c>
    </row>
    <row r="1223" spans="1:4">
      <c r="A1223" s="517" t="str">
        <f>IF(C1211=0,"","商品テーブル")</f>
        <v/>
      </c>
      <c r="B1223" s="517" t="s">
        <v>1409</v>
      </c>
      <c r="C1223" s="517">
        <f>商品入力!T17</f>
        <v>0</v>
      </c>
    </row>
    <row r="1224" spans="1:4">
      <c r="A1224" s="517" t="str">
        <f>IF(C1234=0,"","商品テーブル")</f>
        <v/>
      </c>
      <c r="B1224" s="517" t="s">
        <v>1291</v>
      </c>
      <c r="C1224" s="517" t="str">
        <f>申請用入力!$R$12</f>
        <v/>
      </c>
      <c r="D1224" s="517" t="s">
        <v>1292</v>
      </c>
    </row>
    <row r="1225" spans="1:4">
      <c r="A1225" s="517" t="str">
        <f>IF(C1234=0,"","商品テーブル")</f>
        <v/>
      </c>
      <c r="B1225" s="517" t="s">
        <v>1293</v>
      </c>
      <c r="C1225" s="517">
        <f>選択!$A$2</f>
        <v>2024</v>
      </c>
    </row>
    <row r="1226" spans="1:4">
      <c r="A1226" s="517" t="str">
        <f>IF(C1234=0,"","商品テーブル")</f>
        <v/>
      </c>
      <c r="B1226" s="517" t="s">
        <v>1360</v>
      </c>
      <c r="C1226" s="517" t="str">
        <f>選択!$A$1</f>
        <v>ブランド構築支援</v>
      </c>
    </row>
    <row r="1227" spans="1:4">
      <c r="A1227" s="517" t="str">
        <f>IF(C1234=0,"","商品テーブル")</f>
        <v/>
      </c>
      <c r="B1227" s="517" t="s">
        <v>1361</v>
      </c>
      <c r="C1227" s="517" t="e">
        <f ca="1">$C$127</f>
        <v>#VALUE!</v>
      </c>
    </row>
    <row r="1228" spans="1:4">
      <c r="A1228" s="517" t="str">
        <f>IF(C1234=0,"","商品テーブル")</f>
        <v/>
      </c>
      <c r="B1228" s="517" t="s">
        <v>1380</v>
      </c>
    </row>
    <row r="1229" spans="1:4">
      <c r="A1229" s="517" t="str">
        <f>IF(C1234=0,"","商品テーブル")</f>
        <v/>
      </c>
      <c r="B1229" s="517" t="s">
        <v>1396</v>
      </c>
      <c r="C1229" s="517">
        <f>商品入力!C18</f>
        <v>0</v>
      </c>
    </row>
    <row r="1230" spans="1:4">
      <c r="A1230" s="517" t="str">
        <f>IF(C1234=0,"","商品テーブル")</f>
        <v/>
      </c>
      <c r="B1230" s="517" t="s">
        <v>1355</v>
      </c>
      <c r="C1230" s="517">
        <f>商品入力!D18</f>
        <v>0</v>
      </c>
    </row>
    <row r="1231" spans="1:4">
      <c r="A1231" s="517" t="str">
        <f>IF(C1234=0,"","商品テーブル")</f>
        <v/>
      </c>
      <c r="B1231" s="517" t="s">
        <v>1356</v>
      </c>
      <c r="C1231" s="517">
        <f>商品入力!E18</f>
        <v>0</v>
      </c>
    </row>
    <row r="1232" spans="1:4">
      <c r="A1232" s="517" t="str">
        <f>IF(C1234=0,"","商品テーブル")</f>
        <v/>
      </c>
      <c r="B1232" s="517" t="s">
        <v>1357</v>
      </c>
      <c r="C1232" s="517">
        <f>商品入力!F18</f>
        <v>0</v>
      </c>
    </row>
    <row r="1233" spans="1:4">
      <c r="A1233" s="517" t="str">
        <f>IF(C1234=0,"","商品テーブル")</f>
        <v/>
      </c>
      <c r="B1233" s="517" t="s">
        <v>1397</v>
      </c>
      <c r="C1233" s="517">
        <f>商品入力!G18</f>
        <v>0</v>
      </c>
    </row>
    <row r="1234" spans="1:4">
      <c r="A1234" s="517" t="str">
        <f>IF(C1234=0,"","商品テーブル")</f>
        <v/>
      </c>
      <c r="B1234" s="517" t="s">
        <v>1359</v>
      </c>
      <c r="C1234" s="517">
        <f>商品入力!H18</f>
        <v>0</v>
      </c>
    </row>
    <row r="1235" spans="1:4">
      <c r="A1235" s="517" t="str">
        <f>IF(C1234=0,"","商品テーブル")</f>
        <v/>
      </c>
      <c r="B1235" s="517" t="s">
        <v>1398</v>
      </c>
      <c r="C1235" s="517">
        <f>商品入力!I18</f>
        <v>0</v>
      </c>
    </row>
    <row r="1236" spans="1:4">
      <c r="A1236" s="517" t="str">
        <f>IF(C1234=0,"","商品テーブル")</f>
        <v/>
      </c>
      <c r="B1236" s="517" t="s">
        <v>1399</v>
      </c>
      <c r="C1236" s="517">
        <f>商品入力!J18</f>
        <v>0</v>
      </c>
    </row>
    <row r="1237" spans="1:4">
      <c r="A1237" s="517" t="str">
        <f>IF(C1234=0,"","商品テーブル")</f>
        <v/>
      </c>
      <c r="B1237" s="517" t="s">
        <v>1400</v>
      </c>
      <c r="C1237" s="517">
        <f>商品入力!K18</f>
        <v>0</v>
      </c>
    </row>
    <row r="1238" spans="1:4">
      <c r="A1238" s="517" t="str">
        <f>IF(C1234=0,"","商品テーブル")</f>
        <v/>
      </c>
      <c r="B1238" s="517" t="s">
        <v>1401</v>
      </c>
      <c r="C1238" s="517">
        <f>商品入力!L18</f>
        <v>0</v>
      </c>
    </row>
    <row r="1239" spans="1:4">
      <c r="A1239" s="517" t="str">
        <f>IF(C1234=0,"","商品テーブル")</f>
        <v/>
      </c>
      <c r="B1239" s="517" t="s">
        <v>1402</v>
      </c>
      <c r="C1239" s="517">
        <f>商品入力!M18</f>
        <v>0</v>
      </c>
    </row>
    <row r="1240" spans="1:4">
      <c r="A1240" s="517" t="str">
        <f>IF(C1234=0,"","商品テーブル")</f>
        <v/>
      </c>
      <c r="B1240" s="517" t="s">
        <v>1403</v>
      </c>
      <c r="C1240" s="517">
        <f>商品入力!N18</f>
        <v>0</v>
      </c>
    </row>
    <row r="1241" spans="1:4">
      <c r="A1241" s="517" t="str">
        <f>IF(C1234=0,"","商品テーブル")</f>
        <v/>
      </c>
      <c r="B1241" s="517" t="s">
        <v>1404</v>
      </c>
      <c r="C1241" s="517">
        <f>商品入力!O18</f>
        <v>0</v>
      </c>
    </row>
    <row r="1242" spans="1:4">
      <c r="A1242" s="517" t="str">
        <f>IF(C1234=0,"","商品テーブル")</f>
        <v/>
      </c>
      <c r="B1242" s="517" t="s">
        <v>1405</v>
      </c>
      <c r="C1242" s="517">
        <f>商品入力!P18</f>
        <v>0</v>
      </c>
    </row>
    <row r="1243" spans="1:4">
      <c r="A1243" s="517" t="str">
        <f>IF(C1234=0,"","商品テーブル")</f>
        <v/>
      </c>
      <c r="B1243" s="517" t="s">
        <v>1406</v>
      </c>
      <c r="C1243" s="517">
        <f>商品入力!Q18</f>
        <v>0</v>
      </c>
    </row>
    <row r="1244" spans="1:4">
      <c r="A1244" s="517" t="str">
        <f>IF(C1234=0,"","商品テーブル")</f>
        <v/>
      </c>
      <c r="B1244" s="517" t="s">
        <v>1407</v>
      </c>
      <c r="C1244" s="517">
        <f>商品入力!R18</f>
        <v>0</v>
      </c>
    </row>
    <row r="1245" spans="1:4">
      <c r="A1245" s="517" t="str">
        <f>IF(C1234=0,"","商品テーブル")</f>
        <v/>
      </c>
      <c r="B1245" s="517" t="s">
        <v>1408</v>
      </c>
      <c r="C1245" s="517">
        <f>商品入力!S18</f>
        <v>0</v>
      </c>
    </row>
    <row r="1246" spans="1:4">
      <c r="A1246" s="517" t="str">
        <f>IF(C1234=0,"","商品テーブル")</f>
        <v/>
      </c>
      <c r="B1246" s="517" t="s">
        <v>1409</v>
      </c>
      <c r="C1246" s="517">
        <f>商品入力!T18</f>
        <v>0</v>
      </c>
    </row>
    <row r="1247" spans="1:4">
      <c r="A1247" s="517" t="str">
        <f>IF(C1257=0,"","商品テーブル")</f>
        <v/>
      </c>
      <c r="B1247" s="517" t="s">
        <v>1291</v>
      </c>
      <c r="C1247" s="517" t="str">
        <f>申請用入力!$R$12</f>
        <v/>
      </c>
      <c r="D1247" s="517" t="s">
        <v>1292</v>
      </c>
    </row>
    <row r="1248" spans="1:4">
      <c r="A1248" s="517" t="str">
        <f>IF(C1257=0,"","商品テーブル")</f>
        <v/>
      </c>
      <c r="B1248" s="517" t="s">
        <v>1293</v>
      </c>
      <c r="C1248" s="517">
        <f>選択!$A$2</f>
        <v>2024</v>
      </c>
    </row>
    <row r="1249" spans="1:3">
      <c r="A1249" s="517" t="str">
        <f>IF(C1257=0,"","商品テーブル")</f>
        <v/>
      </c>
      <c r="B1249" s="517" t="s">
        <v>1360</v>
      </c>
      <c r="C1249" s="517" t="str">
        <f>選択!$A$1</f>
        <v>ブランド構築支援</v>
      </c>
    </row>
    <row r="1250" spans="1:3">
      <c r="A1250" s="517" t="str">
        <f>IF(C1257=0,"","商品テーブル")</f>
        <v/>
      </c>
      <c r="B1250" s="517" t="s">
        <v>1361</v>
      </c>
      <c r="C1250" s="517" t="e">
        <f ca="1">$C$127</f>
        <v>#VALUE!</v>
      </c>
    </row>
    <row r="1251" spans="1:3">
      <c r="A1251" s="517" t="str">
        <f>IF(C1257=0,"","商品テーブル")</f>
        <v/>
      </c>
      <c r="B1251" s="517" t="s">
        <v>1380</v>
      </c>
    </row>
    <row r="1252" spans="1:3">
      <c r="A1252" s="517" t="str">
        <f>IF(C1257=0,"","商品テーブル")</f>
        <v/>
      </c>
      <c r="B1252" s="517" t="s">
        <v>1396</v>
      </c>
      <c r="C1252" s="517">
        <f>商品入力!C19</f>
        <v>0</v>
      </c>
    </row>
    <row r="1253" spans="1:3">
      <c r="A1253" s="517" t="str">
        <f>IF(C1257=0,"","商品テーブル")</f>
        <v/>
      </c>
      <c r="B1253" s="517" t="s">
        <v>1355</v>
      </c>
      <c r="C1253" s="517">
        <f>商品入力!D19</f>
        <v>0</v>
      </c>
    </row>
    <row r="1254" spans="1:3">
      <c r="A1254" s="517" t="str">
        <f>IF(C1257=0,"","商品テーブル")</f>
        <v/>
      </c>
      <c r="B1254" s="517" t="s">
        <v>1356</v>
      </c>
      <c r="C1254" s="517">
        <f>商品入力!E19</f>
        <v>0</v>
      </c>
    </row>
    <row r="1255" spans="1:3">
      <c r="A1255" s="517" t="str">
        <f>IF(C1257=0,"","商品テーブル")</f>
        <v/>
      </c>
      <c r="B1255" s="517" t="s">
        <v>1357</v>
      </c>
      <c r="C1255" s="517">
        <f>商品入力!F19</f>
        <v>0</v>
      </c>
    </row>
    <row r="1256" spans="1:3">
      <c r="A1256" s="517" t="str">
        <f>IF(C1257=0,"","商品テーブル")</f>
        <v/>
      </c>
      <c r="B1256" s="517" t="s">
        <v>1397</v>
      </c>
      <c r="C1256" s="517">
        <f>商品入力!G19</f>
        <v>0</v>
      </c>
    </row>
    <row r="1257" spans="1:3">
      <c r="A1257" s="517" t="str">
        <f>IF(C1257=0,"","商品テーブル")</f>
        <v/>
      </c>
      <c r="B1257" s="517" t="s">
        <v>1359</v>
      </c>
      <c r="C1257" s="517">
        <f>商品入力!H19</f>
        <v>0</v>
      </c>
    </row>
    <row r="1258" spans="1:3">
      <c r="A1258" s="517" t="str">
        <f>IF(C1257=0,"","商品テーブル")</f>
        <v/>
      </c>
      <c r="B1258" s="517" t="s">
        <v>1398</v>
      </c>
      <c r="C1258" s="517">
        <f>商品入力!I19</f>
        <v>0</v>
      </c>
    </row>
    <row r="1259" spans="1:3">
      <c r="A1259" s="517" t="str">
        <f>IF(C1257=0,"","商品テーブル")</f>
        <v/>
      </c>
      <c r="B1259" s="517" t="s">
        <v>1399</v>
      </c>
      <c r="C1259" s="517">
        <f>商品入力!J19</f>
        <v>0</v>
      </c>
    </row>
    <row r="1260" spans="1:3">
      <c r="A1260" s="517" t="str">
        <f>IF(C1257=0,"","商品テーブル")</f>
        <v/>
      </c>
      <c r="B1260" s="517" t="s">
        <v>1400</v>
      </c>
      <c r="C1260" s="517">
        <f>商品入力!K19</f>
        <v>0</v>
      </c>
    </row>
    <row r="1261" spans="1:3">
      <c r="A1261" s="517" t="str">
        <f>IF(C1257=0,"","商品テーブル")</f>
        <v/>
      </c>
      <c r="B1261" s="517" t="s">
        <v>1401</v>
      </c>
      <c r="C1261" s="517">
        <f>商品入力!L19</f>
        <v>0</v>
      </c>
    </row>
    <row r="1262" spans="1:3">
      <c r="A1262" s="517" t="str">
        <f>IF(C1257=0,"","商品テーブル")</f>
        <v/>
      </c>
      <c r="B1262" s="517" t="s">
        <v>1402</v>
      </c>
      <c r="C1262" s="517">
        <f>商品入力!M19</f>
        <v>0</v>
      </c>
    </row>
    <row r="1263" spans="1:3">
      <c r="A1263" s="517" t="str">
        <f>IF(C1257=0,"","商品テーブル")</f>
        <v/>
      </c>
      <c r="B1263" s="517" t="s">
        <v>1403</v>
      </c>
      <c r="C1263" s="517">
        <f>商品入力!N19</f>
        <v>0</v>
      </c>
    </row>
    <row r="1264" spans="1:3">
      <c r="A1264" s="517" t="str">
        <f>IF(C1257=0,"","商品テーブル")</f>
        <v/>
      </c>
      <c r="B1264" s="517" t="s">
        <v>1404</v>
      </c>
      <c r="C1264" s="517">
        <f>商品入力!O19</f>
        <v>0</v>
      </c>
    </row>
    <row r="1265" spans="1:4">
      <c r="A1265" s="517" t="str">
        <f>IF(C1257=0,"","商品テーブル")</f>
        <v/>
      </c>
      <c r="B1265" s="517" t="s">
        <v>1405</v>
      </c>
      <c r="C1265" s="517">
        <f>商品入力!P19</f>
        <v>0</v>
      </c>
    </row>
    <row r="1266" spans="1:4">
      <c r="A1266" s="517" t="str">
        <f>IF(C1257=0,"","商品テーブル")</f>
        <v/>
      </c>
      <c r="B1266" s="517" t="s">
        <v>1406</v>
      </c>
      <c r="C1266" s="517">
        <f>商品入力!Q19</f>
        <v>0</v>
      </c>
    </row>
    <row r="1267" spans="1:4">
      <c r="A1267" s="517" t="str">
        <f>IF(C1257=0,"","商品テーブル")</f>
        <v/>
      </c>
      <c r="B1267" s="517" t="s">
        <v>1407</v>
      </c>
      <c r="C1267" s="517">
        <f>商品入力!R19</f>
        <v>0</v>
      </c>
    </row>
    <row r="1268" spans="1:4">
      <c r="A1268" s="517" t="str">
        <f>IF(C1257=0,"","商品テーブル")</f>
        <v/>
      </c>
      <c r="B1268" s="517" t="s">
        <v>1408</v>
      </c>
      <c r="C1268" s="517">
        <f>商品入力!S19</f>
        <v>0</v>
      </c>
    </row>
    <row r="1269" spans="1:4">
      <c r="A1269" s="517" t="str">
        <f>IF(C1257=0,"","商品テーブル")</f>
        <v/>
      </c>
      <c r="B1269" s="517" t="s">
        <v>1409</v>
      </c>
      <c r="C1269" s="517">
        <f>商品入力!T19</f>
        <v>0</v>
      </c>
    </row>
    <row r="1270" spans="1:4">
      <c r="A1270" s="517" t="str">
        <f>IF(C1280=0,"","商品テーブル")</f>
        <v/>
      </c>
      <c r="B1270" s="517" t="s">
        <v>1291</v>
      </c>
      <c r="C1270" s="517" t="str">
        <f>申請用入力!$R$12</f>
        <v/>
      </c>
      <c r="D1270" s="517" t="s">
        <v>1292</v>
      </c>
    </row>
    <row r="1271" spans="1:4">
      <c r="A1271" s="517" t="str">
        <f>IF(C1280=0,"","商品テーブル")</f>
        <v/>
      </c>
      <c r="B1271" s="517" t="s">
        <v>1293</v>
      </c>
      <c r="C1271" s="517">
        <f>選択!$A$2</f>
        <v>2024</v>
      </c>
    </row>
    <row r="1272" spans="1:4">
      <c r="A1272" s="517" t="str">
        <f>IF(C1280=0,"","商品テーブル")</f>
        <v/>
      </c>
      <c r="B1272" s="517" t="s">
        <v>1360</v>
      </c>
      <c r="C1272" s="517" t="str">
        <f>選択!$A$1</f>
        <v>ブランド構築支援</v>
      </c>
    </row>
    <row r="1273" spans="1:4">
      <c r="A1273" s="517" t="str">
        <f>IF(C1280=0,"","商品テーブル")</f>
        <v/>
      </c>
      <c r="B1273" s="517" t="s">
        <v>1361</v>
      </c>
      <c r="C1273" s="517" t="e">
        <f ca="1">$C$127</f>
        <v>#VALUE!</v>
      </c>
    </row>
    <row r="1274" spans="1:4">
      <c r="A1274" s="517" t="str">
        <f>IF(C1280=0,"","商品テーブル")</f>
        <v/>
      </c>
      <c r="B1274" s="517" t="s">
        <v>1380</v>
      </c>
    </row>
    <row r="1275" spans="1:4">
      <c r="A1275" s="517" t="str">
        <f>IF(C1280=0,"","商品テーブル")</f>
        <v/>
      </c>
      <c r="B1275" s="517" t="s">
        <v>1396</v>
      </c>
      <c r="C1275" s="517">
        <f>商品入力!C20</f>
        <v>0</v>
      </c>
    </row>
    <row r="1276" spans="1:4">
      <c r="A1276" s="517" t="str">
        <f>IF(C1280=0,"","商品テーブル")</f>
        <v/>
      </c>
      <c r="B1276" s="517" t="s">
        <v>1355</v>
      </c>
      <c r="C1276" s="517">
        <f>商品入力!D20</f>
        <v>0</v>
      </c>
    </row>
    <row r="1277" spans="1:4">
      <c r="A1277" s="517" t="str">
        <f>IF(C1280=0,"","商品テーブル")</f>
        <v/>
      </c>
      <c r="B1277" s="517" t="s">
        <v>1356</v>
      </c>
      <c r="C1277" s="517">
        <f>商品入力!E20</f>
        <v>0</v>
      </c>
    </row>
    <row r="1278" spans="1:4">
      <c r="A1278" s="517" t="str">
        <f>IF(C1280=0,"","商品テーブル")</f>
        <v/>
      </c>
      <c r="B1278" s="517" t="s">
        <v>1357</v>
      </c>
      <c r="C1278" s="517">
        <f>商品入力!F20</f>
        <v>0</v>
      </c>
    </row>
    <row r="1279" spans="1:4">
      <c r="A1279" s="517" t="str">
        <f>IF(C1280=0,"","商品テーブル")</f>
        <v/>
      </c>
      <c r="B1279" s="517" t="s">
        <v>1397</v>
      </c>
      <c r="C1279" s="517">
        <f>商品入力!G20</f>
        <v>0</v>
      </c>
    </row>
    <row r="1280" spans="1:4">
      <c r="A1280" s="517" t="str">
        <f>IF(C1280=0,"","商品テーブル")</f>
        <v/>
      </c>
      <c r="B1280" s="517" t="s">
        <v>1359</v>
      </c>
      <c r="C1280" s="517">
        <f>商品入力!H20</f>
        <v>0</v>
      </c>
    </row>
    <row r="1281" spans="1:4">
      <c r="A1281" s="517" t="str">
        <f>IF(C1280=0,"","商品テーブル")</f>
        <v/>
      </c>
      <c r="B1281" s="517" t="s">
        <v>1398</v>
      </c>
      <c r="C1281" s="517">
        <f>商品入力!I20</f>
        <v>0</v>
      </c>
    </row>
    <row r="1282" spans="1:4">
      <c r="A1282" s="517" t="str">
        <f>IF(C1280=0,"","商品テーブル")</f>
        <v/>
      </c>
      <c r="B1282" s="517" t="s">
        <v>1399</v>
      </c>
      <c r="C1282" s="517">
        <f>商品入力!J20</f>
        <v>0</v>
      </c>
    </row>
    <row r="1283" spans="1:4">
      <c r="A1283" s="517" t="str">
        <f>IF(C1280=0,"","商品テーブル")</f>
        <v/>
      </c>
      <c r="B1283" s="517" t="s">
        <v>1400</v>
      </c>
      <c r="C1283" s="517">
        <f>商品入力!K20</f>
        <v>0</v>
      </c>
    </row>
    <row r="1284" spans="1:4">
      <c r="A1284" s="517" t="str">
        <f>IF(C1280=0,"","商品テーブル")</f>
        <v/>
      </c>
      <c r="B1284" s="517" t="s">
        <v>1401</v>
      </c>
      <c r="C1284" s="517">
        <f>商品入力!L20</f>
        <v>0</v>
      </c>
    </row>
    <row r="1285" spans="1:4">
      <c r="A1285" s="517" t="str">
        <f>IF(C1280=0,"","商品テーブル")</f>
        <v/>
      </c>
      <c r="B1285" s="517" t="s">
        <v>1402</v>
      </c>
      <c r="C1285" s="517">
        <f>商品入力!M20</f>
        <v>0</v>
      </c>
    </row>
    <row r="1286" spans="1:4">
      <c r="A1286" s="517" t="str">
        <f>IF(C1280=0,"","商品テーブル")</f>
        <v/>
      </c>
      <c r="B1286" s="517" t="s">
        <v>1403</v>
      </c>
      <c r="C1286" s="517">
        <f>商品入力!N20</f>
        <v>0</v>
      </c>
    </row>
    <row r="1287" spans="1:4">
      <c r="A1287" s="517" t="str">
        <f>IF(C1280=0,"","商品テーブル")</f>
        <v/>
      </c>
      <c r="B1287" s="517" t="s">
        <v>1404</v>
      </c>
      <c r="C1287" s="517">
        <f>商品入力!O20</f>
        <v>0</v>
      </c>
    </row>
    <row r="1288" spans="1:4">
      <c r="A1288" s="517" t="str">
        <f>IF(C1280=0,"","商品テーブル")</f>
        <v/>
      </c>
      <c r="B1288" s="517" t="s">
        <v>1405</v>
      </c>
      <c r="C1288" s="517">
        <f>商品入力!P20</f>
        <v>0</v>
      </c>
    </row>
    <row r="1289" spans="1:4">
      <c r="A1289" s="517" t="str">
        <f>IF(C1280=0,"","商品テーブル")</f>
        <v/>
      </c>
      <c r="B1289" s="517" t="s">
        <v>1406</v>
      </c>
      <c r="C1289" s="517">
        <f>商品入力!Q20</f>
        <v>0</v>
      </c>
    </row>
    <row r="1290" spans="1:4">
      <c r="A1290" s="517" t="str">
        <f>IF(C1280=0,"","商品テーブル")</f>
        <v/>
      </c>
      <c r="B1290" s="517" t="s">
        <v>1407</v>
      </c>
      <c r="C1290" s="517">
        <f>商品入力!R20</f>
        <v>0</v>
      </c>
    </row>
    <row r="1291" spans="1:4">
      <c r="A1291" s="517" t="str">
        <f>IF(C1280=0,"","商品テーブル")</f>
        <v/>
      </c>
      <c r="B1291" s="517" t="s">
        <v>1408</v>
      </c>
      <c r="C1291" s="517">
        <f>商品入力!S20</f>
        <v>0</v>
      </c>
    </row>
    <row r="1292" spans="1:4">
      <c r="A1292" s="517" t="str">
        <f>IF(C1280=0,"","商品テーブル")</f>
        <v/>
      </c>
      <c r="B1292" s="517" t="s">
        <v>1409</v>
      </c>
      <c r="C1292" s="517">
        <f>商品入力!T20</f>
        <v>0</v>
      </c>
    </row>
    <row r="1293" spans="1:4">
      <c r="A1293" s="517" t="str">
        <f>IF(C1303=0,"","商品テーブル")</f>
        <v/>
      </c>
      <c r="B1293" s="517" t="s">
        <v>1291</v>
      </c>
      <c r="C1293" s="517" t="str">
        <f>申請用入力!$R$12</f>
        <v/>
      </c>
      <c r="D1293" s="517" t="s">
        <v>1292</v>
      </c>
    </row>
    <row r="1294" spans="1:4">
      <c r="A1294" s="517" t="str">
        <f>IF(C1303=0,"","商品テーブル")</f>
        <v/>
      </c>
      <c r="B1294" s="517" t="s">
        <v>1293</v>
      </c>
      <c r="C1294" s="517">
        <f>選択!$A$2</f>
        <v>2024</v>
      </c>
    </row>
    <row r="1295" spans="1:4">
      <c r="A1295" s="517" t="str">
        <f>IF(C1303=0,"","商品テーブル")</f>
        <v/>
      </c>
      <c r="B1295" s="517" t="s">
        <v>1360</v>
      </c>
      <c r="C1295" s="517" t="str">
        <f>選択!$A$1</f>
        <v>ブランド構築支援</v>
      </c>
    </row>
    <row r="1296" spans="1:4">
      <c r="A1296" s="517" t="str">
        <f>IF(C1303=0,"","商品テーブル")</f>
        <v/>
      </c>
      <c r="B1296" s="517" t="s">
        <v>1361</v>
      </c>
      <c r="C1296" s="517" t="e">
        <f ca="1">$C$127</f>
        <v>#VALUE!</v>
      </c>
    </row>
    <row r="1297" spans="1:3">
      <c r="A1297" s="517" t="str">
        <f>IF(C1303=0,"","商品テーブル")</f>
        <v/>
      </c>
      <c r="B1297" s="517" t="s">
        <v>1380</v>
      </c>
    </row>
    <row r="1298" spans="1:3">
      <c r="A1298" s="517" t="str">
        <f>IF(C1303=0,"","商品テーブル")</f>
        <v/>
      </c>
      <c r="B1298" s="517" t="s">
        <v>1396</v>
      </c>
      <c r="C1298" s="517">
        <f>商品入力!C21</f>
        <v>0</v>
      </c>
    </row>
    <row r="1299" spans="1:3">
      <c r="A1299" s="517" t="str">
        <f>IF(C1303=0,"","商品テーブル")</f>
        <v/>
      </c>
      <c r="B1299" s="517" t="s">
        <v>1355</v>
      </c>
      <c r="C1299" s="517">
        <f>商品入力!D21</f>
        <v>0</v>
      </c>
    </row>
    <row r="1300" spans="1:3">
      <c r="A1300" s="517" t="str">
        <f>IF(C1303=0,"","商品テーブル")</f>
        <v/>
      </c>
      <c r="B1300" s="517" t="s">
        <v>1356</v>
      </c>
      <c r="C1300" s="517">
        <f>商品入力!E21</f>
        <v>0</v>
      </c>
    </row>
    <row r="1301" spans="1:3">
      <c r="A1301" s="517" t="str">
        <f>IF(C1303=0,"","商品テーブル")</f>
        <v/>
      </c>
      <c r="B1301" s="517" t="s">
        <v>1357</v>
      </c>
      <c r="C1301" s="517">
        <f>商品入力!F21</f>
        <v>0</v>
      </c>
    </row>
    <row r="1302" spans="1:3">
      <c r="A1302" s="517" t="str">
        <f>IF(C1303=0,"","商品テーブル")</f>
        <v/>
      </c>
      <c r="B1302" s="517" t="s">
        <v>1397</v>
      </c>
      <c r="C1302" s="517">
        <f>商品入力!G21</f>
        <v>0</v>
      </c>
    </row>
    <row r="1303" spans="1:3">
      <c r="A1303" s="517" t="str">
        <f>IF(C1303=0,"","商品テーブル")</f>
        <v/>
      </c>
      <c r="B1303" s="517" t="s">
        <v>1359</v>
      </c>
      <c r="C1303" s="517">
        <f>商品入力!H21</f>
        <v>0</v>
      </c>
    </row>
    <row r="1304" spans="1:3">
      <c r="A1304" s="517" t="str">
        <f>IF(C1303=0,"","商品テーブル")</f>
        <v/>
      </c>
      <c r="B1304" s="517" t="s">
        <v>1398</v>
      </c>
      <c r="C1304" s="517">
        <f>商品入力!I21</f>
        <v>0</v>
      </c>
    </row>
    <row r="1305" spans="1:3">
      <c r="A1305" s="517" t="str">
        <f>IF(C1303=0,"","商品テーブル")</f>
        <v/>
      </c>
      <c r="B1305" s="517" t="s">
        <v>1399</v>
      </c>
      <c r="C1305" s="517">
        <f>商品入力!J21</f>
        <v>0</v>
      </c>
    </row>
    <row r="1306" spans="1:3">
      <c r="A1306" s="517" t="str">
        <f>IF(C1303=0,"","商品テーブル")</f>
        <v/>
      </c>
      <c r="B1306" s="517" t="s">
        <v>1400</v>
      </c>
      <c r="C1306" s="517">
        <f>商品入力!K21</f>
        <v>0</v>
      </c>
    </row>
    <row r="1307" spans="1:3">
      <c r="A1307" s="517" t="str">
        <f>IF(C1303=0,"","商品テーブル")</f>
        <v/>
      </c>
      <c r="B1307" s="517" t="s">
        <v>1401</v>
      </c>
      <c r="C1307" s="517">
        <f>商品入力!L21</f>
        <v>0</v>
      </c>
    </row>
    <row r="1308" spans="1:3">
      <c r="A1308" s="517" t="str">
        <f>IF(C1303=0,"","商品テーブル")</f>
        <v/>
      </c>
      <c r="B1308" s="517" t="s">
        <v>1402</v>
      </c>
      <c r="C1308" s="517">
        <f>商品入力!M21</f>
        <v>0</v>
      </c>
    </row>
    <row r="1309" spans="1:3">
      <c r="A1309" s="517" t="str">
        <f>IF(C1303=0,"","商品テーブル")</f>
        <v/>
      </c>
      <c r="B1309" s="517" t="s">
        <v>1403</v>
      </c>
      <c r="C1309" s="517">
        <f>商品入力!N21</f>
        <v>0</v>
      </c>
    </row>
    <row r="1310" spans="1:3">
      <c r="A1310" s="517" t="str">
        <f>IF(C1303=0,"","商品テーブル")</f>
        <v/>
      </c>
      <c r="B1310" s="517" t="s">
        <v>1404</v>
      </c>
      <c r="C1310" s="517">
        <f>商品入力!O21</f>
        <v>0</v>
      </c>
    </row>
    <row r="1311" spans="1:3">
      <c r="A1311" s="517" t="str">
        <f>IF(C1303=0,"","商品テーブル")</f>
        <v/>
      </c>
      <c r="B1311" s="517" t="s">
        <v>1405</v>
      </c>
      <c r="C1311" s="517">
        <f>商品入力!P21</f>
        <v>0</v>
      </c>
    </row>
    <row r="1312" spans="1:3">
      <c r="A1312" s="517" t="str">
        <f>IF(C1303=0,"","商品テーブル")</f>
        <v/>
      </c>
      <c r="B1312" s="517" t="s">
        <v>1406</v>
      </c>
      <c r="C1312" s="517">
        <f>商品入力!Q21</f>
        <v>0</v>
      </c>
    </row>
    <row r="1313" spans="1:4">
      <c r="A1313" s="517" t="str">
        <f>IF(C1303=0,"","商品テーブル")</f>
        <v/>
      </c>
      <c r="B1313" s="517" t="s">
        <v>1407</v>
      </c>
      <c r="C1313" s="517">
        <f>商品入力!R21</f>
        <v>0</v>
      </c>
    </row>
    <row r="1314" spans="1:4">
      <c r="A1314" s="517" t="str">
        <f>IF(C1303=0,"","商品テーブル")</f>
        <v/>
      </c>
      <c r="B1314" s="517" t="s">
        <v>1408</v>
      </c>
      <c r="C1314" s="517">
        <f>商品入力!S21</f>
        <v>0</v>
      </c>
    </row>
    <row r="1315" spans="1:4">
      <c r="A1315" s="517" t="str">
        <f>IF(C1303=0,"","商品テーブル")</f>
        <v/>
      </c>
      <c r="B1315" s="517" t="s">
        <v>1409</v>
      </c>
      <c r="C1315" s="517">
        <f>商品入力!T21</f>
        <v>0</v>
      </c>
    </row>
    <row r="1316" spans="1:4">
      <c r="A1316" s="517" t="str">
        <f>IF(C1326=0,"","商品テーブル")</f>
        <v/>
      </c>
      <c r="B1316" s="517" t="s">
        <v>1291</v>
      </c>
      <c r="C1316" s="517" t="str">
        <f>申請用入力!$R$12</f>
        <v/>
      </c>
      <c r="D1316" s="517" t="s">
        <v>1292</v>
      </c>
    </row>
    <row r="1317" spans="1:4">
      <c r="A1317" s="517" t="str">
        <f>IF(C1326=0,"","商品テーブル")</f>
        <v/>
      </c>
      <c r="B1317" s="517" t="s">
        <v>1293</v>
      </c>
      <c r="C1317" s="517">
        <f>選択!$A$2</f>
        <v>2024</v>
      </c>
    </row>
    <row r="1318" spans="1:4">
      <c r="A1318" s="517" t="str">
        <f>IF(C1326=0,"","商品テーブル")</f>
        <v/>
      </c>
      <c r="B1318" s="517" t="s">
        <v>1360</v>
      </c>
      <c r="C1318" s="517" t="str">
        <f>選択!$A$1</f>
        <v>ブランド構築支援</v>
      </c>
    </row>
    <row r="1319" spans="1:4">
      <c r="A1319" s="517" t="str">
        <f>IF(C1326=0,"","商品テーブル")</f>
        <v/>
      </c>
      <c r="B1319" s="517" t="s">
        <v>1361</v>
      </c>
      <c r="C1319" s="517" t="e">
        <f ca="1">$C$127</f>
        <v>#VALUE!</v>
      </c>
    </row>
    <row r="1320" spans="1:4">
      <c r="A1320" s="517" t="str">
        <f>IF(C1326=0,"","商品テーブル")</f>
        <v/>
      </c>
      <c r="B1320" s="517" t="s">
        <v>1380</v>
      </c>
    </row>
    <row r="1321" spans="1:4">
      <c r="A1321" s="517" t="str">
        <f>IF(C1326=0,"","商品テーブル")</f>
        <v/>
      </c>
      <c r="B1321" s="517" t="s">
        <v>1396</v>
      </c>
      <c r="C1321" s="517">
        <f>商品入力!C22</f>
        <v>0</v>
      </c>
    </row>
    <row r="1322" spans="1:4">
      <c r="A1322" s="517" t="str">
        <f>IF(C1326=0,"","商品テーブル")</f>
        <v/>
      </c>
      <c r="B1322" s="517" t="s">
        <v>1355</v>
      </c>
      <c r="C1322" s="517">
        <f>商品入力!D22</f>
        <v>0</v>
      </c>
    </row>
    <row r="1323" spans="1:4">
      <c r="A1323" s="517" t="str">
        <f>IF(C1326=0,"","商品テーブル")</f>
        <v/>
      </c>
      <c r="B1323" s="517" t="s">
        <v>1356</v>
      </c>
      <c r="C1323" s="517">
        <f>商品入力!E22</f>
        <v>0</v>
      </c>
    </row>
    <row r="1324" spans="1:4">
      <c r="A1324" s="517" t="str">
        <f>IF(C1326=0,"","商品テーブル")</f>
        <v/>
      </c>
      <c r="B1324" s="517" t="s">
        <v>1357</v>
      </c>
      <c r="C1324" s="517">
        <f>商品入力!F22</f>
        <v>0</v>
      </c>
    </row>
    <row r="1325" spans="1:4">
      <c r="A1325" s="517" t="str">
        <f>IF(C1326=0,"","商品テーブル")</f>
        <v/>
      </c>
      <c r="B1325" s="517" t="s">
        <v>1397</v>
      </c>
      <c r="C1325" s="517">
        <f>商品入力!G22</f>
        <v>0</v>
      </c>
    </row>
    <row r="1326" spans="1:4">
      <c r="A1326" s="517" t="str">
        <f>IF(C1326=0,"","商品テーブル")</f>
        <v/>
      </c>
      <c r="B1326" s="517" t="s">
        <v>1359</v>
      </c>
      <c r="C1326" s="517">
        <f>商品入力!H22</f>
        <v>0</v>
      </c>
    </row>
    <row r="1327" spans="1:4">
      <c r="A1327" s="517" t="str">
        <f>IF(C1326=0,"","商品テーブル")</f>
        <v/>
      </c>
      <c r="B1327" s="517" t="s">
        <v>1398</v>
      </c>
      <c r="C1327" s="517">
        <f>商品入力!I22</f>
        <v>0</v>
      </c>
    </row>
    <row r="1328" spans="1:4">
      <c r="A1328" s="517" t="str">
        <f>IF(C1326=0,"","商品テーブル")</f>
        <v/>
      </c>
      <c r="B1328" s="517" t="s">
        <v>1399</v>
      </c>
      <c r="C1328" s="517">
        <f>商品入力!J22</f>
        <v>0</v>
      </c>
    </row>
    <row r="1329" spans="1:4">
      <c r="A1329" s="517" t="str">
        <f>IF(C1326=0,"","商品テーブル")</f>
        <v/>
      </c>
      <c r="B1329" s="517" t="s">
        <v>1400</v>
      </c>
      <c r="C1329" s="517">
        <f>商品入力!K22</f>
        <v>0</v>
      </c>
    </row>
    <row r="1330" spans="1:4">
      <c r="A1330" s="517" t="str">
        <f>IF(C1326=0,"","商品テーブル")</f>
        <v/>
      </c>
      <c r="B1330" s="517" t="s">
        <v>1401</v>
      </c>
      <c r="C1330" s="517">
        <f>商品入力!L22</f>
        <v>0</v>
      </c>
    </row>
    <row r="1331" spans="1:4">
      <c r="A1331" s="517" t="str">
        <f>IF(C1326=0,"","商品テーブル")</f>
        <v/>
      </c>
      <c r="B1331" s="517" t="s">
        <v>1402</v>
      </c>
      <c r="C1331" s="517">
        <f>商品入力!M22</f>
        <v>0</v>
      </c>
    </row>
    <row r="1332" spans="1:4">
      <c r="A1332" s="517" t="str">
        <f>IF(C1326=0,"","商品テーブル")</f>
        <v/>
      </c>
      <c r="B1332" s="517" t="s">
        <v>1403</v>
      </c>
      <c r="C1332" s="517">
        <f>商品入力!N22</f>
        <v>0</v>
      </c>
    </row>
    <row r="1333" spans="1:4">
      <c r="A1333" s="517" t="str">
        <f>IF(C1326=0,"","商品テーブル")</f>
        <v/>
      </c>
      <c r="B1333" s="517" t="s">
        <v>1404</v>
      </c>
      <c r="C1333" s="517">
        <f>商品入力!O22</f>
        <v>0</v>
      </c>
    </row>
    <row r="1334" spans="1:4">
      <c r="A1334" s="517" t="str">
        <f>IF(C1326=0,"","商品テーブル")</f>
        <v/>
      </c>
      <c r="B1334" s="517" t="s">
        <v>1405</v>
      </c>
      <c r="C1334" s="517">
        <f>商品入力!P22</f>
        <v>0</v>
      </c>
    </row>
    <row r="1335" spans="1:4">
      <c r="A1335" s="517" t="str">
        <f>IF(C1326=0,"","商品テーブル")</f>
        <v/>
      </c>
      <c r="B1335" s="517" t="s">
        <v>1406</v>
      </c>
      <c r="C1335" s="517">
        <f>商品入力!Q22</f>
        <v>0</v>
      </c>
    </row>
    <row r="1336" spans="1:4">
      <c r="A1336" s="517" t="str">
        <f>IF(C1326=0,"","商品テーブル")</f>
        <v/>
      </c>
      <c r="B1336" s="517" t="s">
        <v>1407</v>
      </c>
      <c r="C1336" s="517">
        <f>商品入力!R22</f>
        <v>0</v>
      </c>
    </row>
    <row r="1337" spans="1:4">
      <c r="A1337" s="517" t="str">
        <f>IF(C1326=0,"","商品テーブル")</f>
        <v/>
      </c>
      <c r="B1337" s="517" t="s">
        <v>1408</v>
      </c>
      <c r="C1337" s="517">
        <f>商品入力!S22</f>
        <v>0</v>
      </c>
    </row>
    <row r="1338" spans="1:4">
      <c r="A1338" s="517" t="str">
        <f>IF(C1326=0,"","商品テーブル")</f>
        <v/>
      </c>
      <c r="B1338" s="517" t="s">
        <v>1409</v>
      </c>
      <c r="C1338" s="517">
        <f>商品入力!T22</f>
        <v>0</v>
      </c>
    </row>
    <row r="1339" spans="1:4">
      <c r="A1339" s="517" t="str">
        <f>IF(C1349=0,"","商品テーブル")</f>
        <v/>
      </c>
      <c r="B1339" s="517" t="s">
        <v>1291</v>
      </c>
      <c r="C1339" s="517" t="str">
        <f>申請用入力!$R$12</f>
        <v/>
      </c>
      <c r="D1339" s="517" t="s">
        <v>1292</v>
      </c>
    </row>
    <row r="1340" spans="1:4">
      <c r="A1340" s="517" t="str">
        <f>IF(C1349=0,"","商品テーブル")</f>
        <v/>
      </c>
      <c r="B1340" s="517" t="s">
        <v>1293</v>
      </c>
      <c r="C1340" s="517">
        <f>選択!$A$2</f>
        <v>2024</v>
      </c>
    </row>
    <row r="1341" spans="1:4">
      <c r="A1341" s="517" t="str">
        <f>IF(C1349=0,"","商品テーブル")</f>
        <v/>
      </c>
      <c r="B1341" s="517" t="s">
        <v>1360</v>
      </c>
      <c r="C1341" s="517" t="str">
        <f>選択!$A$1</f>
        <v>ブランド構築支援</v>
      </c>
    </row>
    <row r="1342" spans="1:4">
      <c r="A1342" s="517" t="str">
        <f>IF(C1349=0,"","商品テーブル")</f>
        <v/>
      </c>
      <c r="B1342" s="517" t="s">
        <v>1361</v>
      </c>
      <c r="C1342" s="517" t="e">
        <f ca="1">$C$127</f>
        <v>#VALUE!</v>
      </c>
    </row>
    <row r="1343" spans="1:4">
      <c r="A1343" s="517" t="str">
        <f>IF(C1349=0,"","商品テーブル")</f>
        <v/>
      </c>
      <c r="B1343" s="517" t="s">
        <v>1380</v>
      </c>
    </row>
    <row r="1344" spans="1:4">
      <c r="A1344" s="517" t="str">
        <f>IF(C1349=0,"","商品テーブル")</f>
        <v/>
      </c>
      <c r="B1344" s="517" t="s">
        <v>1396</v>
      </c>
      <c r="C1344" s="517">
        <f>商品入力!C23</f>
        <v>0</v>
      </c>
    </row>
    <row r="1345" spans="1:3">
      <c r="A1345" s="517" t="str">
        <f>IF(C1349=0,"","商品テーブル")</f>
        <v/>
      </c>
      <c r="B1345" s="517" t="s">
        <v>1355</v>
      </c>
      <c r="C1345" s="517">
        <f>商品入力!D23</f>
        <v>0</v>
      </c>
    </row>
    <row r="1346" spans="1:3">
      <c r="A1346" s="517" t="str">
        <f>IF(C1349=0,"","商品テーブル")</f>
        <v/>
      </c>
      <c r="B1346" s="517" t="s">
        <v>1356</v>
      </c>
      <c r="C1346" s="517">
        <f>商品入力!E23</f>
        <v>0</v>
      </c>
    </row>
    <row r="1347" spans="1:3">
      <c r="A1347" s="517" t="str">
        <f>IF(C1349=0,"","商品テーブル")</f>
        <v/>
      </c>
      <c r="B1347" s="517" t="s">
        <v>1357</v>
      </c>
      <c r="C1347" s="517">
        <f>商品入力!F23</f>
        <v>0</v>
      </c>
    </row>
    <row r="1348" spans="1:3">
      <c r="A1348" s="517" t="str">
        <f>IF(C1349=0,"","商品テーブル")</f>
        <v/>
      </c>
      <c r="B1348" s="517" t="s">
        <v>1397</v>
      </c>
      <c r="C1348" s="517">
        <f>商品入力!G23</f>
        <v>0</v>
      </c>
    </row>
    <row r="1349" spans="1:3">
      <c r="A1349" s="517" t="str">
        <f>IF(C1349=0,"","商品テーブル")</f>
        <v/>
      </c>
      <c r="B1349" s="517" t="s">
        <v>1359</v>
      </c>
      <c r="C1349" s="517">
        <f>商品入力!H23</f>
        <v>0</v>
      </c>
    </row>
    <row r="1350" spans="1:3">
      <c r="A1350" s="517" t="str">
        <f>IF(C1349=0,"","商品テーブル")</f>
        <v/>
      </c>
      <c r="B1350" s="517" t="s">
        <v>1398</v>
      </c>
      <c r="C1350" s="517">
        <f>商品入力!I23</f>
        <v>0</v>
      </c>
    </row>
    <row r="1351" spans="1:3">
      <c r="A1351" s="517" t="str">
        <f>IF(C1349=0,"","商品テーブル")</f>
        <v/>
      </c>
      <c r="B1351" s="517" t="s">
        <v>1399</v>
      </c>
      <c r="C1351" s="517">
        <f>商品入力!J23</f>
        <v>0</v>
      </c>
    </row>
    <row r="1352" spans="1:3">
      <c r="A1352" s="517" t="str">
        <f>IF(C1349=0,"","商品テーブル")</f>
        <v/>
      </c>
      <c r="B1352" s="517" t="s">
        <v>1400</v>
      </c>
      <c r="C1352" s="517">
        <f>商品入力!K23</f>
        <v>0</v>
      </c>
    </row>
    <row r="1353" spans="1:3">
      <c r="A1353" s="517" t="str">
        <f>IF(C1349=0,"","商品テーブル")</f>
        <v/>
      </c>
      <c r="B1353" s="517" t="s">
        <v>1401</v>
      </c>
      <c r="C1353" s="517">
        <f>商品入力!L23</f>
        <v>0</v>
      </c>
    </row>
    <row r="1354" spans="1:3">
      <c r="A1354" s="517" t="str">
        <f>IF(C1349=0,"","商品テーブル")</f>
        <v/>
      </c>
      <c r="B1354" s="517" t="s">
        <v>1402</v>
      </c>
      <c r="C1354" s="517">
        <f>商品入力!M23</f>
        <v>0</v>
      </c>
    </row>
    <row r="1355" spans="1:3">
      <c r="A1355" s="517" t="str">
        <f>IF(C1349=0,"","商品テーブル")</f>
        <v/>
      </c>
      <c r="B1355" s="517" t="s">
        <v>1403</v>
      </c>
      <c r="C1355" s="517">
        <f>商品入力!N23</f>
        <v>0</v>
      </c>
    </row>
    <row r="1356" spans="1:3">
      <c r="A1356" s="517" t="str">
        <f>IF(C1349=0,"","商品テーブル")</f>
        <v/>
      </c>
      <c r="B1356" s="517" t="s">
        <v>1404</v>
      </c>
      <c r="C1356" s="517">
        <f>商品入力!O23</f>
        <v>0</v>
      </c>
    </row>
    <row r="1357" spans="1:3">
      <c r="A1357" s="517" t="str">
        <f>IF(C1349=0,"","商品テーブル")</f>
        <v/>
      </c>
      <c r="B1357" s="517" t="s">
        <v>1405</v>
      </c>
      <c r="C1357" s="517">
        <f>商品入力!P23</f>
        <v>0</v>
      </c>
    </row>
    <row r="1358" spans="1:3">
      <c r="A1358" s="517" t="str">
        <f>IF(C1349=0,"","商品テーブル")</f>
        <v/>
      </c>
      <c r="B1358" s="517" t="s">
        <v>1406</v>
      </c>
      <c r="C1358" s="517">
        <f>商品入力!Q23</f>
        <v>0</v>
      </c>
    </row>
    <row r="1359" spans="1:3">
      <c r="A1359" s="517" t="str">
        <f>IF(C1349=0,"","商品テーブル")</f>
        <v/>
      </c>
      <c r="B1359" s="517" t="s">
        <v>1407</v>
      </c>
      <c r="C1359" s="517">
        <f>商品入力!R23</f>
        <v>0</v>
      </c>
    </row>
    <row r="1360" spans="1:3">
      <c r="A1360" s="517" t="str">
        <f>IF(C1349=0,"","商品テーブル")</f>
        <v/>
      </c>
      <c r="B1360" s="517" t="s">
        <v>1408</v>
      </c>
      <c r="C1360" s="517">
        <f>商品入力!S23</f>
        <v>0</v>
      </c>
    </row>
    <row r="1361" spans="1:4">
      <c r="A1361" s="517" t="str">
        <f>IF(C1349=0,"","商品テーブル")</f>
        <v/>
      </c>
      <c r="B1361" s="517" t="s">
        <v>1409</v>
      </c>
      <c r="C1361" s="517">
        <f>商品入力!T23</f>
        <v>0</v>
      </c>
    </row>
    <row r="1362" spans="1:4">
      <c r="A1362" s="517" t="str">
        <f>IF(C1372=0,"","商品テーブル")</f>
        <v/>
      </c>
      <c r="B1362" s="517" t="s">
        <v>1291</v>
      </c>
      <c r="C1362" s="517" t="str">
        <f>申請用入力!$R$12</f>
        <v/>
      </c>
      <c r="D1362" s="517" t="s">
        <v>1292</v>
      </c>
    </row>
    <row r="1363" spans="1:4">
      <c r="A1363" s="517" t="str">
        <f>IF(C1372=0,"","商品テーブル")</f>
        <v/>
      </c>
      <c r="B1363" s="517" t="s">
        <v>1293</v>
      </c>
      <c r="C1363" s="517">
        <f>選択!$A$2</f>
        <v>2024</v>
      </c>
    </row>
    <row r="1364" spans="1:4">
      <c r="A1364" s="517" t="str">
        <f>IF(C1372=0,"","商品テーブル")</f>
        <v/>
      </c>
      <c r="B1364" s="517" t="s">
        <v>1360</v>
      </c>
      <c r="C1364" s="517" t="str">
        <f>選択!$A$1</f>
        <v>ブランド構築支援</v>
      </c>
    </row>
    <row r="1365" spans="1:4">
      <c r="A1365" s="517" t="str">
        <f>IF(C1372=0,"","商品テーブル")</f>
        <v/>
      </c>
      <c r="B1365" s="517" t="s">
        <v>1361</v>
      </c>
      <c r="C1365" s="517" t="e">
        <f ca="1">$C$127</f>
        <v>#VALUE!</v>
      </c>
    </row>
    <row r="1366" spans="1:4">
      <c r="A1366" s="517" t="str">
        <f>IF(C1372=0,"","商品テーブル")</f>
        <v/>
      </c>
      <c r="B1366" s="517" t="s">
        <v>1380</v>
      </c>
    </row>
    <row r="1367" spans="1:4">
      <c r="A1367" s="517" t="str">
        <f>IF(C1372=0,"","商品テーブル")</f>
        <v/>
      </c>
      <c r="B1367" s="517" t="s">
        <v>1396</v>
      </c>
      <c r="C1367" s="517">
        <f>商品入力!C24</f>
        <v>0</v>
      </c>
    </row>
    <row r="1368" spans="1:4">
      <c r="A1368" s="517" t="str">
        <f>IF(C1372=0,"","商品テーブル")</f>
        <v/>
      </c>
      <c r="B1368" s="517" t="s">
        <v>1355</v>
      </c>
      <c r="C1368" s="517">
        <f>商品入力!D24</f>
        <v>0</v>
      </c>
    </row>
    <row r="1369" spans="1:4">
      <c r="A1369" s="517" t="str">
        <f>IF(C1372=0,"","商品テーブル")</f>
        <v/>
      </c>
      <c r="B1369" s="517" t="s">
        <v>1356</v>
      </c>
      <c r="C1369" s="517">
        <f>商品入力!E24</f>
        <v>0</v>
      </c>
    </row>
    <row r="1370" spans="1:4">
      <c r="A1370" s="517" t="str">
        <f>IF(C1372=0,"","商品テーブル")</f>
        <v/>
      </c>
      <c r="B1370" s="517" t="s">
        <v>1357</v>
      </c>
      <c r="C1370" s="517">
        <f>商品入力!F24</f>
        <v>0</v>
      </c>
    </row>
    <row r="1371" spans="1:4">
      <c r="A1371" s="517" t="str">
        <f>IF(C1372=0,"","商品テーブル")</f>
        <v/>
      </c>
      <c r="B1371" s="517" t="s">
        <v>1397</v>
      </c>
      <c r="C1371" s="517">
        <f>商品入力!G24</f>
        <v>0</v>
      </c>
    </row>
    <row r="1372" spans="1:4">
      <c r="A1372" s="517" t="str">
        <f>IF(C1372=0,"","商品テーブル")</f>
        <v/>
      </c>
      <c r="B1372" s="517" t="s">
        <v>1359</v>
      </c>
      <c r="C1372" s="517">
        <f>商品入力!H24</f>
        <v>0</v>
      </c>
    </row>
    <row r="1373" spans="1:4">
      <c r="A1373" s="517" t="str">
        <f>IF(C1372=0,"","商品テーブル")</f>
        <v/>
      </c>
      <c r="B1373" s="517" t="s">
        <v>1398</v>
      </c>
      <c r="C1373" s="517">
        <f>商品入力!I24</f>
        <v>0</v>
      </c>
    </row>
    <row r="1374" spans="1:4">
      <c r="A1374" s="517" t="str">
        <f>IF(C1372=0,"","商品テーブル")</f>
        <v/>
      </c>
      <c r="B1374" s="517" t="s">
        <v>1399</v>
      </c>
      <c r="C1374" s="517">
        <f>商品入力!J24</f>
        <v>0</v>
      </c>
    </row>
    <row r="1375" spans="1:4">
      <c r="A1375" s="517" t="str">
        <f>IF(C1372=0,"","商品テーブル")</f>
        <v/>
      </c>
      <c r="B1375" s="517" t="s">
        <v>1400</v>
      </c>
      <c r="C1375" s="517">
        <f>商品入力!K24</f>
        <v>0</v>
      </c>
    </row>
    <row r="1376" spans="1:4">
      <c r="A1376" s="517" t="str">
        <f>IF(C1372=0,"","商品テーブル")</f>
        <v/>
      </c>
      <c r="B1376" s="517" t="s">
        <v>1401</v>
      </c>
      <c r="C1376" s="517">
        <f>商品入力!L24</f>
        <v>0</v>
      </c>
    </row>
    <row r="1377" spans="1:4">
      <c r="A1377" s="517" t="str">
        <f>IF(C1372=0,"","商品テーブル")</f>
        <v/>
      </c>
      <c r="B1377" s="517" t="s">
        <v>1402</v>
      </c>
      <c r="C1377" s="517">
        <f>商品入力!M24</f>
        <v>0</v>
      </c>
    </row>
    <row r="1378" spans="1:4">
      <c r="A1378" s="517" t="str">
        <f>IF(C1372=0,"","商品テーブル")</f>
        <v/>
      </c>
      <c r="B1378" s="517" t="s">
        <v>1403</v>
      </c>
      <c r="C1378" s="517">
        <f>商品入力!N24</f>
        <v>0</v>
      </c>
    </row>
    <row r="1379" spans="1:4">
      <c r="A1379" s="517" t="str">
        <f>IF(C1372=0,"","商品テーブル")</f>
        <v/>
      </c>
      <c r="B1379" s="517" t="s">
        <v>1404</v>
      </c>
      <c r="C1379" s="517">
        <f>商品入力!O24</f>
        <v>0</v>
      </c>
    </row>
    <row r="1380" spans="1:4">
      <c r="A1380" s="517" t="str">
        <f>IF(C1372=0,"","商品テーブル")</f>
        <v/>
      </c>
      <c r="B1380" s="517" t="s">
        <v>1405</v>
      </c>
      <c r="C1380" s="517">
        <f>商品入力!P24</f>
        <v>0</v>
      </c>
    </row>
    <row r="1381" spans="1:4">
      <c r="A1381" s="517" t="str">
        <f>IF(C1372=0,"","商品テーブル")</f>
        <v/>
      </c>
      <c r="B1381" s="517" t="s">
        <v>1406</v>
      </c>
      <c r="C1381" s="517">
        <f>商品入力!Q24</f>
        <v>0</v>
      </c>
    </row>
    <row r="1382" spans="1:4">
      <c r="A1382" s="517" t="str">
        <f>IF(C1372=0,"","商品テーブル")</f>
        <v/>
      </c>
      <c r="B1382" s="517" t="s">
        <v>1407</v>
      </c>
      <c r="C1382" s="517">
        <f>商品入力!R24</f>
        <v>0</v>
      </c>
    </row>
    <row r="1383" spans="1:4">
      <c r="A1383" s="517" t="str">
        <f>IF(C1372=0,"","商品テーブル")</f>
        <v/>
      </c>
      <c r="B1383" s="517" t="s">
        <v>1408</v>
      </c>
      <c r="C1383" s="517">
        <f>商品入力!S24</f>
        <v>0</v>
      </c>
    </row>
    <row r="1384" spans="1:4">
      <c r="A1384" s="517" t="str">
        <f>IF(C1372=0,"","商品テーブル")</f>
        <v/>
      </c>
      <c r="B1384" s="517" t="s">
        <v>1409</v>
      </c>
      <c r="C1384" s="517">
        <f>商品入力!T24</f>
        <v>0</v>
      </c>
    </row>
    <row r="1385" spans="1:4">
      <c r="A1385" s="517" t="str">
        <f>IF(C1395=0,"","商品テーブル")</f>
        <v/>
      </c>
      <c r="B1385" s="517" t="s">
        <v>1291</v>
      </c>
      <c r="C1385" s="517" t="str">
        <f>申請用入力!$R$12</f>
        <v/>
      </c>
      <c r="D1385" s="517" t="s">
        <v>1292</v>
      </c>
    </row>
    <row r="1386" spans="1:4">
      <c r="A1386" s="517" t="str">
        <f>IF(C1395=0,"","商品テーブル")</f>
        <v/>
      </c>
      <c r="B1386" s="517" t="s">
        <v>1293</v>
      </c>
      <c r="C1386" s="517">
        <f>選択!$A$2</f>
        <v>2024</v>
      </c>
    </row>
    <row r="1387" spans="1:4">
      <c r="A1387" s="517" t="str">
        <f>IF(C1395=0,"","商品テーブル")</f>
        <v/>
      </c>
      <c r="B1387" s="517" t="s">
        <v>1360</v>
      </c>
      <c r="C1387" s="517" t="str">
        <f>選択!$A$1</f>
        <v>ブランド構築支援</v>
      </c>
    </row>
    <row r="1388" spans="1:4">
      <c r="A1388" s="517" t="str">
        <f>IF(C1395=0,"","商品テーブル")</f>
        <v/>
      </c>
      <c r="B1388" s="517" t="s">
        <v>1361</v>
      </c>
      <c r="C1388" s="517" t="e">
        <f ca="1">$C$127</f>
        <v>#VALUE!</v>
      </c>
    </row>
    <row r="1389" spans="1:4">
      <c r="A1389" s="517" t="str">
        <f>IF(C1395=0,"","商品テーブル")</f>
        <v/>
      </c>
      <c r="B1389" s="517" t="s">
        <v>1380</v>
      </c>
    </row>
    <row r="1390" spans="1:4">
      <c r="A1390" s="517" t="str">
        <f>IF(C1395=0,"","商品テーブル")</f>
        <v/>
      </c>
      <c r="B1390" s="517" t="s">
        <v>1396</v>
      </c>
      <c r="C1390" s="517">
        <f>商品入力!C25</f>
        <v>0</v>
      </c>
    </row>
    <row r="1391" spans="1:4">
      <c r="A1391" s="517" t="str">
        <f>IF(C1395=0,"","商品テーブル")</f>
        <v/>
      </c>
      <c r="B1391" s="517" t="s">
        <v>1355</v>
      </c>
      <c r="C1391" s="517">
        <f>商品入力!D25</f>
        <v>0</v>
      </c>
    </row>
    <row r="1392" spans="1:4">
      <c r="A1392" s="517" t="str">
        <f>IF(C1395=0,"","商品テーブル")</f>
        <v/>
      </c>
      <c r="B1392" s="517" t="s">
        <v>1356</v>
      </c>
      <c r="C1392" s="517">
        <f>商品入力!E25</f>
        <v>0</v>
      </c>
    </row>
    <row r="1393" spans="1:4">
      <c r="A1393" s="517" t="str">
        <f>IF(C1395=0,"","商品テーブル")</f>
        <v/>
      </c>
      <c r="B1393" s="517" t="s">
        <v>1357</v>
      </c>
      <c r="C1393" s="517">
        <f>商品入力!F25</f>
        <v>0</v>
      </c>
    </row>
    <row r="1394" spans="1:4">
      <c r="A1394" s="517" t="str">
        <f>IF(C1395=0,"","商品テーブル")</f>
        <v/>
      </c>
      <c r="B1394" s="517" t="s">
        <v>1397</v>
      </c>
      <c r="C1394" s="517">
        <f>商品入力!G25</f>
        <v>0</v>
      </c>
    </row>
    <row r="1395" spans="1:4">
      <c r="A1395" s="517" t="str">
        <f>IF(C1395=0,"","商品テーブル")</f>
        <v/>
      </c>
      <c r="B1395" s="517" t="s">
        <v>1359</v>
      </c>
      <c r="C1395" s="517">
        <f>商品入力!H25</f>
        <v>0</v>
      </c>
    </row>
    <row r="1396" spans="1:4">
      <c r="A1396" s="517" t="str">
        <f>IF(C1395=0,"","商品テーブル")</f>
        <v/>
      </c>
      <c r="B1396" s="517" t="s">
        <v>1398</v>
      </c>
      <c r="C1396" s="517">
        <f>商品入力!I25</f>
        <v>0</v>
      </c>
    </row>
    <row r="1397" spans="1:4">
      <c r="A1397" s="517" t="str">
        <f>IF(C1395=0,"","商品テーブル")</f>
        <v/>
      </c>
      <c r="B1397" s="517" t="s">
        <v>1399</v>
      </c>
      <c r="C1397" s="517">
        <f>商品入力!J25</f>
        <v>0</v>
      </c>
    </row>
    <row r="1398" spans="1:4">
      <c r="A1398" s="517" t="str">
        <f>IF(C1395=0,"","商品テーブル")</f>
        <v/>
      </c>
      <c r="B1398" s="517" t="s">
        <v>1400</v>
      </c>
      <c r="C1398" s="517">
        <f>商品入力!K25</f>
        <v>0</v>
      </c>
    </row>
    <row r="1399" spans="1:4">
      <c r="A1399" s="517" t="str">
        <f>IF(C1395=0,"","商品テーブル")</f>
        <v/>
      </c>
      <c r="B1399" s="517" t="s">
        <v>1401</v>
      </c>
      <c r="C1399" s="517">
        <f>商品入力!L25</f>
        <v>0</v>
      </c>
    </row>
    <row r="1400" spans="1:4">
      <c r="A1400" s="517" t="str">
        <f>IF(C1395=0,"","商品テーブル")</f>
        <v/>
      </c>
      <c r="B1400" s="517" t="s">
        <v>1402</v>
      </c>
      <c r="C1400" s="517">
        <f>商品入力!M25</f>
        <v>0</v>
      </c>
    </row>
    <row r="1401" spans="1:4">
      <c r="A1401" s="517" t="str">
        <f>IF(C1395=0,"","商品テーブル")</f>
        <v/>
      </c>
      <c r="B1401" s="517" t="s">
        <v>1403</v>
      </c>
      <c r="C1401" s="517">
        <f>商品入力!N25</f>
        <v>0</v>
      </c>
    </row>
    <row r="1402" spans="1:4">
      <c r="A1402" s="517" t="str">
        <f>IF(C1395=0,"","商品テーブル")</f>
        <v/>
      </c>
      <c r="B1402" s="517" t="s">
        <v>1404</v>
      </c>
      <c r="C1402" s="517">
        <f>商品入力!O25</f>
        <v>0</v>
      </c>
    </row>
    <row r="1403" spans="1:4">
      <c r="A1403" s="517" t="str">
        <f>IF(C1395=0,"","商品テーブル")</f>
        <v/>
      </c>
      <c r="B1403" s="517" t="s">
        <v>1405</v>
      </c>
      <c r="C1403" s="517">
        <f>商品入力!P25</f>
        <v>0</v>
      </c>
    </row>
    <row r="1404" spans="1:4">
      <c r="A1404" s="517" t="str">
        <f>IF(C1395=0,"","商品テーブル")</f>
        <v/>
      </c>
      <c r="B1404" s="517" t="s">
        <v>1406</v>
      </c>
      <c r="C1404" s="517">
        <f>商品入力!Q25</f>
        <v>0</v>
      </c>
    </row>
    <row r="1405" spans="1:4">
      <c r="A1405" s="517" t="str">
        <f>IF(C1395=0,"","商品テーブル")</f>
        <v/>
      </c>
      <c r="B1405" s="517" t="s">
        <v>1407</v>
      </c>
      <c r="C1405" s="517">
        <f>商品入力!R25</f>
        <v>0</v>
      </c>
    </row>
    <row r="1406" spans="1:4">
      <c r="A1406" s="517" t="str">
        <f>IF(C1395=0,"","商品テーブル")</f>
        <v/>
      </c>
      <c r="B1406" s="517" t="s">
        <v>1408</v>
      </c>
      <c r="C1406" s="517">
        <f>商品入力!S25</f>
        <v>0</v>
      </c>
    </row>
    <row r="1407" spans="1:4">
      <c r="A1407" s="517" t="str">
        <f>IF(C1395=0,"","商品テーブル")</f>
        <v/>
      </c>
      <c r="B1407" s="517" t="s">
        <v>1409</v>
      </c>
      <c r="C1407" s="517">
        <f>商品入力!T25</f>
        <v>0</v>
      </c>
    </row>
    <row r="1408" spans="1:4">
      <c r="A1408" s="517" t="str">
        <f>IF(C1418=0,"","商品テーブル")</f>
        <v/>
      </c>
      <c r="B1408" s="517" t="s">
        <v>1291</v>
      </c>
      <c r="C1408" s="517" t="str">
        <f>申請用入力!$R$12</f>
        <v/>
      </c>
      <c r="D1408" s="517" t="s">
        <v>1292</v>
      </c>
    </row>
    <row r="1409" spans="1:3">
      <c r="A1409" s="517" t="str">
        <f>IF(C1418=0,"","商品テーブル")</f>
        <v/>
      </c>
      <c r="B1409" s="517" t="s">
        <v>1293</v>
      </c>
      <c r="C1409" s="517">
        <f>選択!$A$2</f>
        <v>2024</v>
      </c>
    </row>
    <row r="1410" spans="1:3">
      <c r="A1410" s="517" t="str">
        <f>IF(C1418=0,"","商品テーブル")</f>
        <v/>
      </c>
      <c r="B1410" s="517" t="s">
        <v>1360</v>
      </c>
      <c r="C1410" s="517" t="str">
        <f>選択!$A$1</f>
        <v>ブランド構築支援</v>
      </c>
    </row>
    <row r="1411" spans="1:3">
      <c r="A1411" s="517" t="str">
        <f>IF(C1418=0,"","商品テーブル")</f>
        <v/>
      </c>
      <c r="B1411" s="517" t="s">
        <v>1361</v>
      </c>
      <c r="C1411" s="517" t="e">
        <f ca="1">$C$127</f>
        <v>#VALUE!</v>
      </c>
    </row>
    <row r="1412" spans="1:3">
      <c r="A1412" s="517" t="str">
        <f>IF(C1418=0,"","商品テーブル")</f>
        <v/>
      </c>
      <c r="B1412" s="517" t="s">
        <v>1380</v>
      </c>
    </row>
    <row r="1413" spans="1:3">
      <c r="A1413" s="517" t="str">
        <f>IF(C1418=0,"","商品テーブル")</f>
        <v/>
      </c>
      <c r="B1413" s="517" t="s">
        <v>1396</v>
      </c>
      <c r="C1413" s="517">
        <f>商品入力!C26</f>
        <v>0</v>
      </c>
    </row>
    <row r="1414" spans="1:3">
      <c r="A1414" s="517" t="str">
        <f>IF(C1418=0,"","商品テーブル")</f>
        <v/>
      </c>
      <c r="B1414" s="517" t="s">
        <v>1355</v>
      </c>
      <c r="C1414" s="517">
        <f>商品入力!D26</f>
        <v>0</v>
      </c>
    </row>
    <row r="1415" spans="1:3">
      <c r="A1415" s="517" t="str">
        <f>IF(C1418=0,"","商品テーブル")</f>
        <v/>
      </c>
      <c r="B1415" s="517" t="s">
        <v>1356</v>
      </c>
      <c r="C1415" s="517">
        <f>商品入力!E26</f>
        <v>0</v>
      </c>
    </row>
    <row r="1416" spans="1:3">
      <c r="A1416" s="517" t="str">
        <f>IF(C1418=0,"","商品テーブル")</f>
        <v/>
      </c>
      <c r="B1416" s="517" t="s">
        <v>1357</v>
      </c>
      <c r="C1416" s="517">
        <f>商品入力!F26</f>
        <v>0</v>
      </c>
    </row>
    <row r="1417" spans="1:3">
      <c r="A1417" s="517" t="str">
        <f>IF(C1418=0,"","商品テーブル")</f>
        <v/>
      </c>
      <c r="B1417" s="517" t="s">
        <v>1397</v>
      </c>
      <c r="C1417" s="517">
        <f>商品入力!G26</f>
        <v>0</v>
      </c>
    </row>
    <row r="1418" spans="1:3">
      <c r="A1418" s="517" t="str">
        <f>IF(C1418=0,"","商品テーブル")</f>
        <v/>
      </c>
      <c r="B1418" s="517" t="s">
        <v>1359</v>
      </c>
      <c r="C1418" s="517">
        <f>商品入力!H26</f>
        <v>0</v>
      </c>
    </row>
    <row r="1419" spans="1:3">
      <c r="A1419" s="517" t="str">
        <f>IF(C1418=0,"","商品テーブル")</f>
        <v/>
      </c>
      <c r="B1419" s="517" t="s">
        <v>1398</v>
      </c>
      <c r="C1419" s="517">
        <f>商品入力!I26</f>
        <v>0</v>
      </c>
    </row>
    <row r="1420" spans="1:3">
      <c r="A1420" s="517" t="str">
        <f>IF(C1418=0,"","商品テーブル")</f>
        <v/>
      </c>
      <c r="B1420" s="517" t="s">
        <v>1399</v>
      </c>
      <c r="C1420" s="517">
        <f>商品入力!J26</f>
        <v>0</v>
      </c>
    </row>
    <row r="1421" spans="1:3">
      <c r="A1421" s="517" t="str">
        <f>IF(C1418=0,"","商品テーブル")</f>
        <v/>
      </c>
      <c r="B1421" s="517" t="s">
        <v>1400</v>
      </c>
      <c r="C1421" s="517">
        <f>商品入力!K26</f>
        <v>0</v>
      </c>
    </row>
    <row r="1422" spans="1:3">
      <c r="A1422" s="517" t="str">
        <f>IF(C1418=0,"","商品テーブル")</f>
        <v/>
      </c>
      <c r="B1422" s="517" t="s">
        <v>1401</v>
      </c>
      <c r="C1422" s="517">
        <f>商品入力!L26</f>
        <v>0</v>
      </c>
    </row>
    <row r="1423" spans="1:3">
      <c r="A1423" s="517" t="str">
        <f>IF(C1418=0,"","商品テーブル")</f>
        <v/>
      </c>
      <c r="B1423" s="517" t="s">
        <v>1402</v>
      </c>
      <c r="C1423" s="517">
        <f>商品入力!M26</f>
        <v>0</v>
      </c>
    </row>
    <row r="1424" spans="1:3">
      <c r="A1424" s="517" t="str">
        <f>IF(C1418=0,"","商品テーブル")</f>
        <v/>
      </c>
      <c r="B1424" s="517" t="s">
        <v>1403</v>
      </c>
      <c r="C1424" s="517">
        <f>商品入力!N26</f>
        <v>0</v>
      </c>
    </row>
    <row r="1425" spans="1:4">
      <c r="A1425" s="517" t="str">
        <f>IF(C1418=0,"","商品テーブル")</f>
        <v/>
      </c>
      <c r="B1425" s="517" t="s">
        <v>1404</v>
      </c>
      <c r="C1425" s="517">
        <f>商品入力!O26</f>
        <v>0</v>
      </c>
    </row>
    <row r="1426" spans="1:4">
      <c r="A1426" s="517" t="str">
        <f>IF(C1418=0,"","商品テーブル")</f>
        <v/>
      </c>
      <c r="B1426" s="517" t="s">
        <v>1405</v>
      </c>
      <c r="C1426" s="517">
        <f>商品入力!P26</f>
        <v>0</v>
      </c>
    </row>
    <row r="1427" spans="1:4">
      <c r="A1427" s="517" t="str">
        <f>IF(C1418=0,"","商品テーブル")</f>
        <v/>
      </c>
      <c r="B1427" s="517" t="s">
        <v>1406</v>
      </c>
      <c r="C1427" s="517">
        <f>商品入力!Q26</f>
        <v>0</v>
      </c>
    </row>
    <row r="1428" spans="1:4">
      <c r="A1428" s="517" t="str">
        <f>IF(C1418=0,"","商品テーブル")</f>
        <v/>
      </c>
      <c r="B1428" s="517" t="s">
        <v>1407</v>
      </c>
      <c r="C1428" s="517">
        <f>商品入力!R26</f>
        <v>0</v>
      </c>
    </row>
    <row r="1429" spans="1:4">
      <c r="A1429" s="517" t="str">
        <f>IF(C1418=0,"","商品テーブル")</f>
        <v/>
      </c>
      <c r="B1429" s="517" t="s">
        <v>1408</v>
      </c>
      <c r="C1429" s="517">
        <f>商品入力!S26</f>
        <v>0</v>
      </c>
    </row>
    <row r="1430" spans="1:4">
      <c r="A1430" s="517" t="str">
        <f>IF(C1418=0,"","商品テーブル")</f>
        <v/>
      </c>
      <c r="B1430" s="517" t="s">
        <v>1409</v>
      </c>
      <c r="C1430" s="517">
        <f>商品入力!T26</f>
        <v>0</v>
      </c>
    </row>
    <row r="1431" spans="1:4">
      <c r="A1431" s="517" t="str">
        <f>IF(C1441=0,"","商品テーブル")</f>
        <v/>
      </c>
      <c r="B1431" s="517" t="s">
        <v>1291</v>
      </c>
      <c r="C1431" s="517" t="str">
        <f>申請用入力!$R$12</f>
        <v/>
      </c>
      <c r="D1431" s="517" t="s">
        <v>1292</v>
      </c>
    </row>
    <row r="1432" spans="1:4">
      <c r="A1432" s="517" t="str">
        <f>IF(C1441=0,"","商品テーブル")</f>
        <v/>
      </c>
      <c r="B1432" s="517" t="s">
        <v>1293</v>
      </c>
      <c r="C1432" s="517">
        <f>選択!$A$2</f>
        <v>2024</v>
      </c>
    </row>
    <row r="1433" spans="1:4">
      <c r="A1433" s="517" t="str">
        <f>IF(C1441=0,"","商品テーブル")</f>
        <v/>
      </c>
      <c r="B1433" s="517" t="s">
        <v>1360</v>
      </c>
      <c r="C1433" s="517" t="str">
        <f>選択!$A$1</f>
        <v>ブランド構築支援</v>
      </c>
    </row>
    <row r="1434" spans="1:4">
      <c r="A1434" s="517" t="str">
        <f>IF(C1441=0,"","商品テーブル")</f>
        <v/>
      </c>
      <c r="B1434" s="517" t="s">
        <v>1361</v>
      </c>
      <c r="C1434" s="517" t="e">
        <f ca="1">$C$127</f>
        <v>#VALUE!</v>
      </c>
    </row>
    <row r="1435" spans="1:4">
      <c r="A1435" s="517" t="str">
        <f>IF(C1441=0,"","商品テーブル")</f>
        <v/>
      </c>
      <c r="B1435" s="517" t="s">
        <v>1380</v>
      </c>
    </row>
    <row r="1436" spans="1:4">
      <c r="A1436" s="517" t="str">
        <f>IF(C1441=0,"","商品テーブル")</f>
        <v/>
      </c>
      <c r="B1436" s="517" t="s">
        <v>1396</v>
      </c>
      <c r="C1436" s="517">
        <f>商品入力!C27</f>
        <v>0</v>
      </c>
    </row>
    <row r="1437" spans="1:4">
      <c r="A1437" s="517" t="str">
        <f>IF(C1441=0,"","商品テーブル")</f>
        <v/>
      </c>
      <c r="B1437" s="517" t="s">
        <v>1355</v>
      </c>
      <c r="C1437" s="517">
        <f>商品入力!D27</f>
        <v>0</v>
      </c>
    </row>
    <row r="1438" spans="1:4">
      <c r="A1438" s="517" t="str">
        <f>IF(C1441=0,"","商品テーブル")</f>
        <v/>
      </c>
      <c r="B1438" s="517" t="s">
        <v>1356</v>
      </c>
      <c r="C1438" s="517">
        <f>商品入力!E27</f>
        <v>0</v>
      </c>
    </row>
    <row r="1439" spans="1:4">
      <c r="A1439" s="517" t="str">
        <f>IF(C1441=0,"","商品テーブル")</f>
        <v/>
      </c>
      <c r="B1439" s="517" t="s">
        <v>1357</v>
      </c>
      <c r="C1439" s="517">
        <f>商品入力!F27</f>
        <v>0</v>
      </c>
    </row>
    <row r="1440" spans="1:4">
      <c r="A1440" s="517" t="str">
        <f>IF(C1441=0,"","商品テーブル")</f>
        <v/>
      </c>
      <c r="B1440" s="517" t="s">
        <v>1397</v>
      </c>
      <c r="C1440" s="517">
        <f>商品入力!G27</f>
        <v>0</v>
      </c>
    </row>
    <row r="1441" spans="1:4">
      <c r="A1441" s="517" t="str">
        <f>IF(C1441=0,"","商品テーブル")</f>
        <v/>
      </c>
      <c r="B1441" s="517" t="s">
        <v>1359</v>
      </c>
      <c r="C1441" s="517">
        <f>商品入力!H27</f>
        <v>0</v>
      </c>
    </row>
    <row r="1442" spans="1:4">
      <c r="A1442" s="517" t="str">
        <f>IF(C1441=0,"","商品テーブル")</f>
        <v/>
      </c>
      <c r="B1442" s="517" t="s">
        <v>1398</v>
      </c>
      <c r="C1442" s="517">
        <f>商品入力!I27</f>
        <v>0</v>
      </c>
    </row>
    <row r="1443" spans="1:4">
      <c r="A1443" s="517" t="str">
        <f>IF(C1441=0,"","商品テーブル")</f>
        <v/>
      </c>
      <c r="B1443" s="517" t="s">
        <v>1399</v>
      </c>
      <c r="C1443" s="517">
        <f>商品入力!J27</f>
        <v>0</v>
      </c>
    </row>
    <row r="1444" spans="1:4">
      <c r="A1444" s="517" t="str">
        <f>IF(C1441=0,"","商品テーブル")</f>
        <v/>
      </c>
      <c r="B1444" s="517" t="s">
        <v>1400</v>
      </c>
      <c r="C1444" s="517">
        <f>商品入力!K27</f>
        <v>0</v>
      </c>
    </row>
    <row r="1445" spans="1:4">
      <c r="A1445" s="517" t="str">
        <f>IF(C1441=0,"","商品テーブル")</f>
        <v/>
      </c>
      <c r="B1445" s="517" t="s">
        <v>1401</v>
      </c>
      <c r="C1445" s="517">
        <f>商品入力!L27</f>
        <v>0</v>
      </c>
    </row>
    <row r="1446" spans="1:4">
      <c r="A1446" s="517" t="str">
        <f>IF(C1441=0,"","商品テーブル")</f>
        <v/>
      </c>
      <c r="B1446" s="517" t="s">
        <v>1402</v>
      </c>
      <c r="C1446" s="517">
        <f>商品入力!M27</f>
        <v>0</v>
      </c>
    </row>
    <row r="1447" spans="1:4">
      <c r="A1447" s="517" t="str">
        <f>IF(C1441=0,"","商品テーブル")</f>
        <v/>
      </c>
      <c r="B1447" s="517" t="s">
        <v>1403</v>
      </c>
      <c r="C1447" s="517">
        <f>商品入力!N27</f>
        <v>0</v>
      </c>
    </row>
    <row r="1448" spans="1:4">
      <c r="A1448" s="517" t="str">
        <f>IF(C1441=0,"","商品テーブル")</f>
        <v/>
      </c>
      <c r="B1448" s="517" t="s">
        <v>1404</v>
      </c>
      <c r="C1448" s="517">
        <f>商品入力!O27</f>
        <v>0</v>
      </c>
    </row>
    <row r="1449" spans="1:4">
      <c r="A1449" s="517" t="str">
        <f>IF(C1441=0,"","商品テーブル")</f>
        <v/>
      </c>
      <c r="B1449" s="517" t="s">
        <v>1405</v>
      </c>
      <c r="C1449" s="517">
        <f>商品入力!P27</f>
        <v>0</v>
      </c>
    </row>
    <row r="1450" spans="1:4">
      <c r="A1450" s="517" t="str">
        <f>IF(C1441=0,"","商品テーブル")</f>
        <v/>
      </c>
      <c r="B1450" s="517" t="s">
        <v>1406</v>
      </c>
      <c r="C1450" s="517">
        <f>商品入力!Q27</f>
        <v>0</v>
      </c>
    </row>
    <row r="1451" spans="1:4">
      <c r="A1451" s="517" t="str">
        <f>IF(C1441=0,"","商品テーブル")</f>
        <v/>
      </c>
      <c r="B1451" s="517" t="s">
        <v>1407</v>
      </c>
      <c r="C1451" s="517">
        <f>商品入力!R27</f>
        <v>0</v>
      </c>
    </row>
    <row r="1452" spans="1:4">
      <c r="A1452" s="517" t="str">
        <f>IF(C1441=0,"","商品テーブル")</f>
        <v/>
      </c>
      <c r="B1452" s="517" t="s">
        <v>1408</v>
      </c>
      <c r="C1452" s="517">
        <f>商品入力!S27</f>
        <v>0</v>
      </c>
    </row>
    <row r="1453" spans="1:4">
      <c r="A1453" s="517" t="str">
        <f>IF(C1441=0,"","商品テーブル")</f>
        <v/>
      </c>
      <c r="B1453" s="517" t="s">
        <v>1409</v>
      </c>
      <c r="C1453" s="517">
        <f>商品入力!T27</f>
        <v>0</v>
      </c>
    </row>
    <row r="1454" spans="1:4">
      <c r="A1454" s="517" t="str">
        <f>IF(C1464=0,"","商品テーブル")</f>
        <v/>
      </c>
      <c r="B1454" s="517" t="s">
        <v>1291</v>
      </c>
      <c r="C1454" s="517" t="str">
        <f>申請用入力!$R$12</f>
        <v/>
      </c>
      <c r="D1454" s="517" t="s">
        <v>1292</v>
      </c>
    </row>
    <row r="1455" spans="1:4">
      <c r="A1455" s="517" t="str">
        <f>IF(C1464=0,"","商品テーブル")</f>
        <v/>
      </c>
      <c r="B1455" s="517" t="s">
        <v>1293</v>
      </c>
      <c r="C1455" s="517">
        <f>選択!$A$2</f>
        <v>2024</v>
      </c>
    </row>
    <row r="1456" spans="1:4">
      <c r="A1456" s="517" t="str">
        <f>IF(C1464=0,"","商品テーブル")</f>
        <v/>
      </c>
      <c r="B1456" s="517" t="s">
        <v>1360</v>
      </c>
      <c r="C1456" s="517" t="str">
        <f>選択!$A$1</f>
        <v>ブランド構築支援</v>
      </c>
    </row>
    <row r="1457" spans="1:3">
      <c r="A1457" s="517" t="str">
        <f>IF(C1464=0,"","商品テーブル")</f>
        <v/>
      </c>
      <c r="B1457" s="517" t="s">
        <v>1361</v>
      </c>
      <c r="C1457" s="517" t="e">
        <f ca="1">$C$127</f>
        <v>#VALUE!</v>
      </c>
    </row>
    <row r="1458" spans="1:3">
      <c r="A1458" s="517" t="str">
        <f>IF(C1464=0,"","商品テーブル")</f>
        <v/>
      </c>
      <c r="B1458" s="517" t="s">
        <v>1380</v>
      </c>
    </row>
    <row r="1459" spans="1:3">
      <c r="A1459" s="517" t="str">
        <f>IF(C1464=0,"","商品テーブル")</f>
        <v/>
      </c>
      <c r="B1459" s="517" t="s">
        <v>1396</v>
      </c>
      <c r="C1459" s="517">
        <f>商品入力!C28</f>
        <v>0</v>
      </c>
    </row>
    <row r="1460" spans="1:3">
      <c r="A1460" s="517" t="str">
        <f>IF(C1464=0,"","商品テーブル")</f>
        <v/>
      </c>
      <c r="B1460" s="517" t="s">
        <v>1355</v>
      </c>
      <c r="C1460" s="517">
        <f>商品入力!D28</f>
        <v>0</v>
      </c>
    </row>
    <row r="1461" spans="1:3">
      <c r="A1461" s="517" t="str">
        <f>IF(C1464=0,"","商品テーブル")</f>
        <v/>
      </c>
      <c r="B1461" s="517" t="s">
        <v>1356</v>
      </c>
      <c r="C1461" s="517">
        <f>商品入力!E28</f>
        <v>0</v>
      </c>
    </row>
    <row r="1462" spans="1:3">
      <c r="A1462" s="517" t="str">
        <f>IF(C1464=0,"","商品テーブル")</f>
        <v/>
      </c>
      <c r="B1462" s="517" t="s">
        <v>1357</v>
      </c>
      <c r="C1462" s="517">
        <f>商品入力!F28</f>
        <v>0</v>
      </c>
    </row>
    <row r="1463" spans="1:3">
      <c r="A1463" s="517" t="str">
        <f>IF(C1464=0,"","商品テーブル")</f>
        <v/>
      </c>
      <c r="B1463" s="517" t="s">
        <v>1397</v>
      </c>
      <c r="C1463" s="517">
        <f>商品入力!G28</f>
        <v>0</v>
      </c>
    </row>
    <row r="1464" spans="1:3">
      <c r="A1464" s="517" t="str">
        <f>IF(C1464=0,"","商品テーブル")</f>
        <v/>
      </c>
      <c r="B1464" s="517" t="s">
        <v>1359</v>
      </c>
      <c r="C1464" s="517">
        <f>商品入力!H28</f>
        <v>0</v>
      </c>
    </row>
    <row r="1465" spans="1:3">
      <c r="A1465" s="517" t="str">
        <f>IF(C1464=0,"","商品テーブル")</f>
        <v/>
      </c>
      <c r="B1465" s="517" t="s">
        <v>1398</v>
      </c>
      <c r="C1465" s="517">
        <f>商品入力!I28</f>
        <v>0</v>
      </c>
    </row>
    <row r="1466" spans="1:3">
      <c r="A1466" s="517" t="str">
        <f>IF(C1464=0,"","商品テーブル")</f>
        <v/>
      </c>
      <c r="B1466" s="517" t="s">
        <v>1399</v>
      </c>
      <c r="C1466" s="517">
        <f>商品入力!J28</f>
        <v>0</v>
      </c>
    </row>
    <row r="1467" spans="1:3">
      <c r="A1467" s="517" t="str">
        <f>IF(C1464=0,"","商品テーブル")</f>
        <v/>
      </c>
      <c r="B1467" s="517" t="s">
        <v>1400</v>
      </c>
      <c r="C1467" s="517">
        <f>商品入力!K28</f>
        <v>0</v>
      </c>
    </row>
    <row r="1468" spans="1:3">
      <c r="A1468" s="517" t="str">
        <f>IF(C1464=0,"","商品テーブル")</f>
        <v/>
      </c>
      <c r="B1468" s="517" t="s">
        <v>1401</v>
      </c>
      <c r="C1468" s="517">
        <f>商品入力!L28</f>
        <v>0</v>
      </c>
    </row>
    <row r="1469" spans="1:3">
      <c r="A1469" s="517" t="str">
        <f>IF(C1464=0,"","商品テーブル")</f>
        <v/>
      </c>
      <c r="B1469" s="517" t="s">
        <v>1402</v>
      </c>
      <c r="C1469" s="517">
        <f>商品入力!M28</f>
        <v>0</v>
      </c>
    </row>
    <row r="1470" spans="1:3">
      <c r="A1470" s="517" t="str">
        <f>IF(C1464=0,"","商品テーブル")</f>
        <v/>
      </c>
      <c r="B1470" s="517" t="s">
        <v>1403</v>
      </c>
      <c r="C1470" s="517">
        <f>商品入力!N28</f>
        <v>0</v>
      </c>
    </row>
    <row r="1471" spans="1:3">
      <c r="A1471" s="517" t="str">
        <f>IF(C1464=0,"","商品テーブル")</f>
        <v/>
      </c>
      <c r="B1471" s="517" t="s">
        <v>1404</v>
      </c>
      <c r="C1471" s="517">
        <f>商品入力!O28</f>
        <v>0</v>
      </c>
    </row>
    <row r="1472" spans="1:3">
      <c r="A1472" s="517" t="str">
        <f>IF(C1464=0,"","商品テーブル")</f>
        <v/>
      </c>
      <c r="B1472" s="517" t="s">
        <v>1405</v>
      </c>
      <c r="C1472" s="517">
        <f>商品入力!P28</f>
        <v>0</v>
      </c>
    </row>
    <row r="1473" spans="1:4">
      <c r="A1473" s="517" t="str">
        <f>IF(C1464=0,"","商品テーブル")</f>
        <v/>
      </c>
      <c r="B1473" s="517" t="s">
        <v>1406</v>
      </c>
      <c r="C1473" s="517">
        <f>商品入力!Q28</f>
        <v>0</v>
      </c>
    </row>
    <row r="1474" spans="1:4">
      <c r="A1474" s="517" t="str">
        <f>IF(C1464=0,"","商品テーブル")</f>
        <v/>
      </c>
      <c r="B1474" s="517" t="s">
        <v>1407</v>
      </c>
      <c r="C1474" s="517">
        <f>商品入力!R28</f>
        <v>0</v>
      </c>
    </row>
    <row r="1475" spans="1:4">
      <c r="A1475" s="517" t="str">
        <f>IF(C1464=0,"","商品テーブル")</f>
        <v/>
      </c>
      <c r="B1475" s="517" t="s">
        <v>1408</v>
      </c>
      <c r="C1475" s="517">
        <f>商品入力!S28</f>
        <v>0</v>
      </c>
    </row>
    <row r="1476" spans="1:4">
      <c r="A1476" s="517" t="str">
        <f>IF(C1464=0,"","商品テーブル")</f>
        <v/>
      </c>
      <c r="B1476" s="517" t="s">
        <v>1409</v>
      </c>
      <c r="C1476" s="517">
        <f>商品入力!T28</f>
        <v>0</v>
      </c>
    </row>
    <row r="1477" spans="1:4">
      <c r="A1477" s="517" t="str">
        <f>IF(C1487=0,"","商品テーブル")</f>
        <v/>
      </c>
      <c r="B1477" s="517" t="s">
        <v>1291</v>
      </c>
      <c r="C1477" s="517" t="str">
        <f>申請用入力!$R$12</f>
        <v/>
      </c>
      <c r="D1477" s="517" t="s">
        <v>1292</v>
      </c>
    </row>
    <row r="1478" spans="1:4">
      <c r="A1478" s="517" t="str">
        <f>IF(C1487=0,"","商品テーブル")</f>
        <v/>
      </c>
      <c r="B1478" s="517" t="s">
        <v>1293</v>
      </c>
      <c r="C1478" s="517">
        <f>選択!$A$2</f>
        <v>2024</v>
      </c>
    </row>
    <row r="1479" spans="1:4">
      <c r="A1479" s="517" t="str">
        <f>IF(C1487=0,"","商品テーブル")</f>
        <v/>
      </c>
      <c r="B1479" s="517" t="s">
        <v>1360</v>
      </c>
      <c r="C1479" s="517" t="str">
        <f>選択!$A$1</f>
        <v>ブランド構築支援</v>
      </c>
    </row>
    <row r="1480" spans="1:4">
      <c r="A1480" s="517" t="str">
        <f>IF(C1487=0,"","商品テーブル")</f>
        <v/>
      </c>
      <c r="B1480" s="517" t="s">
        <v>1361</v>
      </c>
      <c r="C1480" s="517" t="e">
        <f ca="1">$C$127</f>
        <v>#VALUE!</v>
      </c>
    </row>
    <row r="1481" spans="1:4">
      <c r="A1481" s="517" t="str">
        <f>IF(C1487=0,"","商品テーブル")</f>
        <v/>
      </c>
      <c r="B1481" s="517" t="s">
        <v>1380</v>
      </c>
    </row>
    <row r="1482" spans="1:4">
      <c r="A1482" s="517" t="str">
        <f>IF(C1487=0,"","商品テーブル")</f>
        <v/>
      </c>
      <c r="B1482" s="517" t="s">
        <v>1396</v>
      </c>
      <c r="C1482" s="517">
        <f>商品入力!C29</f>
        <v>0</v>
      </c>
    </row>
    <row r="1483" spans="1:4">
      <c r="A1483" s="517" t="str">
        <f>IF(C1487=0,"","商品テーブル")</f>
        <v/>
      </c>
      <c r="B1483" s="517" t="s">
        <v>1355</v>
      </c>
      <c r="C1483" s="517">
        <f>商品入力!D29</f>
        <v>0</v>
      </c>
    </row>
    <row r="1484" spans="1:4">
      <c r="A1484" s="517" t="str">
        <f>IF(C1487=0,"","商品テーブル")</f>
        <v/>
      </c>
      <c r="B1484" s="517" t="s">
        <v>1356</v>
      </c>
      <c r="C1484" s="517">
        <f>商品入力!E29</f>
        <v>0</v>
      </c>
    </row>
    <row r="1485" spans="1:4">
      <c r="A1485" s="517" t="str">
        <f>IF(C1487=0,"","商品テーブル")</f>
        <v/>
      </c>
      <c r="B1485" s="517" t="s">
        <v>1357</v>
      </c>
      <c r="C1485" s="517">
        <f>商品入力!F29</f>
        <v>0</v>
      </c>
    </row>
    <row r="1486" spans="1:4">
      <c r="A1486" s="517" t="str">
        <f>IF(C1487=0,"","商品テーブル")</f>
        <v/>
      </c>
      <c r="B1486" s="517" t="s">
        <v>1397</v>
      </c>
      <c r="C1486" s="517">
        <f>商品入力!G29</f>
        <v>0</v>
      </c>
    </row>
    <row r="1487" spans="1:4">
      <c r="A1487" s="517" t="str">
        <f>IF(C1487=0,"","商品テーブル")</f>
        <v/>
      </c>
      <c r="B1487" s="517" t="s">
        <v>1359</v>
      </c>
      <c r="C1487" s="517">
        <f>商品入力!H29</f>
        <v>0</v>
      </c>
    </row>
    <row r="1488" spans="1:4">
      <c r="A1488" s="517" t="str">
        <f>IF(C1487=0,"","商品テーブル")</f>
        <v/>
      </c>
      <c r="B1488" s="517" t="s">
        <v>1398</v>
      </c>
      <c r="C1488" s="517">
        <f>商品入力!I29</f>
        <v>0</v>
      </c>
    </row>
    <row r="1489" spans="1:4">
      <c r="A1489" s="517" t="str">
        <f>IF(C1487=0,"","商品テーブル")</f>
        <v/>
      </c>
      <c r="B1489" s="517" t="s">
        <v>1399</v>
      </c>
      <c r="C1489" s="517">
        <f>商品入力!J29</f>
        <v>0</v>
      </c>
    </row>
    <row r="1490" spans="1:4">
      <c r="A1490" s="517" t="str">
        <f>IF(C1487=0,"","商品テーブル")</f>
        <v/>
      </c>
      <c r="B1490" s="517" t="s">
        <v>1400</v>
      </c>
      <c r="C1490" s="517">
        <f>商品入力!K29</f>
        <v>0</v>
      </c>
    </row>
    <row r="1491" spans="1:4">
      <c r="A1491" s="517" t="str">
        <f>IF(C1487=0,"","商品テーブル")</f>
        <v/>
      </c>
      <c r="B1491" s="517" t="s">
        <v>1401</v>
      </c>
      <c r="C1491" s="517">
        <f>商品入力!L29</f>
        <v>0</v>
      </c>
    </row>
    <row r="1492" spans="1:4">
      <c r="A1492" s="517" t="str">
        <f>IF(C1487=0,"","商品テーブル")</f>
        <v/>
      </c>
      <c r="B1492" s="517" t="s">
        <v>1402</v>
      </c>
      <c r="C1492" s="517">
        <f>商品入力!M29</f>
        <v>0</v>
      </c>
    </row>
    <row r="1493" spans="1:4">
      <c r="A1493" s="517" t="str">
        <f>IF(C1487=0,"","商品テーブル")</f>
        <v/>
      </c>
      <c r="B1493" s="517" t="s">
        <v>1403</v>
      </c>
      <c r="C1493" s="517">
        <f>商品入力!N29</f>
        <v>0</v>
      </c>
    </row>
    <row r="1494" spans="1:4">
      <c r="A1494" s="517" t="str">
        <f>IF(C1487=0,"","商品テーブル")</f>
        <v/>
      </c>
      <c r="B1494" s="517" t="s">
        <v>1404</v>
      </c>
      <c r="C1494" s="517">
        <f>商品入力!O29</f>
        <v>0</v>
      </c>
    </row>
    <row r="1495" spans="1:4">
      <c r="A1495" s="517" t="str">
        <f>IF(C1487=0,"","商品テーブル")</f>
        <v/>
      </c>
      <c r="B1495" s="517" t="s">
        <v>1405</v>
      </c>
      <c r="C1495" s="517">
        <f>商品入力!P29</f>
        <v>0</v>
      </c>
    </row>
    <row r="1496" spans="1:4">
      <c r="A1496" s="517" t="str">
        <f>IF(C1487=0,"","商品テーブル")</f>
        <v/>
      </c>
      <c r="B1496" s="517" t="s">
        <v>1406</v>
      </c>
      <c r="C1496" s="517">
        <f>商品入力!Q29</f>
        <v>0</v>
      </c>
    </row>
    <row r="1497" spans="1:4">
      <c r="A1497" s="517" t="str">
        <f>IF(C1487=0,"","商品テーブル")</f>
        <v/>
      </c>
      <c r="B1497" s="517" t="s">
        <v>1407</v>
      </c>
      <c r="C1497" s="517">
        <f>商品入力!R29</f>
        <v>0</v>
      </c>
    </row>
    <row r="1498" spans="1:4">
      <c r="A1498" s="517" t="str">
        <f>IF(C1487=0,"","商品テーブル")</f>
        <v/>
      </c>
      <c r="B1498" s="517" t="s">
        <v>1408</v>
      </c>
      <c r="C1498" s="517">
        <f>商品入力!S29</f>
        <v>0</v>
      </c>
    </row>
    <row r="1499" spans="1:4">
      <c r="A1499" s="517" t="str">
        <f>IF(C1487=0,"","商品テーブル")</f>
        <v/>
      </c>
      <c r="B1499" s="517" t="s">
        <v>1409</v>
      </c>
      <c r="C1499" s="517">
        <f>商品入力!T29</f>
        <v>0</v>
      </c>
    </row>
    <row r="1500" spans="1:4">
      <c r="A1500" s="517" t="str">
        <f>IF(C1510=0,"","商品テーブル")</f>
        <v/>
      </c>
      <c r="B1500" s="517" t="s">
        <v>1291</v>
      </c>
      <c r="C1500" s="517" t="str">
        <f>申請用入力!$R$12</f>
        <v/>
      </c>
      <c r="D1500" s="517" t="s">
        <v>1292</v>
      </c>
    </row>
    <row r="1501" spans="1:4">
      <c r="A1501" s="517" t="str">
        <f>IF(C1510=0,"","商品テーブル")</f>
        <v/>
      </c>
      <c r="B1501" s="517" t="s">
        <v>1293</v>
      </c>
      <c r="C1501" s="517">
        <f>選択!$A$2</f>
        <v>2024</v>
      </c>
    </row>
    <row r="1502" spans="1:4">
      <c r="A1502" s="517" t="str">
        <f>IF(C1510=0,"","商品テーブル")</f>
        <v/>
      </c>
      <c r="B1502" s="517" t="s">
        <v>1360</v>
      </c>
      <c r="C1502" s="517" t="str">
        <f>選択!$A$1</f>
        <v>ブランド構築支援</v>
      </c>
    </row>
    <row r="1503" spans="1:4">
      <c r="A1503" s="517" t="str">
        <f>IF(C1510=0,"","商品テーブル")</f>
        <v/>
      </c>
      <c r="B1503" s="517" t="s">
        <v>1361</v>
      </c>
      <c r="C1503" s="517" t="e">
        <f ca="1">$C$127</f>
        <v>#VALUE!</v>
      </c>
    </row>
    <row r="1504" spans="1:4">
      <c r="A1504" s="517" t="str">
        <f>IF(C1510=0,"","商品テーブル")</f>
        <v/>
      </c>
      <c r="B1504" s="517" t="s">
        <v>1380</v>
      </c>
    </row>
    <row r="1505" spans="1:3">
      <c r="A1505" s="517" t="str">
        <f>IF(C1510=0,"","商品テーブル")</f>
        <v/>
      </c>
      <c r="B1505" s="517" t="s">
        <v>1396</v>
      </c>
      <c r="C1505" s="517">
        <f>商品入力!C30</f>
        <v>0</v>
      </c>
    </row>
    <row r="1506" spans="1:3">
      <c r="A1506" s="517" t="str">
        <f>IF(C1510=0,"","商品テーブル")</f>
        <v/>
      </c>
      <c r="B1506" s="517" t="s">
        <v>1355</v>
      </c>
      <c r="C1506" s="517">
        <f>商品入力!D30</f>
        <v>0</v>
      </c>
    </row>
    <row r="1507" spans="1:3">
      <c r="A1507" s="517" t="str">
        <f>IF(C1510=0,"","商品テーブル")</f>
        <v/>
      </c>
      <c r="B1507" s="517" t="s">
        <v>1356</v>
      </c>
      <c r="C1507" s="517">
        <f>商品入力!E30</f>
        <v>0</v>
      </c>
    </row>
    <row r="1508" spans="1:3">
      <c r="A1508" s="517" t="str">
        <f>IF(C1510=0,"","商品テーブル")</f>
        <v/>
      </c>
      <c r="B1508" s="517" t="s">
        <v>1357</v>
      </c>
      <c r="C1508" s="517">
        <f>商品入力!F30</f>
        <v>0</v>
      </c>
    </row>
    <row r="1509" spans="1:3">
      <c r="A1509" s="517" t="str">
        <f>IF(C1510=0,"","商品テーブル")</f>
        <v/>
      </c>
      <c r="B1509" s="517" t="s">
        <v>1397</v>
      </c>
      <c r="C1509" s="517">
        <f>商品入力!G30</f>
        <v>0</v>
      </c>
    </row>
    <row r="1510" spans="1:3">
      <c r="A1510" s="517" t="str">
        <f>IF(C1510=0,"","商品テーブル")</f>
        <v/>
      </c>
      <c r="B1510" s="517" t="s">
        <v>1359</v>
      </c>
      <c r="C1510" s="517">
        <f>商品入力!H30</f>
        <v>0</v>
      </c>
    </row>
    <row r="1511" spans="1:3">
      <c r="A1511" s="517" t="str">
        <f>IF(C1510=0,"","商品テーブル")</f>
        <v/>
      </c>
      <c r="B1511" s="517" t="s">
        <v>1398</v>
      </c>
      <c r="C1511" s="517">
        <f>商品入力!I30</f>
        <v>0</v>
      </c>
    </row>
    <row r="1512" spans="1:3">
      <c r="A1512" s="517" t="str">
        <f>IF(C1510=0,"","商品テーブル")</f>
        <v/>
      </c>
      <c r="B1512" s="517" t="s">
        <v>1399</v>
      </c>
      <c r="C1512" s="517">
        <f>商品入力!J30</f>
        <v>0</v>
      </c>
    </row>
    <row r="1513" spans="1:3">
      <c r="A1513" s="517" t="str">
        <f>IF(C1510=0,"","商品テーブル")</f>
        <v/>
      </c>
      <c r="B1513" s="517" t="s">
        <v>1400</v>
      </c>
      <c r="C1513" s="517">
        <f>商品入力!K30</f>
        <v>0</v>
      </c>
    </row>
    <row r="1514" spans="1:3">
      <c r="A1514" s="517" t="str">
        <f>IF(C1510=0,"","商品テーブル")</f>
        <v/>
      </c>
      <c r="B1514" s="517" t="s">
        <v>1401</v>
      </c>
      <c r="C1514" s="517">
        <f>商品入力!L30</f>
        <v>0</v>
      </c>
    </row>
    <row r="1515" spans="1:3">
      <c r="A1515" s="517" t="str">
        <f>IF(C1510=0,"","商品テーブル")</f>
        <v/>
      </c>
      <c r="B1515" s="517" t="s">
        <v>1402</v>
      </c>
      <c r="C1515" s="517">
        <f>商品入力!M30</f>
        <v>0</v>
      </c>
    </row>
    <row r="1516" spans="1:3">
      <c r="A1516" s="517" t="str">
        <f>IF(C1510=0,"","商品テーブル")</f>
        <v/>
      </c>
      <c r="B1516" s="517" t="s">
        <v>1403</v>
      </c>
      <c r="C1516" s="517">
        <f>商品入力!N30</f>
        <v>0</v>
      </c>
    </row>
    <row r="1517" spans="1:3">
      <c r="A1517" s="517" t="str">
        <f>IF(C1510=0,"","商品テーブル")</f>
        <v/>
      </c>
      <c r="B1517" s="517" t="s">
        <v>1404</v>
      </c>
      <c r="C1517" s="517">
        <f>商品入力!O30</f>
        <v>0</v>
      </c>
    </row>
    <row r="1518" spans="1:3">
      <c r="A1518" s="517" t="str">
        <f>IF(C1510=0,"","商品テーブル")</f>
        <v/>
      </c>
      <c r="B1518" s="517" t="s">
        <v>1405</v>
      </c>
      <c r="C1518" s="517">
        <f>商品入力!P30</f>
        <v>0</v>
      </c>
    </row>
    <row r="1519" spans="1:3">
      <c r="A1519" s="517" t="str">
        <f>IF(C1510=0,"","商品テーブル")</f>
        <v/>
      </c>
      <c r="B1519" s="517" t="s">
        <v>1406</v>
      </c>
      <c r="C1519" s="517">
        <f>商品入力!Q30</f>
        <v>0</v>
      </c>
    </row>
    <row r="1520" spans="1:3">
      <c r="A1520" s="517" t="str">
        <f>IF(C1510=0,"","商品テーブル")</f>
        <v/>
      </c>
      <c r="B1520" s="517" t="s">
        <v>1407</v>
      </c>
      <c r="C1520" s="517">
        <f>商品入力!R30</f>
        <v>0</v>
      </c>
    </row>
    <row r="1521" spans="1:4">
      <c r="A1521" s="517" t="str">
        <f>IF(C1510=0,"","商品テーブル")</f>
        <v/>
      </c>
      <c r="B1521" s="517" t="s">
        <v>1408</v>
      </c>
      <c r="C1521" s="517">
        <f>商品入力!S30</f>
        <v>0</v>
      </c>
    </row>
    <row r="1522" spans="1:4">
      <c r="A1522" s="517" t="str">
        <f>IF(C1510=0,"","商品テーブル")</f>
        <v/>
      </c>
      <c r="B1522" s="517" t="s">
        <v>1409</v>
      </c>
      <c r="C1522" s="517">
        <f>商品入力!T30</f>
        <v>0</v>
      </c>
    </row>
    <row r="1523" spans="1:4">
      <c r="A1523" s="517" t="str">
        <f>IF(C1533=0,"","商品テーブル")</f>
        <v/>
      </c>
      <c r="B1523" s="517" t="s">
        <v>1291</v>
      </c>
      <c r="C1523" s="517" t="str">
        <f>申請用入力!$R$12</f>
        <v/>
      </c>
      <c r="D1523" s="517" t="s">
        <v>1292</v>
      </c>
    </row>
    <row r="1524" spans="1:4">
      <c r="A1524" s="517" t="str">
        <f>IF(C1533=0,"","商品テーブル")</f>
        <v/>
      </c>
      <c r="B1524" s="517" t="s">
        <v>1293</v>
      </c>
      <c r="C1524" s="517">
        <f>選択!$A$2</f>
        <v>2024</v>
      </c>
    </row>
    <row r="1525" spans="1:4">
      <c r="A1525" s="517" t="str">
        <f>IF(C1533=0,"","商品テーブル")</f>
        <v/>
      </c>
      <c r="B1525" s="517" t="s">
        <v>1360</v>
      </c>
      <c r="C1525" s="517" t="str">
        <f>選択!$A$1</f>
        <v>ブランド構築支援</v>
      </c>
    </row>
    <row r="1526" spans="1:4">
      <c r="A1526" s="517" t="str">
        <f>IF(C1533=0,"","商品テーブル")</f>
        <v/>
      </c>
      <c r="B1526" s="517" t="s">
        <v>1361</v>
      </c>
      <c r="C1526" s="517" t="e">
        <f ca="1">$C$127</f>
        <v>#VALUE!</v>
      </c>
    </row>
    <row r="1527" spans="1:4">
      <c r="A1527" s="517" t="str">
        <f>IF(C1533=0,"","商品テーブル")</f>
        <v/>
      </c>
      <c r="B1527" s="517" t="s">
        <v>1380</v>
      </c>
    </row>
    <row r="1528" spans="1:4">
      <c r="A1528" s="517" t="str">
        <f>IF(C1533=0,"","商品テーブル")</f>
        <v/>
      </c>
      <c r="B1528" s="517" t="s">
        <v>1396</v>
      </c>
      <c r="C1528" s="517">
        <f>商品入力!C31</f>
        <v>0</v>
      </c>
    </row>
    <row r="1529" spans="1:4">
      <c r="A1529" s="517" t="str">
        <f>IF(C1533=0,"","商品テーブル")</f>
        <v/>
      </c>
      <c r="B1529" s="517" t="s">
        <v>1355</v>
      </c>
      <c r="C1529" s="517">
        <f>商品入力!D31</f>
        <v>0</v>
      </c>
    </row>
    <row r="1530" spans="1:4">
      <c r="A1530" s="517" t="str">
        <f>IF(C1533=0,"","商品テーブル")</f>
        <v/>
      </c>
      <c r="B1530" s="517" t="s">
        <v>1356</v>
      </c>
      <c r="C1530" s="517">
        <f>商品入力!E31</f>
        <v>0</v>
      </c>
    </row>
    <row r="1531" spans="1:4">
      <c r="A1531" s="517" t="str">
        <f>IF(C1533=0,"","商品テーブル")</f>
        <v/>
      </c>
      <c r="B1531" s="517" t="s">
        <v>1357</v>
      </c>
      <c r="C1531" s="517">
        <f>商品入力!F31</f>
        <v>0</v>
      </c>
    </row>
    <row r="1532" spans="1:4">
      <c r="A1532" s="517" t="str">
        <f>IF(C1533=0,"","商品テーブル")</f>
        <v/>
      </c>
      <c r="B1532" s="517" t="s">
        <v>1397</v>
      </c>
      <c r="C1532" s="517">
        <f>商品入力!G31</f>
        <v>0</v>
      </c>
    </row>
    <row r="1533" spans="1:4">
      <c r="A1533" s="517" t="str">
        <f>IF(C1533=0,"","商品テーブル")</f>
        <v/>
      </c>
      <c r="B1533" s="517" t="s">
        <v>1359</v>
      </c>
      <c r="C1533" s="517">
        <f>商品入力!H31</f>
        <v>0</v>
      </c>
    </row>
    <row r="1534" spans="1:4">
      <c r="A1534" s="517" t="str">
        <f>IF(C1533=0,"","商品テーブル")</f>
        <v/>
      </c>
      <c r="B1534" s="517" t="s">
        <v>1398</v>
      </c>
      <c r="C1534" s="517">
        <f>商品入力!I31</f>
        <v>0</v>
      </c>
    </row>
    <row r="1535" spans="1:4">
      <c r="A1535" s="517" t="str">
        <f>IF(C1533=0,"","商品テーブル")</f>
        <v/>
      </c>
      <c r="B1535" s="517" t="s">
        <v>1399</v>
      </c>
      <c r="C1535" s="517">
        <f>商品入力!J31</f>
        <v>0</v>
      </c>
    </row>
    <row r="1536" spans="1:4">
      <c r="A1536" s="517" t="str">
        <f>IF(C1533=0,"","商品テーブル")</f>
        <v/>
      </c>
      <c r="B1536" s="517" t="s">
        <v>1400</v>
      </c>
      <c r="C1536" s="517">
        <f>商品入力!K31</f>
        <v>0</v>
      </c>
    </row>
    <row r="1537" spans="1:4">
      <c r="A1537" s="517" t="str">
        <f>IF(C1533=0,"","商品テーブル")</f>
        <v/>
      </c>
      <c r="B1537" s="517" t="s">
        <v>1401</v>
      </c>
      <c r="C1537" s="517">
        <f>商品入力!L31</f>
        <v>0</v>
      </c>
    </row>
    <row r="1538" spans="1:4">
      <c r="A1538" s="517" t="str">
        <f>IF(C1533=0,"","商品テーブル")</f>
        <v/>
      </c>
      <c r="B1538" s="517" t="s">
        <v>1402</v>
      </c>
      <c r="C1538" s="517">
        <f>商品入力!M31</f>
        <v>0</v>
      </c>
    </row>
    <row r="1539" spans="1:4">
      <c r="A1539" s="517" t="str">
        <f>IF(C1533=0,"","商品テーブル")</f>
        <v/>
      </c>
      <c r="B1539" s="517" t="s">
        <v>1403</v>
      </c>
      <c r="C1539" s="517">
        <f>商品入力!N31</f>
        <v>0</v>
      </c>
    </row>
    <row r="1540" spans="1:4">
      <c r="A1540" s="517" t="str">
        <f>IF(C1533=0,"","商品テーブル")</f>
        <v/>
      </c>
      <c r="B1540" s="517" t="s">
        <v>1404</v>
      </c>
      <c r="C1540" s="517">
        <f>商品入力!O31</f>
        <v>0</v>
      </c>
    </row>
    <row r="1541" spans="1:4">
      <c r="A1541" s="517" t="str">
        <f>IF(C1533=0,"","商品テーブル")</f>
        <v/>
      </c>
      <c r="B1541" s="517" t="s">
        <v>1405</v>
      </c>
      <c r="C1541" s="517">
        <f>商品入力!P31</f>
        <v>0</v>
      </c>
    </row>
    <row r="1542" spans="1:4">
      <c r="A1542" s="517" t="str">
        <f>IF(C1533=0,"","商品テーブル")</f>
        <v/>
      </c>
      <c r="B1542" s="517" t="s">
        <v>1406</v>
      </c>
      <c r="C1542" s="517">
        <f>商品入力!Q31</f>
        <v>0</v>
      </c>
    </row>
    <row r="1543" spans="1:4">
      <c r="A1543" s="517" t="str">
        <f>IF(C1533=0,"","商品テーブル")</f>
        <v/>
      </c>
      <c r="B1543" s="517" t="s">
        <v>1407</v>
      </c>
      <c r="C1543" s="517">
        <f>商品入力!R31</f>
        <v>0</v>
      </c>
    </row>
    <row r="1544" spans="1:4">
      <c r="A1544" s="517" t="str">
        <f>IF(C1533=0,"","商品テーブル")</f>
        <v/>
      </c>
      <c r="B1544" s="517" t="s">
        <v>1408</v>
      </c>
      <c r="C1544" s="517">
        <f>商品入力!S31</f>
        <v>0</v>
      </c>
    </row>
    <row r="1545" spans="1:4">
      <c r="A1545" s="517" t="str">
        <f>IF(C1533=0,"","商品テーブル")</f>
        <v/>
      </c>
      <c r="B1545" s="517" t="s">
        <v>1409</v>
      </c>
      <c r="C1545" s="517">
        <f>商品入力!T31</f>
        <v>0</v>
      </c>
    </row>
    <row r="1546" spans="1:4">
      <c r="A1546" s="517" t="str">
        <f>IF(C1556=0,"","商品テーブル")</f>
        <v/>
      </c>
      <c r="B1546" s="517" t="s">
        <v>1291</v>
      </c>
      <c r="C1546" s="517" t="str">
        <f>申請用入力!$R$12</f>
        <v/>
      </c>
      <c r="D1546" s="517" t="s">
        <v>1292</v>
      </c>
    </row>
    <row r="1547" spans="1:4">
      <c r="A1547" s="517" t="str">
        <f>IF(C1556=0,"","商品テーブル")</f>
        <v/>
      </c>
      <c r="B1547" s="517" t="s">
        <v>1293</v>
      </c>
      <c r="C1547" s="517">
        <f>選択!$A$2</f>
        <v>2024</v>
      </c>
    </row>
    <row r="1548" spans="1:4">
      <c r="A1548" s="517" t="str">
        <f>IF(C1556=0,"","商品テーブル")</f>
        <v/>
      </c>
      <c r="B1548" s="517" t="s">
        <v>1360</v>
      </c>
      <c r="C1548" s="517" t="str">
        <f>選択!$A$1</f>
        <v>ブランド構築支援</v>
      </c>
    </row>
    <row r="1549" spans="1:4">
      <c r="A1549" s="517" t="str">
        <f>IF(C1556=0,"","商品テーブル")</f>
        <v/>
      </c>
      <c r="B1549" s="517" t="s">
        <v>1361</v>
      </c>
      <c r="C1549" s="517" t="e">
        <f ca="1">$C$127</f>
        <v>#VALUE!</v>
      </c>
    </row>
    <row r="1550" spans="1:4">
      <c r="A1550" s="517" t="str">
        <f>IF(C1556=0,"","商品テーブル")</f>
        <v/>
      </c>
      <c r="B1550" s="517" t="s">
        <v>1380</v>
      </c>
    </row>
    <row r="1551" spans="1:4">
      <c r="A1551" s="517" t="str">
        <f>IF(C1556=0,"","商品テーブル")</f>
        <v/>
      </c>
      <c r="B1551" s="517" t="s">
        <v>1396</v>
      </c>
      <c r="C1551" s="517">
        <f>商品入力!C32</f>
        <v>0</v>
      </c>
    </row>
    <row r="1552" spans="1:4">
      <c r="A1552" s="517" t="str">
        <f>IF(C1556=0,"","商品テーブル")</f>
        <v/>
      </c>
      <c r="B1552" s="517" t="s">
        <v>1355</v>
      </c>
      <c r="C1552" s="517">
        <f>商品入力!D32</f>
        <v>0</v>
      </c>
    </row>
    <row r="1553" spans="1:3">
      <c r="A1553" s="517" t="str">
        <f>IF(C1556=0,"","商品テーブル")</f>
        <v/>
      </c>
      <c r="B1553" s="517" t="s">
        <v>1356</v>
      </c>
      <c r="C1553" s="517">
        <f>商品入力!E32</f>
        <v>0</v>
      </c>
    </row>
    <row r="1554" spans="1:3">
      <c r="A1554" s="517" t="str">
        <f>IF(C1556=0,"","商品テーブル")</f>
        <v/>
      </c>
      <c r="B1554" s="517" t="s">
        <v>1357</v>
      </c>
      <c r="C1554" s="517">
        <f>商品入力!F32</f>
        <v>0</v>
      </c>
    </row>
    <row r="1555" spans="1:3">
      <c r="A1555" s="517" t="str">
        <f>IF(C1556=0,"","商品テーブル")</f>
        <v/>
      </c>
      <c r="B1555" s="517" t="s">
        <v>1397</v>
      </c>
      <c r="C1555" s="517">
        <f>商品入力!G32</f>
        <v>0</v>
      </c>
    </row>
    <row r="1556" spans="1:3">
      <c r="A1556" s="517" t="str">
        <f>IF(C1556=0,"","商品テーブル")</f>
        <v/>
      </c>
      <c r="B1556" s="517" t="s">
        <v>1359</v>
      </c>
      <c r="C1556" s="517">
        <f>商品入力!H32</f>
        <v>0</v>
      </c>
    </row>
    <row r="1557" spans="1:3">
      <c r="A1557" s="517" t="str">
        <f>IF(C1556=0,"","商品テーブル")</f>
        <v/>
      </c>
      <c r="B1557" s="517" t="s">
        <v>1398</v>
      </c>
      <c r="C1557" s="517">
        <f>商品入力!I32</f>
        <v>0</v>
      </c>
    </row>
    <row r="1558" spans="1:3">
      <c r="A1558" s="517" t="str">
        <f>IF(C1556=0,"","商品テーブル")</f>
        <v/>
      </c>
      <c r="B1558" s="517" t="s">
        <v>1399</v>
      </c>
      <c r="C1558" s="517">
        <f>商品入力!J32</f>
        <v>0</v>
      </c>
    </row>
    <row r="1559" spans="1:3">
      <c r="A1559" s="517" t="str">
        <f>IF(C1556=0,"","商品テーブル")</f>
        <v/>
      </c>
      <c r="B1559" s="517" t="s">
        <v>1400</v>
      </c>
      <c r="C1559" s="517">
        <f>商品入力!K32</f>
        <v>0</v>
      </c>
    </row>
    <row r="1560" spans="1:3">
      <c r="A1560" s="517" t="str">
        <f>IF(C1556=0,"","商品テーブル")</f>
        <v/>
      </c>
      <c r="B1560" s="517" t="s">
        <v>1401</v>
      </c>
      <c r="C1560" s="517">
        <f>商品入力!L32</f>
        <v>0</v>
      </c>
    </row>
    <row r="1561" spans="1:3">
      <c r="A1561" s="517" t="str">
        <f>IF(C1556=0,"","商品テーブル")</f>
        <v/>
      </c>
      <c r="B1561" s="517" t="s">
        <v>1402</v>
      </c>
      <c r="C1561" s="517">
        <f>商品入力!M32</f>
        <v>0</v>
      </c>
    </row>
    <row r="1562" spans="1:3">
      <c r="A1562" s="517" t="str">
        <f>IF(C1556=0,"","商品テーブル")</f>
        <v/>
      </c>
      <c r="B1562" s="517" t="s">
        <v>1403</v>
      </c>
      <c r="C1562" s="517">
        <f>商品入力!N32</f>
        <v>0</v>
      </c>
    </row>
    <row r="1563" spans="1:3">
      <c r="A1563" s="517" t="str">
        <f>IF(C1556=0,"","商品テーブル")</f>
        <v/>
      </c>
      <c r="B1563" s="517" t="s">
        <v>1404</v>
      </c>
      <c r="C1563" s="517">
        <f>商品入力!O32</f>
        <v>0</v>
      </c>
    </row>
    <row r="1564" spans="1:3">
      <c r="A1564" s="517" t="str">
        <f>IF(C1556=0,"","商品テーブル")</f>
        <v/>
      </c>
      <c r="B1564" s="517" t="s">
        <v>1405</v>
      </c>
      <c r="C1564" s="517">
        <f>商品入力!P32</f>
        <v>0</v>
      </c>
    </row>
    <row r="1565" spans="1:3">
      <c r="A1565" s="517" t="str">
        <f>IF(C1556=0,"","商品テーブル")</f>
        <v/>
      </c>
      <c r="B1565" s="517" t="s">
        <v>1406</v>
      </c>
      <c r="C1565" s="517">
        <f>商品入力!Q32</f>
        <v>0</v>
      </c>
    </row>
    <row r="1566" spans="1:3">
      <c r="A1566" s="517" t="str">
        <f>IF(C1556=0,"","商品テーブル")</f>
        <v/>
      </c>
      <c r="B1566" s="517" t="s">
        <v>1407</v>
      </c>
      <c r="C1566" s="517">
        <f>商品入力!R32</f>
        <v>0</v>
      </c>
    </row>
    <row r="1567" spans="1:3">
      <c r="A1567" s="517" t="str">
        <f>IF(C1556=0,"","商品テーブル")</f>
        <v/>
      </c>
      <c r="B1567" s="517" t="s">
        <v>1408</v>
      </c>
      <c r="C1567" s="517">
        <f>商品入力!S32</f>
        <v>0</v>
      </c>
    </row>
    <row r="1568" spans="1:3">
      <c r="A1568" s="517" t="str">
        <f>IF(C1556=0,"","商品テーブル")</f>
        <v/>
      </c>
      <c r="B1568" s="517" t="s">
        <v>1409</v>
      </c>
      <c r="C1568" s="517">
        <f>商品入力!T32</f>
        <v>0</v>
      </c>
    </row>
    <row r="1569" spans="1:4">
      <c r="A1569" s="517" t="str">
        <f>IF(C1579=0,"","商品テーブル")</f>
        <v/>
      </c>
      <c r="B1569" s="517" t="s">
        <v>1291</v>
      </c>
      <c r="C1569" s="517" t="str">
        <f>申請用入力!$R$12</f>
        <v/>
      </c>
      <c r="D1569" s="517" t="s">
        <v>1292</v>
      </c>
    </row>
    <row r="1570" spans="1:4">
      <c r="A1570" s="517" t="str">
        <f>IF(C1579=0,"","商品テーブル")</f>
        <v/>
      </c>
      <c r="B1570" s="517" t="s">
        <v>1293</v>
      </c>
      <c r="C1570" s="517">
        <f>選択!$A$2</f>
        <v>2024</v>
      </c>
    </row>
    <row r="1571" spans="1:4">
      <c r="A1571" s="517" t="str">
        <f>IF(C1579=0,"","商品テーブル")</f>
        <v/>
      </c>
      <c r="B1571" s="517" t="s">
        <v>1360</v>
      </c>
      <c r="C1571" s="517" t="str">
        <f>選択!$A$1</f>
        <v>ブランド構築支援</v>
      </c>
    </row>
    <row r="1572" spans="1:4">
      <c r="A1572" s="517" t="str">
        <f>IF(C1579=0,"","商品テーブル")</f>
        <v/>
      </c>
      <c r="B1572" s="517" t="s">
        <v>1361</v>
      </c>
      <c r="C1572" s="517" t="e">
        <f ca="1">$C$127</f>
        <v>#VALUE!</v>
      </c>
    </row>
    <row r="1573" spans="1:4">
      <c r="A1573" s="517" t="str">
        <f>IF(C1579=0,"","商品テーブル")</f>
        <v/>
      </c>
      <c r="B1573" s="517" t="s">
        <v>1380</v>
      </c>
    </row>
    <row r="1574" spans="1:4">
      <c r="A1574" s="517" t="str">
        <f>IF(C1579=0,"","商品テーブル")</f>
        <v/>
      </c>
      <c r="B1574" s="517" t="s">
        <v>1396</v>
      </c>
      <c r="C1574" s="517">
        <f>商品入力!C33</f>
        <v>0</v>
      </c>
    </row>
    <row r="1575" spans="1:4">
      <c r="A1575" s="517" t="str">
        <f>IF(C1579=0,"","商品テーブル")</f>
        <v/>
      </c>
      <c r="B1575" s="517" t="s">
        <v>1355</v>
      </c>
      <c r="C1575" s="517">
        <f>商品入力!D33</f>
        <v>0</v>
      </c>
    </row>
    <row r="1576" spans="1:4">
      <c r="A1576" s="517" t="str">
        <f>IF(C1579=0,"","商品テーブル")</f>
        <v/>
      </c>
      <c r="B1576" s="517" t="s">
        <v>1356</v>
      </c>
      <c r="C1576" s="517">
        <f>商品入力!E33</f>
        <v>0</v>
      </c>
    </row>
    <row r="1577" spans="1:4">
      <c r="A1577" s="517" t="str">
        <f>IF(C1579=0,"","商品テーブル")</f>
        <v/>
      </c>
      <c r="B1577" s="517" t="s">
        <v>1357</v>
      </c>
      <c r="C1577" s="517">
        <f>商品入力!F33</f>
        <v>0</v>
      </c>
    </row>
    <row r="1578" spans="1:4">
      <c r="A1578" s="517" t="str">
        <f>IF(C1579=0,"","商品テーブル")</f>
        <v/>
      </c>
      <c r="B1578" s="517" t="s">
        <v>1397</v>
      </c>
      <c r="C1578" s="517">
        <f>商品入力!G33</f>
        <v>0</v>
      </c>
    </row>
    <row r="1579" spans="1:4">
      <c r="A1579" s="517" t="str">
        <f>IF(C1579=0,"","商品テーブル")</f>
        <v/>
      </c>
      <c r="B1579" s="517" t="s">
        <v>1359</v>
      </c>
      <c r="C1579" s="517">
        <f>商品入力!H33</f>
        <v>0</v>
      </c>
    </row>
    <row r="1580" spans="1:4">
      <c r="A1580" s="517" t="str">
        <f>IF(C1579=0,"","商品テーブル")</f>
        <v/>
      </c>
      <c r="B1580" s="517" t="s">
        <v>1398</v>
      </c>
      <c r="C1580" s="517">
        <f>商品入力!I33</f>
        <v>0</v>
      </c>
    </row>
    <row r="1581" spans="1:4">
      <c r="A1581" s="517" t="str">
        <f>IF(C1579=0,"","商品テーブル")</f>
        <v/>
      </c>
      <c r="B1581" s="517" t="s">
        <v>1399</v>
      </c>
      <c r="C1581" s="517">
        <f>商品入力!J33</f>
        <v>0</v>
      </c>
    </row>
    <row r="1582" spans="1:4">
      <c r="A1582" s="517" t="str">
        <f>IF(C1579=0,"","商品テーブル")</f>
        <v/>
      </c>
      <c r="B1582" s="517" t="s">
        <v>1400</v>
      </c>
      <c r="C1582" s="517">
        <f>商品入力!K33</f>
        <v>0</v>
      </c>
    </row>
    <row r="1583" spans="1:4">
      <c r="A1583" s="517" t="str">
        <f>IF(C1579=0,"","商品テーブル")</f>
        <v/>
      </c>
      <c r="B1583" s="517" t="s">
        <v>1401</v>
      </c>
      <c r="C1583" s="517">
        <f>商品入力!L33</f>
        <v>0</v>
      </c>
    </row>
    <row r="1584" spans="1:4">
      <c r="A1584" s="517" t="str">
        <f>IF(C1579=0,"","商品テーブル")</f>
        <v/>
      </c>
      <c r="B1584" s="517" t="s">
        <v>1402</v>
      </c>
      <c r="C1584" s="517">
        <f>商品入力!M33</f>
        <v>0</v>
      </c>
    </row>
    <row r="1585" spans="1:4">
      <c r="A1585" s="517" t="str">
        <f>IF(C1579=0,"","商品テーブル")</f>
        <v/>
      </c>
      <c r="B1585" s="517" t="s">
        <v>1403</v>
      </c>
      <c r="C1585" s="517">
        <f>商品入力!N33</f>
        <v>0</v>
      </c>
    </row>
    <row r="1586" spans="1:4">
      <c r="A1586" s="517" t="str">
        <f>IF(C1579=0,"","商品テーブル")</f>
        <v/>
      </c>
      <c r="B1586" s="517" t="s">
        <v>1404</v>
      </c>
      <c r="C1586" s="517">
        <f>商品入力!O33</f>
        <v>0</v>
      </c>
    </row>
    <row r="1587" spans="1:4">
      <c r="A1587" s="517" t="str">
        <f>IF(C1579=0,"","商品テーブル")</f>
        <v/>
      </c>
      <c r="B1587" s="517" t="s">
        <v>1405</v>
      </c>
      <c r="C1587" s="517">
        <f>商品入力!P33</f>
        <v>0</v>
      </c>
    </row>
    <row r="1588" spans="1:4">
      <c r="A1588" s="517" t="str">
        <f>IF(C1579=0,"","商品テーブル")</f>
        <v/>
      </c>
      <c r="B1588" s="517" t="s">
        <v>1406</v>
      </c>
      <c r="C1588" s="517">
        <f>商品入力!Q33</f>
        <v>0</v>
      </c>
    </row>
    <row r="1589" spans="1:4">
      <c r="A1589" s="517" t="str">
        <f>IF(C1579=0,"","商品テーブル")</f>
        <v/>
      </c>
      <c r="B1589" s="517" t="s">
        <v>1407</v>
      </c>
      <c r="C1589" s="517">
        <f>商品入力!R33</f>
        <v>0</v>
      </c>
    </row>
    <row r="1590" spans="1:4">
      <c r="A1590" s="517" t="str">
        <f>IF(C1579=0,"","商品テーブル")</f>
        <v/>
      </c>
      <c r="B1590" s="517" t="s">
        <v>1408</v>
      </c>
      <c r="C1590" s="517">
        <f>商品入力!S33</f>
        <v>0</v>
      </c>
    </row>
    <row r="1591" spans="1:4">
      <c r="A1591" s="517" t="str">
        <f>IF(C1579=0,"","商品テーブル")</f>
        <v/>
      </c>
      <c r="B1591" s="517" t="s">
        <v>1409</v>
      </c>
      <c r="C1591" s="517">
        <f>商品入力!T33</f>
        <v>0</v>
      </c>
    </row>
    <row r="1592" spans="1:4">
      <c r="A1592" s="517" t="str">
        <f>IF(C1602=0,"","商品テーブル")</f>
        <v/>
      </c>
      <c r="B1592" s="517" t="s">
        <v>1291</v>
      </c>
      <c r="C1592" s="517" t="str">
        <f>申請用入力!$R$12</f>
        <v/>
      </c>
      <c r="D1592" s="517" t="s">
        <v>1292</v>
      </c>
    </row>
    <row r="1593" spans="1:4">
      <c r="A1593" s="517" t="str">
        <f>IF(C1602=0,"","商品テーブル")</f>
        <v/>
      </c>
      <c r="B1593" s="517" t="s">
        <v>1293</v>
      </c>
      <c r="C1593" s="517">
        <f>選択!$A$2</f>
        <v>2024</v>
      </c>
    </row>
    <row r="1594" spans="1:4">
      <c r="A1594" s="517" t="str">
        <f>IF(C1602=0,"","商品テーブル")</f>
        <v/>
      </c>
      <c r="B1594" s="517" t="s">
        <v>1360</v>
      </c>
      <c r="C1594" s="517" t="str">
        <f>選択!$A$1</f>
        <v>ブランド構築支援</v>
      </c>
    </row>
    <row r="1595" spans="1:4">
      <c r="A1595" s="517" t="str">
        <f>IF(C1602=0,"","商品テーブル")</f>
        <v/>
      </c>
      <c r="B1595" s="517" t="s">
        <v>1361</v>
      </c>
      <c r="C1595" s="517" t="e">
        <f ca="1">$C$127</f>
        <v>#VALUE!</v>
      </c>
    </row>
    <row r="1596" spans="1:4">
      <c r="A1596" s="517" t="str">
        <f>IF(C1602=0,"","商品テーブル")</f>
        <v/>
      </c>
      <c r="B1596" s="517" t="s">
        <v>1380</v>
      </c>
    </row>
    <row r="1597" spans="1:4">
      <c r="A1597" s="517" t="str">
        <f>IF(C1602=0,"","商品テーブル")</f>
        <v/>
      </c>
      <c r="B1597" s="517" t="s">
        <v>1396</v>
      </c>
      <c r="C1597" s="517">
        <f>商品入力!C34</f>
        <v>0</v>
      </c>
    </row>
    <row r="1598" spans="1:4">
      <c r="A1598" s="517" t="str">
        <f>IF(C1602=0,"","商品テーブル")</f>
        <v/>
      </c>
      <c r="B1598" s="517" t="s">
        <v>1355</v>
      </c>
      <c r="C1598" s="517">
        <f>商品入力!D34</f>
        <v>0</v>
      </c>
    </row>
    <row r="1599" spans="1:4">
      <c r="A1599" s="517" t="str">
        <f>IF(C1602=0,"","商品テーブル")</f>
        <v/>
      </c>
      <c r="B1599" s="517" t="s">
        <v>1356</v>
      </c>
      <c r="C1599" s="517">
        <f>商品入力!E34</f>
        <v>0</v>
      </c>
    </row>
    <row r="1600" spans="1:4">
      <c r="A1600" s="517" t="str">
        <f>IF(C1602=0,"","商品テーブル")</f>
        <v/>
      </c>
      <c r="B1600" s="517" t="s">
        <v>1357</v>
      </c>
      <c r="C1600" s="517">
        <f>商品入力!F34</f>
        <v>0</v>
      </c>
    </row>
    <row r="1601" spans="1:4">
      <c r="A1601" s="517" t="str">
        <f>IF(C1602=0,"","商品テーブル")</f>
        <v/>
      </c>
      <c r="B1601" s="517" t="s">
        <v>1397</v>
      </c>
      <c r="C1601" s="517">
        <f>商品入力!G34</f>
        <v>0</v>
      </c>
    </row>
    <row r="1602" spans="1:4">
      <c r="A1602" s="517" t="str">
        <f>IF(C1602=0,"","商品テーブル")</f>
        <v/>
      </c>
      <c r="B1602" s="517" t="s">
        <v>1359</v>
      </c>
      <c r="C1602" s="517">
        <f>商品入力!H34</f>
        <v>0</v>
      </c>
    </row>
    <row r="1603" spans="1:4">
      <c r="A1603" s="517" t="str">
        <f>IF(C1602=0,"","商品テーブル")</f>
        <v/>
      </c>
      <c r="B1603" s="517" t="s">
        <v>1398</v>
      </c>
      <c r="C1603" s="517">
        <f>商品入力!I34</f>
        <v>0</v>
      </c>
    </row>
    <row r="1604" spans="1:4">
      <c r="A1604" s="517" t="str">
        <f>IF(C1602=0,"","商品テーブル")</f>
        <v/>
      </c>
      <c r="B1604" s="517" t="s">
        <v>1399</v>
      </c>
      <c r="C1604" s="517">
        <f>商品入力!J34</f>
        <v>0</v>
      </c>
    </row>
    <row r="1605" spans="1:4">
      <c r="A1605" s="517" t="str">
        <f>IF(C1602=0,"","商品テーブル")</f>
        <v/>
      </c>
      <c r="B1605" s="517" t="s">
        <v>1400</v>
      </c>
      <c r="C1605" s="517">
        <f>商品入力!K34</f>
        <v>0</v>
      </c>
    </row>
    <row r="1606" spans="1:4">
      <c r="A1606" s="517" t="str">
        <f>IF(C1602=0,"","商品テーブル")</f>
        <v/>
      </c>
      <c r="B1606" s="517" t="s">
        <v>1401</v>
      </c>
      <c r="C1606" s="517">
        <f>商品入力!L34</f>
        <v>0</v>
      </c>
    </row>
    <row r="1607" spans="1:4">
      <c r="A1607" s="517" t="str">
        <f>IF(C1602=0,"","商品テーブル")</f>
        <v/>
      </c>
      <c r="B1607" s="517" t="s">
        <v>1402</v>
      </c>
      <c r="C1607" s="517">
        <f>商品入力!M34</f>
        <v>0</v>
      </c>
    </row>
    <row r="1608" spans="1:4">
      <c r="A1608" s="517" t="str">
        <f>IF(C1602=0,"","商品テーブル")</f>
        <v/>
      </c>
      <c r="B1608" s="517" t="s">
        <v>1403</v>
      </c>
      <c r="C1608" s="517">
        <f>商品入力!N34</f>
        <v>0</v>
      </c>
    </row>
    <row r="1609" spans="1:4">
      <c r="A1609" s="517" t="str">
        <f>IF(C1602=0,"","商品テーブル")</f>
        <v/>
      </c>
      <c r="B1609" s="517" t="s">
        <v>1404</v>
      </c>
      <c r="C1609" s="517">
        <f>商品入力!O34</f>
        <v>0</v>
      </c>
    </row>
    <row r="1610" spans="1:4">
      <c r="A1610" s="517" t="str">
        <f>IF(C1602=0,"","商品テーブル")</f>
        <v/>
      </c>
      <c r="B1610" s="517" t="s">
        <v>1405</v>
      </c>
      <c r="C1610" s="517">
        <f>商品入力!P34</f>
        <v>0</v>
      </c>
    </row>
    <row r="1611" spans="1:4">
      <c r="A1611" s="517" t="str">
        <f>IF(C1602=0,"","商品テーブル")</f>
        <v/>
      </c>
      <c r="B1611" s="517" t="s">
        <v>1406</v>
      </c>
      <c r="C1611" s="517">
        <f>商品入力!Q34</f>
        <v>0</v>
      </c>
    </row>
    <row r="1612" spans="1:4">
      <c r="A1612" s="517" t="str">
        <f>IF(C1602=0,"","商品テーブル")</f>
        <v/>
      </c>
      <c r="B1612" s="517" t="s">
        <v>1407</v>
      </c>
      <c r="C1612" s="517">
        <f>商品入力!R34</f>
        <v>0</v>
      </c>
    </row>
    <row r="1613" spans="1:4">
      <c r="A1613" s="517" t="str">
        <f>IF(C1602=0,"","商品テーブル")</f>
        <v/>
      </c>
      <c r="B1613" s="517" t="s">
        <v>1408</v>
      </c>
      <c r="C1613" s="517">
        <f>商品入力!S34</f>
        <v>0</v>
      </c>
    </row>
    <row r="1614" spans="1:4">
      <c r="A1614" s="517" t="str">
        <f>IF(C1602=0,"","商品テーブル")</f>
        <v/>
      </c>
      <c r="B1614" s="517" t="s">
        <v>1409</v>
      </c>
      <c r="C1614" s="517">
        <f>商品入力!T34</f>
        <v>0</v>
      </c>
    </row>
    <row r="1615" spans="1:4">
      <c r="A1615" s="517" t="str">
        <f>IF(C1625=0,"","商品テーブル")</f>
        <v/>
      </c>
      <c r="B1615" s="517" t="s">
        <v>1291</v>
      </c>
      <c r="C1615" s="517" t="str">
        <f>申請用入力!$R$12</f>
        <v/>
      </c>
      <c r="D1615" s="517" t="s">
        <v>1292</v>
      </c>
    </row>
    <row r="1616" spans="1:4">
      <c r="A1616" s="517" t="str">
        <f>IF(C1625=0,"","商品テーブル")</f>
        <v/>
      </c>
      <c r="B1616" s="517" t="s">
        <v>1293</v>
      </c>
      <c r="C1616" s="517">
        <f>選択!$A$2</f>
        <v>2024</v>
      </c>
    </row>
    <row r="1617" spans="1:3">
      <c r="A1617" s="517" t="str">
        <f>IF(C1625=0,"","商品テーブル")</f>
        <v/>
      </c>
      <c r="B1617" s="517" t="s">
        <v>1360</v>
      </c>
      <c r="C1617" s="517" t="str">
        <f>選択!$A$1</f>
        <v>ブランド構築支援</v>
      </c>
    </row>
    <row r="1618" spans="1:3">
      <c r="A1618" s="517" t="str">
        <f>IF(C1625=0,"","商品テーブル")</f>
        <v/>
      </c>
      <c r="B1618" s="517" t="s">
        <v>1361</v>
      </c>
      <c r="C1618" s="517" t="e">
        <f ca="1">$C$127</f>
        <v>#VALUE!</v>
      </c>
    </row>
    <row r="1619" spans="1:3">
      <c r="A1619" s="517" t="str">
        <f>IF(C1625=0,"","商品テーブル")</f>
        <v/>
      </c>
      <c r="B1619" s="517" t="s">
        <v>1380</v>
      </c>
    </row>
    <row r="1620" spans="1:3">
      <c r="A1620" s="517" t="str">
        <f>IF(C1625=0,"","商品テーブル")</f>
        <v/>
      </c>
      <c r="B1620" s="517" t="s">
        <v>1396</v>
      </c>
      <c r="C1620" s="517">
        <f>商品入力!C35</f>
        <v>0</v>
      </c>
    </row>
    <row r="1621" spans="1:3">
      <c r="A1621" s="517" t="str">
        <f>IF(C1625=0,"","商品テーブル")</f>
        <v/>
      </c>
      <c r="B1621" s="517" t="s">
        <v>1355</v>
      </c>
      <c r="C1621" s="517">
        <f>商品入力!D35</f>
        <v>0</v>
      </c>
    </row>
    <row r="1622" spans="1:3">
      <c r="A1622" s="517" t="str">
        <f>IF(C1625=0,"","商品テーブル")</f>
        <v/>
      </c>
      <c r="B1622" s="517" t="s">
        <v>1356</v>
      </c>
      <c r="C1622" s="517">
        <f>商品入力!E35</f>
        <v>0</v>
      </c>
    </row>
    <row r="1623" spans="1:3">
      <c r="A1623" s="517" t="str">
        <f>IF(C1625=0,"","商品テーブル")</f>
        <v/>
      </c>
      <c r="B1623" s="517" t="s">
        <v>1357</v>
      </c>
      <c r="C1623" s="517">
        <f>商品入力!F35</f>
        <v>0</v>
      </c>
    </row>
    <row r="1624" spans="1:3">
      <c r="A1624" s="517" t="str">
        <f>IF(C1625=0,"","商品テーブル")</f>
        <v/>
      </c>
      <c r="B1624" s="517" t="s">
        <v>1397</v>
      </c>
      <c r="C1624" s="517">
        <f>商品入力!G35</f>
        <v>0</v>
      </c>
    </row>
    <row r="1625" spans="1:3">
      <c r="A1625" s="517" t="str">
        <f>IF(C1625=0,"","商品テーブル")</f>
        <v/>
      </c>
      <c r="B1625" s="517" t="s">
        <v>1359</v>
      </c>
      <c r="C1625" s="517">
        <f>商品入力!H35</f>
        <v>0</v>
      </c>
    </row>
    <row r="1626" spans="1:3">
      <c r="A1626" s="517" t="str">
        <f>IF(C1625=0,"","商品テーブル")</f>
        <v/>
      </c>
      <c r="B1626" s="517" t="s">
        <v>1398</v>
      </c>
      <c r="C1626" s="517">
        <f>商品入力!I35</f>
        <v>0</v>
      </c>
    </row>
    <row r="1627" spans="1:3">
      <c r="A1627" s="517" t="str">
        <f>IF(C1625=0,"","商品テーブル")</f>
        <v/>
      </c>
      <c r="B1627" s="517" t="s">
        <v>1399</v>
      </c>
      <c r="C1627" s="517">
        <f>商品入力!J35</f>
        <v>0</v>
      </c>
    </row>
    <row r="1628" spans="1:3">
      <c r="A1628" s="517" t="str">
        <f>IF(C1625=0,"","商品テーブル")</f>
        <v/>
      </c>
      <c r="B1628" s="517" t="s">
        <v>1400</v>
      </c>
      <c r="C1628" s="517">
        <f>商品入力!K35</f>
        <v>0</v>
      </c>
    </row>
    <row r="1629" spans="1:3">
      <c r="A1629" s="517" t="str">
        <f>IF(C1625=0,"","商品テーブル")</f>
        <v/>
      </c>
      <c r="B1629" s="517" t="s">
        <v>1401</v>
      </c>
      <c r="C1629" s="517">
        <f>商品入力!L35</f>
        <v>0</v>
      </c>
    </row>
    <row r="1630" spans="1:3">
      <c r="A1630" s="517" t="str">
        <f>IF(C1625=0,"","商品テーブル")</f>
        <v/>
      </c>
      <c r="B1630" s="517" t="s">
        <v>1402</v>
      </c>
      <c r="C1630" s="517">
        <f>商品入力!M35</f>
        <v>0</v>
      </c>
    </row>
    <row r="1631" spans="1:3">
      <c r="A1631" s="517" t="str">
        <f>IF(C1625=0,"","商品テーブル")</f>
        <v/>
      </c>
      <c r="B1631" s="517" t="s">
        <v>1403</v>
      </c>
      <c r="C1631" s="517">
        <f>商品入力!N35</f>
        <v>0</v>
      </c>
    </row>
    <row r="1632" spans="1:3">
      <c r="A1632" s="517" t="str">
        <f>IF(C1625=0,"","商品テーブル")</f>
        <v/>
      </c>
      <c r="B1632" s="517" t="s">
        <v>1404</v>
      </c>
      <c r="C1632" s="517">
        <f>商品入力!O35</f>
        <v>0</v>
      </c>
    </row>
    <row r="1633" spans="1:4">
      <c r="A1633" s="517" t="str">
        <f>IF(C1625=0,"","商品テーブル")</f>
        <v/>
      </c>
      <c r="B1633" s="517" t="s">
        <v>1405</v>
      </c>
      <c r="C1633" s="517">
        <f>商品入力!P35</f>
        <v>0</v>
      </c>
    </row>
    <row r="1634" spans="1:4">
      <c r="A1634" s="517" t="str">
        <f>IF(C1625=0,"","商品テーブル")</f>
        <v/>
      </c>
      <c r="B1634" s="517" t="s">
        <v>1406</v>
      </c>
      <c r="C1634" s="517">
        <f>商品入力!Q35</f>
        <v>0</v>
      </c>
    </row>
    <row r="1635" spans="1:4">
      <c r="A1635" s="517" t="str">
        <f>IF(C1625=0,"","商品テーブル")</f>
        <v/>
      </c>
      <c r="B1635" s="517" t="s">
        <v>1407</v>
      </c>
      <c r="C1635" s="517">
        <f>商品入力!R35</f>
        <v>0</v>
      </c>
    </row>
    <row r="1636" spans="1:4">
      <c r="A1636" s="517" t="str">
        <f>IF(C1625=0,"","商品テーブル")</f>
        <v/>
      </c>
      <c r="B1636" s="517" t="s">
        <v>1408</v>
      </c>
      <c r="C1636" s="517">
        <f>商品入力!S35</f>
        <v>0</v>
      </c>
    </row>
    <row r="1637" spans="1:4">
      <c r="A1637" s="517" t="str">
        <f>IF(C1625=0,"","商品テーブル")</f>
        <v/>
      </c>
      <c r="B1637" s="517" t="s">
        <v>1409</v>
      </c>
      <c r="C1637" s="517">
        <f>商品入力!T35</f>
        <v>0</v>
      </c>
    </row>
    <row r="1638" spans="1:4">
      <c r="A1638" s="517" t="str">
        <f>IF(C1648=0,"","商品テーブル")</f>
        <v/>
      </c>
      <c r="B1638" s="517" t="s">
        <v>1291</v>
      </c>
      <c r="C1638" s="517" t="str">
        <f>申請用入力!$R$12</f>
        <v/>
      </c>
      <c r="D1638" s="517" t="s">
        <v>1292</v>
      </c>
    </row>
    <row r="1639" spans="1:4">
      <c r="A1639" s="517" t="str">
        <f>IF(C1648=0,"","商品テーブル")</f>
        <v/>
      </c>
      <c r="B1639" s="517" t="s">
        <v>1293</v>
      </c>
      <c r="C1639" s="517">
        <f>選択!$A$2</f>
        <v>2024</v>
      </c>
    </row>
    <row r="1640" spans="1:4">
      <c r="A1640" s="517" t="str">
        <f>IF(C1648=0,"","商品テーブル")</f>
        <v/>
      </c>
      <c r="B1640" s="517" t="s">
        <v>1360</v>
      </c>
      <c r="C1640" s="517" t="str">
        <f>選択!$A$1</f>
        <v>ブランド構築支援</v>
      </c>
    </row>
    <row r="1641" spans="1:4">
      <c r="A1641" s="517" t="str">
        <f>IF(C1648=0,"","商品テーブル")</f>
        <v/>
      </c>
      <c r="B1641" s="517" t="s">
        <v>1361</v>
      </c>
      <c r="C1641" s="517" t="e">
        <f ca="1">$C$127</f>
        <v>#VALUE!</v>
      </c>
    </row>
    <row r="1642" spans="1:4">
      <c r="A1642" s="517" t="str">
        <f>IF(C1648=0,"","商品テーブル")</f>
        <v/>
      </c>
      <c r="B1642" s="517" t="s">
        <v>1380</v>
      </c>
    </row>
    <row r="1643" spans="1:4">
      <c r="A1643" s="517" t="str">
        <f>IF(C1648=0,"","商品テーブル")</f>
        <v/>
      </c>
      <c r="B1643" s="517" t="s">
        <v>1396</v>
      </c>
      <c r="C1643" s="517">
        <f>商品入力!C36</f>
        <v>0</v>
      </c>
    </row>
    <row r="1644" spans="1:4">
      <c r="A1644" s="517" t="str">
        <f>IF(C1648=0,"","商品テーブル")</f>
        <v/>
      </c>
      <c r="B1644" s="517" t="s">
        <v>1355</v>
      </c>
      <c r="C1644" s="517">
        <f>商品入力!D36</f>
        <v>0</v>
      </c>
    </row>
    <row r="1645" spans="1:4">
      <c r="A1645" s="517" t="str">
        <f>IF(C1648=0,"","商品テーブル")</f>
        <v/>
      </c>
      <c r="B1645" s="517" t="s">
        <v>1356</v>
      </c>
      <c r="C1645" s="517">
        <f>商品入力!E36</f>
        <v>0</v>
      </c>
    </row>
    <row r="1646" spans="1:4">
      <c r="A1646" s="517" t="str">
        <f>IF(C1648=0,"","商品テーブル")</f>
        <v/>
      </c>
      <c r="B1646" s="517" t="s">
        <v>1357</v>
      </c>
      <c r="C1646" s="517">
        <f>商品入力!F36</f>
        <v>0</v>
      </c>
    </row>
    <row r="1647" spans="1:4">
      <c r="A1647" s="517" t="str">
        <f>IF(C1648=0,"","商品テーブル")</f>
        <v/>
      </c>
      <c r="B1647" s="517" t="s">
        <v>1397</v>
      </c>
      <c r="C1647" s="517">
        <f>商品入力!G36</f>
        <v>0</v>
      </c>
    </row>
    <row r="1648" spans="1:4">
      <c r="A1648" s="517" t="str">
        <f>IF(C1648=0,"","商品テーブル")</f>
        <v/>
      </c>
      <c r="B1648" s="517" t="s">
        <v>1359</v>
      </c>
      <c r="C1648" s="517">
        <f>商品入力!H36</f>
        <v>0</v>
      </c>
    </row>
    <row r="1649" spans="1:4">
      <c r="A1649" s="517" t="str">
        <f>IF(C1648=0,"","商品テーブル")</f>
        <v/>
      </c>
      <c r="B1649" s="517" t="s">
        <v>1398</v>
      </c>
      <c r="C1649" s="517">
        <f>商品入力!I36</f>
        <v>0</v>
      </c>
    </row>
    <row r="1650" spans="1:4">
      <c r="A1650" s="517" t="str">
        <f>IF(C1648=0,"","商品テーブル")</f>
        <v/>
      </c>
      <c r="B1650" s="517" t="s">
        <v>1399</v>
      </c>
      <c r="C1650" s="517">
        <f>商品入力!J36</f>
        <v>0</v>
      </c>
    </row>
    <row r="1651" spans="1:4">
      <c r="A1651" s="517" t="str">
        <f>IF(C1648=0,"","商品テーブル")</f>
        <v/>
      </c>
      <c r="B1651" s="517" t="s">
        <v>1400</v>
      </c>
      <c r="C1651" s="517">
        <f>商品入力!K36</f>
        <v>0</v>
      </c>
    </row>
    <row r="1652" spans="1:4">
      <c r="A1652" s="517" t="str">
        <f>IF(C1648=0,"","商品テーブル")</f>
        <v/>
      </c>
      <c r="B1652" s="517" t="s">
        <v>1401</v>
      </c>
      <c r="C1652" s="517">
        <f>商品入力!L36</f>
        <v>0</v>
      </c>
    </row>
    <row r="1653" spans="1:4">
      <c r="A1653" s="517" t="str">
        <f>IF(C1648=0,"","商品テーブル")</f>
        <v/>
      </c>
      <c r="B1653" s="517" t="s">
        <v>1402</v>
      </c>
      <c r="C1653" s="517">
        <f>商品入力!M36</f>
        <v>0</v>
      </c>
    </row>
    <row r="1654" spans="1:4">
      <c r="A1654" s="517" t="str">
        <f>IF(C1648=0,"","商品テーブル")</f>
        <v/>
      </c>
      <c r="B1654" s="517" t="s">
        <v>1403</v>
      </c>
      <c r="C1654" s="517">
        <f>商品入力!N36</f>
        <v>0</v>
      </c>
    </row>
    <row r="1655" spans="1:4">
      <c r="A1655" s="517" t="str">
        <f>IF(C1648=0,"","商品テーブル")</f>
        <v/>
      </c>
      <c r="B1655" s="517" t="s">
        <v>1404</v>
      </c>
      <c r="C1655" s="517">
        <f>商品入力!O36</f>
        <v>0</v>
      </c>
    </row>
    <row r="1656" spans="1:4">
      <c r="A1656" s="517" t="str">
        <f>IF(C1648=0,"","商品テーブル")</f>
        <v/>
      </c>
      <c r="B1656" s="517" t="s">
        <v>1405</v>
      </c>
      <c r="C1656" s="517">
        <f>商品入力!P36</f>
        <v>0</v>
      </c>
    </row>
    <row r="1657" spans="1:4">
      <c r="A1657" s="517" t="str">
        <f>IF(C1648=0,"","商品テーブル")</f>
        <v/>
      </c>
      <c r="B1657" s="517" t="s">
        <v>1406</v>
      </c>
      <c r="C1657" s="517">
        <f>商品入力!Q36</f>
        <v>0</v>
      </c>
    </row>
    <row r="1658" spans="1:4">
      <c r="A1658" s="517" t="str">
        <f>IF(C1648=0,"","商品テーブル")</f>
        <v/>
      </c>
      <c r="B1658" s="517" t="s">
        <v>1407</v>
      </c>
      <c r="C1658" s="517">
        <f>商品入力!R36</f>
        <v>0</v>
      </c>
    </row>
    <row r="1659" spans="1:4">
      <c r="A1659" s="517" t="str">
        <f>IF(C1648=0,"","商品テーブル")</f>
        <v/>
      </c>
      <c r="B1659" s="517" t="s">
        <v>1408</v>
      </c>
      <c r="C1659" s="517">
        <f>商品入力!S36</f>
        <v>0</v>
      </c>
    </row>
    <row r="1660" spans="1:4">
      <c r="A1660" s="517" t="str">
        <f>IF(C1648=0,"","商品テーブル")</f>
        <v/>
      </c>
      <c r="B1660" s="517" t="s">
        <v>1409</v>
      </c>
      <c r="C1660" s="517">
        <f>商品入力!T36</f>
        <v>0</v>
      </c>
    </row>
    <row r="1661" spans="1:4">
      <c r="A1661" s="517" t="str">
        <f>IF(C1671=0,"","商品テーブル")</f>
        <v/>
      </c>
      <c r="B1661" s="517" t="s">
        <v>1291</v>
      </c>
      <c r="C1661" s="517" t="str">
        <f>申請用入力!$R$12</f>
        <v/>
      </c>
      <c r="D1661" s="517" t="s">
        <v>1292</v>
      </c>
    </row>
    <row r="1662" spans="1:4">
      <c r="A1662" s="517" t="str">
        <f>IF(C1671=0,"","商品テーブル")</f>
        <v/>
      </c>
      <c r="B1662" s="517" t="s">
        <v>1293</v>
      </c>
      <c r="C1662" s="517">
        <f>選択!$A$2</f>
        <v>2024</v>
      </c>
    </row>
    <row r="1663" spans="1:4">
      <c r="A1663" s="517" t="str">
        <f>IF(C1671=0,"","商品テーブル")</f>
        <v/>
      </c>
      <c r="B1663" s="517" t="s">
        <v>1360</v>
      </c>
      <c r="C1663" s="517" t="str">
        <f>選択!$A$1</f>
        <v>ブランド構築支援</v>
      </c>
    </row>
    <row r="1664" spans="1:4">
      <c r="A1664" s="517" t="str">
        <f>IF(C1671=0,"","商品テーブル")</f>
        <v/>
      </c>
      <c r="B1664" s="517" t="s">
        <v>1361</v>
      </c>
      <c r="C1664" s="517" t="e">
        <f ca="1">$C$127</f>
        <v>#VALUE!</v>
      </c>
    </row>
    <row r="1665" spans="1:3">
      <c r="A1665" s="517" t="str">
        <f>IF(C1671=0,"","商品テーブル")</f>
        <v/>
      </c>
      <c r="B1665" s="517" t="s">
        <v>1380</v>
      </c>
    </row>
    <row r="1666" spans="1:3">
      <c r="A1666" s="517" t="str">
        <f>IF(C1671=0,"","商品テーブル")</f>
        <v/>
      </c>
      <c r="B1666" s="517" t="s">
        <v>1396</v>
      </c>
      <c r="C1666" s="517">
        <f>商品入力!C37</f>
        <v>0</v>
      </c>
    </row>
    <row r="1667" spans="1:3">
      <c r="A1667" s="517" t="str">
        <f>IF(C1671=0,"","商品テーブル")</f>
        <v/>
      </c>
      <c r="B1667" s="517" t="s">
        <v>1355</v>
      </c>
      <c r="C1667" s="517">
        <f>商品入力!D37</f>
        <v>0</v>
      </c>
    </row>
    <row r="1668" spans="1:3">
      <c r="A1668" s="517" t="str">
        <f>IF(C1671=0,"","商品テーブル")</f>
        <v/>
      </c>
      <c r="B1668" s="517" t="s">
        <v>1356</v>
      </c>
      <c r="C1668" s="517">
        <f>商品入力!E37</f>
        <v>0</v>
      </c>
    </row>
    <row r="1669" spans="1:3">
      <c r="A1669" s="517" t="str">
        <f>IF(C1671=0,"","商品テーブル")</f>
        <v/>
      </c>
      <c r="B1669" s="517" t="s">
        <v>1357</v>
      </c>
      <c r="C1669" s="517">
        <f>商品入力!F37</f>
        <v>0</v>
      </c>
    </row>
    <row r="1670" spans="1:3">
      <c r="A1670" s="517" t="str">
        <f>IF(C1671=0,"","商品テーブル")</f>
        <v/>
      </c>
      <c r="B1670" s="517" t="s">
        <v>1397</v>
      </c>
      <c r="C1670" s="517">
        <f>商品入力!G37</f>
        <v>0</v>
      </c>
    </row>
    <row r="1671" spans="1:3">
      <c r="A1671" s="517" t="str">
        <f>IF(C1671=0,"","商品テーブル")</f>
        <v/>
      </c>
      <c r="B1671" s="517" t="s">
        <v>1359</v>
      </c>
      <c r="C1671" s="517">
        <f>商品入力!H37</f>
        <v>0</v>
      </c>
    </row>
    <row r="1672" spans="1:3">
      <c r="A1672" s="517" t="str">
        <f>IF(C1671=0,"","商品テーブル")</f>
        <v/>
      </c>
      <c r="B1672" s="517" t="s">
        <v>1398</v>
      </c>
      <c r="C1672" s="517">
        <f>商品入力!I37</f>
        <v>0</v>
      </c>
    </row>
    <row r="1673" spans="1:3">
      <c r="A1673" s="517" t="str">
        <f>IF(C1671=0,"","商品テーブル")</f>
        <v/>
      </c>
      <c r="B1673" s="517" t="s">
        <v>1399</v>
      </c>
      <c r="C1673" s="517">
        <f>商品入力!J37</f>
        <v>0</v>
      </c>
    </row>
    <row r="1674" spans="1:3">
      <c r="A1674" s="517" t="str">
        <f>IF(C1671=0,"","商品テーブル")</f>
        <v/>
      </c>
      <c r="B1674" s="517" t="s">
        <v>1400</v>
      </c>
      <c r="C1674" s="517">
        <f>商品入力!K37</f>
        <v>0</v>
      </c>
    </row>
    <row r="1675" spans="1:3">
      <c r="A1675" s="517" t="str">
        <f>IF(C1671=0,"","商品テーブル")</f>
        <v/>
      </c>
      <c r="B1675" s="517" t="s">
        <v>1401</v>
      </c>
      <c r="C1675" s="517">
        <f>商品入力!L37</f>
        <v>0</v>
      </c>
    </row>
    <row r="1676" spans="1:3">
      <c r="A1676" s="517" t="str">
        <f>IF(C1671=0,"","商品テーブル")</f>
        <v/>
      </c>
      <c r="B1676" s="517" t="s">
        <v>1402</v>
      </c>
      <c r="C1676" s="517">
        <f>商品入力!M37</f>
        <v>0</v>
      </c>
    </row>
    <row r="1677" spans="1:3">
      <c r="A1677" s="517" t="str">
        <f>IF(C1671=0,"","商品テーブル")</f>
        <v/>
      </c>
      <c r="B1677" s="517" t="s">
        <v>1403</v>
      </c>
      <c r="C1677" s="517">
        <f>商品入力!N37</f>
        <v>0</v>
      </c>
    </row>
    <row r="1678" spans="1:3">
      <c r="A1678" s="517" t="str">
        <f>IF(C1671=0,"","商品テーブル")</f>
        <v/>
      </c>
      <c r="B1678" s="517" t="s">
        <v>1404</v>
      </c>
      <c r="C1678" s="517">
        <f>商品入力!O37</f>
        <v>0</v>
      </c>
    </row>
    <row r="1679" spans="1:3">
      <c r="A1679" s="517" t="str">
        <f>IF(C1671=0,"","商品テーブル")</f>
        <v/>
      </c>
      <c r="B1679" s="517" t="s">
        <v>1405</v>
      </c>
      <c r="C1679" s="517">
        <f>商品入力!P37</f>
        <v>0</v>
      </c>
    </row>
    <row r="1680" spans="1:3">
      <c r="A1680" s="517" t="str">
        <f>IF(C1671=0,"","商品テーブル")</f>
        <v/>
      </c>
      <c r="B1680" s="517" t="s">
        <v>1406</v>
      </c>
      <c r="C1680" s="517">
        <f>商品入力!Q37</f>
        <v>0</v>
      </c>
    </row>
    <row r="1681" spans="1:4">
      <c r="A1681" s="517" t="str">
        <f>IF(C1671=0,"","商品テーブル")</f>
        <v/>
      </c>
      <c r="B1681" s="517" t="s">
        <v>1407</v>
      </c>
      <c r="C1681" s="517">
        <f>商品入力!R37</f>
        <v>0</v>
      </c>
    </row>
    <row r="1682" spans="1:4">
      <c r="A1682" s="517" t="str">
        <f>IF(C1671=0,"","商品テーブル")</f>
        <v/>
      </c>
      <c r="B1682" s="517" t="s">
        <v>1408</v>
      </c>
      <c r="C1682" s="517">
        <f>商品入力!S37</f>
        <v>0</v>
      </c>
    </row>
    <row r="1683" spans="1:4">
      <c r="A1683" s="517" t="str">
        <f>IF(C1671=0,"","商品テーブル")</f>
        <v/>
      </c>
      <c r="B1683" s="517" t="s">
        <v>1409</v>
      </c>
      <c r="C1683" s="517">
        <f>商品入力!T37</f>
        <v>0</v>
      </c>
    </row>
    <row r="1684" spans="1:4">
      <c r="A1684" s="517" t="str">
        <f>IF(C1694=0,"","商品テーブル")</f>
        <v/>
      </c>
      <c r="B1684" s="517" t="s">
        <v>1291</v>
      </c>
      <c r="C1684" s="517" t="str">
        <f>申請用入力!$R$12</f>
        <v/>
      </c>
      <c r="D1684" s="517" t="s">
        <v>1292</v>
      </c>
    </row>
    <row r="1685" spans="1:4">
      <c r="A1685" s="517" t="str">
        <f>IF(C1694=0,"","商品テーブル")</f>
        <v/>
      </c>
      <c r="B1685" s="517" t="s">
        <v>1293</v>
      </c>
      <c r="C1685" s="517">
        <f>選択!$A$2</f>
        <v>2024</v>
      </c>
    </row>
    <row r="1686" spans="1:4">
      <c r="A1686" s="517" t="str">
        <f>IF(C1694=0,"","商品テーブル")</f>
        <v/>
      </c>
      <c r="B1686" s="517" t="s">
        <v>1360</v>
      </c>
      <c r="C1686" s="517" t="str">
        <f>選択!$A$1</f>
        <v>ブランド構築支援</v>
      </c>
    </row>
    <row r="1687" spans="1:4">
      <c r="A1687" s="517" t="str">
        <f>IF(C1694=0,"","商品テーブル")</f>
        <v/>
      </c>
      <c r="B1687" s="517" t="s">
        <v>1361</v>
      </c>
      <c r="C1687" s="517" t="e">
        <f ca="1">$C$127</f>
        <v>#VALUE!</v>
      </c>
    </row>
    <row r="1688" spans="1:4">
      <c r="A1688" s="517" t="str">
        <f>IF(C1694=0,"","商品テーブル")</f>
        <v/>
      </c>
      <c r="B1688" s="517" t="s">
        <v>1380</v>
      </c>
    </row>
    <row r="1689" spans="1:4">
      <c r="A1689" s="517" t="str">
        <f>IF(C1694=0,"","商品テーブル")</f>
        <v/>
      </c>
      <c r="B1689" s="517" t="s">
        <v>1396</v>
      </c>
      <c r="C1689" s="517">
        <f>商品入力!C38</f>
        <v>0</v>
      </c>
    </row>
    <row r="1690" spans="1:4">
      <c r="A1690" s="517" t="str">
        <f>IF(C1694=0,"","商品テーブル")</f>
        <v/>
      </c>
      <c r="B1690" s="517" t="s">
        <v>1355</v>
      </c>
      <c r="C1690" s="517">
        <f>商品入力!D38</f>
        <v>0</v>
      </c>
    </row>
    <row r="1691" spans="1:4">
      <c r="A1691" s="517" t="str">
        <f>IF(C1694=0,"","商品テーブル")</f>
        <v/>
      </c>
      <c r="B1691" s="517" t="s">
        <v>1356</v>
      </c>
      <c r="C1691" s="517">
        <f>商品入力!E38</f>
        <v>0</v>
      </c>
    </row>
    <row r="1692" spans="1:4">
      <c r="A1692" s="517" t="str">
        <f>IF(C1694=0,"","商品テーブル")</f>
        <v/>
      </c>
      <c r="B1692" s="517" t="s">
        <v>1357</v>
      </c>
      <c r="C1692" s="517">
        <f>商品入力!F38</f>
        <v>0</v>
      </c>
    </row>
    <row r="1693" spans="1:4">
      <c r="A1693" s="517" t="str">
        <f>IF(C1694=0,"","商品テーブル")</f>
        <v/>
      </c>
      <c r="B1693" s="517" t="s">
        <v>1397</v>
      </c>
      <c r="C1693" s="517">
        <f>商品入力!G38</f>
        <v>0</v>
      </c>
    </row>
    <row r="1694" spans="1:4">
      <c r="A1694" s="517" t="str">
        <f>IF(C1694=0,"","商品テーブル")</f>
        <v/>
      </c>
      <c r="B1694" s="517" t="s">
        <v>1359</v>
      </c>
      <c r="C1694" s="517">
        <f>商品入力!H38</f>
        <v>0</v>
      </c>
    </row>
    <row r="1695" spans="1:4">
      <c r="A1695" s="517" t="str">
        <f>IF(C1694=0,"","商品テーブル")</f>
        <v/>
      </c>
      <c r="B1695" s="517" t="s">
        <v>1398</v>
      </c>
      <c r="C1695" s="517">
        <f>商品入力!I38</f>
        <v>0</v>
      </c>
    </row>
    <row r="1696" spans="1:4">
      <c r="A1696" s="517" t="str">
        <f>IF(C1694=0,"","商品テーブル")</f>
        <v/>
      </c>
      <c r="B1696" s="517" t="s">
        <v>1399</v>
      </c>
      <c r="C1696" s="517">
        <f>商品入力!J38</f>
        <v>0</v>
      </c>
    </row>
    <row r="1697" spans="1:4">
      <c r="A1697" s="517" t="str">
        <f>IF(C1694=0,"","商品テーブル")</f>
        <v/>
      </c>
      <c r="B1697" s="517" t="s">
        <v>1400</v>
      </c>
      <c r="C1697" s="517">
        <f>商品入力!K38</f>
        <v>0</v>
      </c>
    </row>
    <row r="1698" spans="1:4">
      <c r="A1698" s="517" t="str">
        <f>IF(C1694=0,"","商品テーブル")</f>
        <v/>
      </c>
      <c r="B1698" s="517" t="s">
        <v>1401</v>
      </c>
      <c r="C1698" s="517">
        <f>商品入力!L38</f>
        <v>0</v>
      </c>
    </row>
    <row r="1699" spans="1:4">
      <c r="A1699" s="517" t="str">
        <f>IF(C1694=0,"","商品テーブル")</f>
        <v/>
      </c>
      <c r="B1699" s="517" t="s">
        <v>1402</v>
      </c>
      <c r="C1699" s="517">
        <f>商品入力!M38</f>
        <v>0</v>
      </c>
    </row>
    <row r="1700" spans="1:4">
      <c r="A1700" s="517" t="str">
        <f>IF(C1694=0,"","商品テーブル")</f>
        <v/>
      </c>
      <c r="B1700" s="517" t="s">
        <v>1403</v>
      </c>
      <c r="C1700" s="517">
        <f>商品入力!N38</f>
        <v>0</v>
      </c>
    </row>
    <row r="1701" spans="1:4">
      <c r="A1701" s="517" t="str">
        <f>IF(C1694=0,"","商品テーブル")</f>
        <v/>
      </c>
      <c r="B1701" s="517" t="s">
        <v>1404</v>
      </c>
      <c r="C1701" s="517">
        <f>商品入力!O38</f>
        <v>0</v>
      </c>
    </row>
    <row r="1702" spans="1:4">
      <c r="A1702" s="517" t="str">
        <f>IF(C1694=0,"","商品テーブル")</f>
        <v/>
      </c>
      <c r="B1702" s="517" t="s">
        <v>1405</v>
      </c>
      <c r="C1702" s="517">
        <f>商品入力!P38</f>
        <v>0</v>
      </c>
    </row>
    <row r="1703" spans="1:4">
      <c r="A1703" s="517" t="str">
        <f>IF(C1694=0,"","商品テーブル")</f>
        <v/>
      </c>
      <c r="B1703" s="517" t="s">
        <v>1406</v>
      </c>
      <c r="C1703" s="517">
        <f>商品入力!Q38</f>
        <v>0</v>
      </c>
    </row>
    <row r="1704" spans="1:4">
      <c r="A1704" s="517" t="str">
        <f>IF(C1694=0,"","商品テーブル")</f>
        <v/>
      </c>
      <c r="B1704" s="517" t="s">
        <v>1407</v>
      </c>
      <c r="C1704" s="517">
        <f>商品入力!R38</f>
        <v>0</v>
      </c>
    </row>
    <row r="1705" spans="1:4">
      <c r="A1705" s="517" t="str">
        <f>IF(C1694=0,"","商品テーブル")</f>
        <v/>
      </c>
      <c r="B1705" s="517" t="s">
        <v>1408</v>
      </c>
      <c r="C1705" s="517">
        <f>商品入力!S38</f>
        <v>0</v>
      </c>
    </row>
    <row r="1706" spans="1:4">
      <c r="A1706" s="517" t="str">
        <f>IF(C1694=0,"","商品テーブル")</f>
        <v/>
      </c>
      <c r="B1706" s="517" t="s">
        <v>1409</v>
      </c>
      <c r="C1706" s="517">
        <f>商品入力!T38</f>
        <v>0</v>
      </c>
    </row>
    <row r="1707" spans="1:4">
      <c r="A1707" s="517" t="str">
        <f>IF(C1717=0,"","商品テーブル")</f>
        <v/>
      </c>
      <c r="B1707" s="517" t="s">
        <v>1291</v>
      </c>
      <c r="C1707" s="517" t="str">
        <f>申請用入力!$R$12</f>
        <v/>
      </c>
      <c r="D1707" s="517" t="s">
        <v>1292</v>
      </c>
    </row>
    <row r="1708" spans="1:4">
      <c r="A1708" s="517" t="str">
        <f>IF(C1717=0,"","商品テーブル")</f>
        <v/>
      </c>
      <c r="B1708" s="517" t="s">
        <v>1293</v>
      </c>
      <c r="C1708" s="517">
        <f>選択!$A$2</f>
        <v>2024</v>
      </c>
    </row>
    <row r="1709" spans="1:4">
      <c r="A1709" s="517" t="str">
        <f>IF(C1717=0,"","商品テーブル")</f>
        <v/>
      </c>
      <c r="B1709" s="517" t="s">
        <v>1360</v>
      </c>
      <c r="C1709" s="517" t="str">
        <f>選択!$A$1</f>
        <v>ブランド構築支援</v>
      </c>
    </row>
    <row r="1710" spans="1:4">
      <c r="A1710" s="517" t="str">
        <f>IF(C1717=0,"","商品テーブル")</f>
        <v/>
      </c>
      <c r="B1710" s="517" t="s">
        <v>1361</v>
      </c>
      <c r="C1710" s="517" t="e">
        <f ca="1">$C$127</f>
        <v>#VALUE!</v>
      </c>
    </row>
    <row r="1711" spans="1:4">
      <c r="A1711" s="517" t="str">
        <f>IF(C1717=0,"","商品テーブル")</f>
        <v/>
      </c>
      <c r="B1711" s="517" t="s">
        <v>1380</v>
      </c>
    </row>
    <row r="1712" spans="1:4">
      <c r="A1712" s="517" t="str">
        <f>IF(C1717=0,"","商品テーブル")</f>
        <v/>
      </c>
      <c r="B1712" s="517" t="s">
        <v>1396</v>
      </c>
      <c r="C1712" s="517">
        <f>商品入力!C39</f>
        <v>0</v>
      </c>
    </row>
    <row r="1713" spans="1:3">
      <c r="A1713" s="517" t="str">
        <f>IF(C1717=0,"","商品テーブル")</f>
        <v/>
      </c>
      <c r="B1713" s="517" t="s">
        <v>1355</v>
      </c>
      <c r="C1713" s="517">
        <f>商品入力!D39</f>
        <v>0</v>
      </c>
    </row>
    <row r="1714" spans="1:3">
      <c r="A1714" s="517" t="str">
        <f>IF(C1717=0,"","商品テーブル")</f>
        <v/>
      </c>
      <c r="B1714" s="517" t="s">
        <v>1356</v>
      </c>
      <c r="C1714" s="517">
        <f>商品入力!E39</f>
        <v>0</v>
      </c>
    </row>
    <row r="1715" spans="1:3">
      <c r="A1715" s="517" t="str">
        <f>IF(C1717=0,"","商品テーブル")</f>
        <v/>
      </c>
      <c r="B1715" s="517" t="s">
        <v>1357</v>
      </c>
      <c r="C1715" s="517">
        <f>商品入力!F39</f>
        <v>0</v>
      </c>
    </row>
    <row r="1716" spans="1:3">
      <c r="A1716" s="517" t="str">
        <f>IF(C1717=0,"","商品テーブル")</f>
        <v/>
      </c>
      <c r="B1716" s="517" t="s">
        <v>1397</v>
      </c>
      <c r="C1716" s="517">
        <f>商品入力!G39</f>
        <v>0</v>
      </c>
    </row>
    <row r="1717" spans="1:3">
      <c r="A1717" s="517" t="str">
        <f>IF(C1717=0,"","商品テーブル")</f>
        <v/>
      </c>
      <c r="B1717" s="517" t="s">
        <v>1359</v>
      </c>
      <c r="C1717" s="517">
        <f>商品入力!H39</f>
        <v>0</v>
      </c>
    </row>
    <row r="1718" spans="1:3">
      <c r="A1718" s="517" t="str">
        <f>IF(C1717=0,"","商品テーブル")</f>
        <v/>
      </c>
      <c r="B1718" s="517" t="s">
        <v>1398</v>
      </c>
      <c r="C1718" s="517">
        <f>商品入力!I39</f>
        <v>0</v>
      </c>
    </row>
    <row r="1719" spans="1:3">
      <c r="A1719" s="517" t="str">
        <f>IF(C1717=0,"","商品テーブル")</f>
        <v/>
      </c>
      <c r="B1719" s="517" t="s">
        <v>1399</v>
      </c>
      <c r="C1719" s="517">
        <f>商品入力!J39</f>
        <v>0</v>
      </c>
    </row>
    <row r="1720" spans="1:3">
      <c r="A1720" s="517" t="str">
        <f>IF(C1717=0,"","商品テーブル")</f>
        <v/>
      </c>
      <c r="B1720" s="517" t="s">
        <v>1400</v>
      </c>
      <c r="C1720" s="517">
        <f>商品入力!K39</f>
        <v>0</v>
      </c>
    </row>
    <row r="1721" spans="1:3">
      <c r="A1721" s="517" t="str">
        <f>IF(C1717=0,"","商品テーブル")</f>
        <v/>
      </c>
      <c r="B1721" s="517" t="s">
        <v>1401</v>
      </c>
      <c r="C1721" s="517">
        <f>商品入力!L39</f>
        <v>0</v>
      </c>
    </row>
    <row r="1722" spans="1:3">
      <c r="A1722" s="517" t="str">
        <f>IF(C1717=0,"","商品テーブル")</f>
        <v/>
      </c>
      <c r="B1722" s="517" t="s">
        <v>1402</v>
      </c>
      <c r="C1722" s="517">
        <f>商品入力!M39</f>
        <v>0</v>
      </c>
    </row>
    <row r="1723" spans="1:3">
      <c r="A1723" s="517" t="str">
        <f>IF(C1717=0,"","商品テーブル")</f>
        <v/>
      </c>
      <c r="B1723" s="517" t="s">
        <v>1403</v>
      </c>
      <c r="C1723" s="517">
        <f>商品入力!N39</f>
        <v>0</v>
      </c>
    </row>
    <row r="1724" spans="1:3">
      <c r="A1724" s="517" t="str">
        <f>IF(C1717=0,"","商品テーブル")</f>
        <v/>
      </c>
      <c r="B1724" s="517" t="s">
        <v>1404</v>
      </c>
      <c r="C1724" s="517">
        <f>商品入力!O39</f>
        <v>0</v>
      </c>
    </row>
    <row r="1725" spans="1:3">
      <c r="A1725" s="517" t="str">
        <f>IF(C1717=0,"","商品テーブル")</f>
        <v/>
      </c>
      <c r="B1725" s="517" t="s">
        <v>1405</v>
      </c>
      <c r="C1725" s="517">
        <f>商品入力!P39</f>
        <v>0</v>
      </c>
    </row>
    <row r="1726" spans="1:3">
      <c r="A1726" s="517" t="str">
        <f>IF(C1717=0,"","商品テーブル")</f>
        <v/>
      </c>
      <c r="B1726" s="517" t="s">
        <v>1406</v>
      </c>
      <c r="C1726" s="517">
        <f>商品入力!Q39</f>
        <v>0</v>
      </c>
    </row>
    <row r="1727" spans="1:3">
      <c r="A1727" s="517" t="str">
        <f>IF(C1717=0,"","商品テーブル")</f>
        <v/>
      </c>
      <c r="B1727" s="517" t="s">
        <v>1407</v>
      </c>
      <c r="C1727" s="517">
        <f>商品入力!R39</f>
        <v>0</v>
      </c>
    </row>
    <row r="1728" spans="1:3">
      <c r="A1728" s="517" t="str">
        <f>IF(C1717=0,"","商品テーブル")</f>
        <v/>
      </c>
      <c r="B1728" s="517" t="s">
        <v>1408</v>
      </c>
      <c r="C1728" s="517">
        <f>商品入力!S39</f>
        <v>0</v>
      </c>
    </row>
    <row r="1729" spans="1:4">
      <c r="A1729" s="517" t="str">
        <f>IF(C1717=0,"","商品テーブル")</f>
        <v/>
      </c>
      <c r="B1729" s="517" t="s">
        <v>1409</v>
      </c>
      <c r="C1729" s="517">
        <f>商品入力!T39</f>
        <v>0</v>
      </c>
    </row>
    <row r="1730" spans="1:4">
      <c r="A1730" s="517" t="str">
        <f>IF(C1740=0,"","商品テーブル")</f>
        <v/>
      </c>
      <c r="B1730" s="517" t="s">
        <v>1291</v>
      </c>
      <c r="C1730" s="517" t="str">
        <f>申請用入力!$R$12</f>
        <v/>
      </c>
      <c r="D1730" s="517" t="s">
        <v>1292</v>
      </c>
    </row>
    <row r="1731" spans="1:4">
      <c r="A1731" s="517" t="str">
        <f>IF(C1740=0,"","商品テーブル")</f>
        <v/>
      </c>
      <c r="B1731" s="517" t="s">
        <v>1293</v>
      </c>
      <c r="C1731" s="517">
        <f>選択!$A$2</f>
        <v>2024</v>
      </c>
    </row>
    <row r="1732" spans="1:4">
      <c r="A1732" s="517" t="str">
        <f>IF(C1740=0,"","商品テーブル")</f>
        <v/>
      </c>
      <c r="B1732" s="517" t="s">
        <v>1360</v>
      </c>
      <c r="C1732" s="517" t="str">
        <f>選択!$A$1</f>
        <v>ブランド構築支援</v>
      </c>
    </row>
    <row r="1733" spans="1:4">
      <c r="A1733" s="517" t="str">
        <f>IF(C1740=0,"","商品テーブル")</f>
        <v/>
      </c>
      <c r="B1733" s="517" t="s">
        <v>1361</v>
      </c>
      <c r="C1733" s="517" t="e">
        <f ca="1">$C$127</f>
        <v>#VALUE!</v>
      </c>
    </row>
    <row r="1734" spans="1:4">
      <c r="A1734" s="517" t="str">
        <f>IF(C1740=0,"","商品テーブル")</f>
        <v/>
      </c>
      <c r="B1734" s="517" t="s">
        <v>1380</v>
      </c>
    </row>
    <row r="1735" spans="1:4">
      <c r="A1735" s="517" t="str">
        <f>IF(C1740=0,"","商品テーブル")</f>
        <v/>
      </c>
      <c r="B1735" s="517" t="s">
        <v>1396</v>
      </c>
      <c r="C1735" s="517">
        <f>商品入力!C40</f>
        <v>0</v>
      </c>
    </row>
    <row r="1736" spans="1:4">
      <c r="A1736" s="517" t="str">
        <f>IF(C1740=0,"","商品テーブル")</f>
        <v/>
      </c>
      <c r="B1736" s="517" t="s">
        <v>1355</v>
      </c>
      <c r="C1736" s="517">
        <f>商品入力!D40</f>
        <v>0</v>
      </c>
    </row>
    <row r="1737" spans="1:4">
      <c r="A1737" s="517" t="str">
        <f>IF(C1740=0,"","商品テーブル")</f>
        <v/>
      </c>
      <c r="B1737" s="517" t="s">
        <v>1356</v>
      </c>
      <c r="C1737" s="517">
        <f>商品入力!E40</f>
        <v>0</v>
      </c>
    </row>
    <row r="1738" spans="1:4">
      <c r="A1738" s="517" t="str">
        <f>IF(C1740=0,"","商品テーブル")</f>
        <v/>
      </c>
      <c r="B1738" s="517" t="s">
        <v>1357</v>
      </c>
      <c r="C1738" s="517">
        <f>商品入力!F40</f>
        <v>0</v>
      </c>
    </row>
    <row r="1739" spans="1:4">
      <c r="A1739" s="517" t="str">
        <f>IF(C1740=0,"","商品テーブル")</f>
        <v/>
      </c>
      <c r="B1739" s="517" t="s">
        <v>1397</v>
      </c>
      <c r="C1739" s="517">
        <f>商品入力!G40</f>
        <v>0</v>
      </c>
    </row>
    <row r="1740" spans="1:4">
      <c r="A1740" s="517" t="str">
        <f>IF(C1740=0,"","商品テーブル")</f>
        <v/>
      </c>
      <c r="B1740" s="517" t="s">
        <v>1359</v>
      </c>
      <c r="C1740" s="517">
        <f>商品入力!H40</f>
        <v>0</v>
      </c>
    </row>
    <row r="1741" spans="1:4">
      <c r="A1741" s="517" t="str">
        <f>IF(C1740=0,"","商品テーブル")</f>
        <v/>
      </c>
      <c r="B1741" s="517" t="s">
        <v>1398</v>
      </c>
      <c r="C1741" s="517">
        <f>商品入力!I40</f>
        <v>0</v>
      </c>
    </row>
    <row r="1742" spans="1:4">
      <c r="A1742" s="517" t="str">
        <f>IF(C1740=0,"","商品テーブル")</f>
        <v/>
      </c>
      <c r="B1742" s="517" t="s">
        <v>1399</v>
      </c>
      <c r="C1742" s="517">
        <f>商品入力!J40</f>
        <v>0</v>
      </c>
    </row>
    <row r="1743" spans="1:4">
      <c r="A1743" s="517" t="str">
        <f>IF(C1740=0,"","商品テーブル")</f>
        <v/>
      </c>
      <c r="B1743" s="517" t="s">
        <v>1400</v>
      </c>
      <c r="C1743" s="517">
        <f>商品入力!K40</f>
        <v>0</v>
      </c>
    </row>
    <row r="1744" spans="1:4">
      <c r="A1744" s="517" t="str">
        <f>IF(C1740=0,"","商品テーブル")</f>
        <v/>
      </c>
      <c r="B1744" s="517" t="s">
        <v>1401</v>
      </c>
      <c r="C1744" s="517">
        <f>商品入力!L40</f>
        <v>0</v>
      </c>
    </row>
    <row r="1745" spans="1:4">
      <c r="A1745" s="517" t="str">
        <f>IF(C1740=0,"","商品テーブル")</f>
        <v/>
      </c>
      <c r="B1745" s="517" t="s">
        <v>1402</v>
      </c>
      <c r="C1745" s="517">
        <f>商品入力!M40</f>
        <v>0</v>
      </c>
    </row>
    <row r="1746" spans="1:4">
      <c r="A1746" s="517" t="str">
        <f>IF(C1740=0,"","商品テーブル")</f>
        <v/>
      </c>
      <c r="B1746" s="517" t="s">
        <v>1403</v>
      </c>
      <c r="C1746" s="517">
        <f>商品入力!N40</f>
        <v>0</v>
      </c>
    </row>
    <row r="1747" spans="1:4">
      <c r="A1747" s="517" t="str">
        <f>IF(C1740=0,"","商品テーブル")</f>
        <v/>
      </c>
      <c r="B1747" s="517" t="s">
        <v>1404</v>
      </c>
      <c r="C1747" s="517">
        <f>商品入力!O40</f>
        <v>0</v>
      </c>
    </row>
    <row r="1748" spans="1:4">
      <c r="A1748" s="517" t="str">
        <f>IF(C1740=0,"","商品テーブル")</f>
        <v/>
      </c>
      <c r="B1748" s="517" t="s">
        <v>1405</v>
      </c>
      <c r="C1748" s="517">
        <f>商品入力!P40</f>
        <v>0</v>
      </c>
    </row>
    <row r="1749" spans="1:4">
      <c r="A1749" s="517" t="str">
        <f>IF(C1740=0,"","商品テーブル")</f>
        <v/>
      </c>
      <c r="B1749" s="517" t="s">
        <v>1406</v>
      </c>
      <c r="C1749" s="517">
        <f>商品入力!Q40</f>
        <v>0</v>
      </c>
    </row>
    <row r="1750" spans="1:4">
      <c r="A1750" s="517" t="str">
        <f>IF(C1740=0,"","商品テーブル")</f>
        <v/>
      </c>
      <c r="B1750" s="517" t="s">
        <v>1407</v>
      </c>
      <c r="C1750" s="517">
        <f>商品入力!R40</f>
        <v>0</v>
      </c>
    </row>
    <row r="1751" spans="1:4">
      <c r="A1751" s="517" t="str">
        <f>IF(C1740=0,"","商品テーブル")</f>
        <v/>
      </c>
      <c r="B1751" s="517" t="s">
        <v>1408</v>
      </c>
      <c r="C1751" s="517">
        <f>商品入力!S40</f>
        <v>0</v>
      </c>
    </row>
    <row r="1752" spans="1:4">
      <c r="A1752" s="517" t="str">
        <f>IF(C1740=0,"","商品テーブル")</f>
        <v/>
      </c>
      <c r="B1752" s="517" t="s">
        <v>1409</v>
      </c>
      <c r="C1752" s="517">
        <f>商品入力!T40</f>
        <v>0</v>
      </c>
    </row>
    <row r="1753" spans="1:4">
      <c r="A1753" s="517" t="str">
        <f>IF(C1763=0,"","商品テーブル")</f>
        <v/>
      </c>
      <c r="B1753" s="517" t="s">
        <v>1291</v>
      </c>
      <c r="C1753" s="517" t="str">
        <f>申請用入力!$R$12</f>
        <v/>
      </c>
      <c r="D1753" s="517" t="s">
        <v>1292</v>
      </c>
    </row>
    <row r="1754" spans="1:4">
      <c r="A1754" s="517" t="str">
        <f>IF(C1763=0,"","商品テーブル")</f>
        <v/>
      </c>
      <c r="B1754" s="517" t="s">
        <v>1293</v>
      </c>
      <c r="C1754" s="517">
        <f>選択!$A$2</f>
        <v>2024</v>
      </c>
    </row>
    <row r="1755" spans="1:4">
      <c r="A1755" s="517" t="str">
        <f>IF(C1763=0,"","商品テーブル")</f>
        <v/>
      </c>
      <c r="B1755" s="517" t="s">
        <v>1360</v>
      </c>
      <c r="C1755" s="517" t="str">
        <f>選択!$A$1</f>
        <v>ブランド構築支援</v>
      </c>
    </row>
    <row r="1756" spans="1:4">
      <c r="A1756" s="517" t="str">
        <f>IF(C1763=0,"","商品テーブル")</f>
        <v/>
      </c>
      <c r="B1756" s="517" t="s">
        <v>1361</v>
      </c>
      <c r="C1756" s="517" t="e">
        <f ca="1">$C$127</f>
        <v>#VALUE!</v>
      </c>
    </row>
    <row r="1757" spans="1:4">
      <c r="A1757" s="517" t="str">
        <f>IF(C1763=0,"","商品テーブル")</f>
        <v/>
      </c>
      <c r="B1757" s="517" t="s">
        <v>1380</v>
      </c>
    </row>
    <row r="1758" spans="1:4">
      <c r="A1758" s="517" t="str">
        <f>IF(C1763=0,"","商品テーブル")</f>
        <v/>
      </c>
      <c r="B1758" s="517" t="s">
        <v>1396</v>
      </c>
      <c r="C1758" s="517">
        <f>商品入力!C41</f>
        <v>0</v>
      </c>
    </row>
    <row r="1759" spans="1:4">
      <c r="A1759" s="517" t="str">
        <f>IF(C1763=0,"","商品テーブル")</f>
        <v/>
      </c>
      <c r="B1759" s="517" t="s">
        <v>1355</v>
      </c>
      <c r="C1759" s="517">
        <f>商品入力!D41</f>
        <v>0</v>
      </c>
    </row>
    <row r="1760" spans="1:4">
      <c r="A1760" s="517" t="str">
        <f>IF(C1763=0,"","商品テーブル")</f>
        <v/>
      </c>
      <c r="B1760" s="517" t="s">
        <v>1356</v>
      </c>
      <c r="C1760" s="517">
        <f>商品入力!E41</f>
        <v>0</v>
      </c>
    </row>
    <row r="1761" spans="1:4">
      <c r="A1761" s="517" t="str">
        <f>IF(C1763=0,"","商品テーブル")</f>
        <v/>
      </c>
      <c r="B1761" s="517" t="s">
        <v>1357</v>
      </c>
      <c r="C1761" s="517">
        <f>商品入力!F41</f>
        <v>0</v>
      </c>
    </row>
    <row r="1762" spans="1:4">
      <c r="A1762" s="517" t="str">
        <f>IF(C1763=0,"","商品テーブル")</f>
        <v/>
      </c>
      <c r="B1762" s="517" t="s">
        <v>1397</v>
      </c>
      <c r="C1762" s="517">
        <f>商品入力!G41</f>
        <v>0</v>
      </c>
    </row>
    <row r="1763" spans="1:4">
      <c r="A1763" s="517" t="str">
        <f>IF(C1763=0,"","商品テーブル")</f>
        <v/>
      </c>
      <c r="B1763" s="517" t="s">
        <v>1359</v>
      </c>
      <c r="C1763" s="517">
        <f>商品入力!H41</f>
        <v>0</v>
      </c>
    </row>
    <row r="1764" spans="1:4">
      <c r="A1764" s="517" t="str">
        <f>IF(C1763=0,"","商品テーブル")</f>
        <v/>
      </c>
      <c r="B1764" s="517" t="s">
        <v>1398</v>
      </c>
      <c r="C1764" s="517">
        <f>商品入力!I41</f>
        <v>0</v>
      </c>
    </row>
    <row r="1765" spans="1:4">
      <c r="A1765" s="517" t="str">
        <f>IF(C1763=0,"","商品テーブル")</f>
        <v/>
      </c>
      <c r="B1765" s="517" t="s">
        <v>1399</v>
      </c>
      <c r="C1765" s="517">
        <f>商品入力!J41</f>
        <v>0</v>
      </c>
    </row>
    <row r="1766" spans="1:4">
      <c r="A1766" s="517" t="str">
        <f>IF(C1763=0,"","商品テーブル")</f>
        <v/>
      </c>
      <c r="B1766" s="517" t="s">
        <v>1400</v>
      </c>
      <c r="C1766" s="517">
        <f>商品入力!K41</f>
        <v>0</v>
      </c>
    </row>
    <row r="1767" spans="1:4">
      <c r="A1767" s="517" t="str">
        <f>IF(C1763=0,"","商品テーブル")</f>
        <v/>
      </c>
      <c r="B1767" s="517" t="s">
        <v>1401</v>
      </c>
      <c r="C1767" s="517">
        <f>商品入力!L41</f>
        <v>0</v>
      </c>
    </row>
    <row r="1768" spans="1:4">
      <c r="A1768" s="517" t="str">
        <f>IF(C1763=0,"","商品テーブル")</f>
        <v/>
      </c>
      <c r="B1768" s="517" t="s">
        <v>1402</v>
      </c>
      <c r="C1768" s="517">
        <f>商品入力!M41</f>
        <v>0</v>
      </c>
    </row>
    <row r="1769" spans="1:4">
      <c r="A1769" s="517" t="str">
        <f>IF(C1763=0,"","商品テーブル")</f>
        <v/>
      </c>
      <c r="B1769" s="517" t="s">
        <v>1403</v>
      </c>
      <c r="C1769" s="517">
        <f>商品入力!N41</f>
        <v>0</v>
      </c>
    </row>
    <row r="1770" spans="1:4">
      <c r="A1770" s="517" t="str">
        <f>IF(C1763=0,"","商品テーブル")</f>
        <v/>
      </c>
      <c r="B1770" s="517" t="s">
        <v>1404</v>
      </c>
      <c r="C1770" s="517">
        <f>商品入力!O41</f>
        <v>0</v>
      </c>
    </row>
    <row r="1771" spans="1:4">
      <c r="A1771" s="517" t="str">
        <f>IF(C1763=0,"","商品テーブル")</f>
        <v/>
      </c>
      <c r="B1771" s="517" t="s">
        <v>1405</v>
      </c>
      <c r="C1771" s="517">
        <f>商品入力!P41</f>
        <v>0</v>
      </c>
    </row>
    <row r="1772" spans="1:4">
      <c r="A1772" s="517" t="str">
        <f>IF(C1763=0,"","商品テーブル")</f>
        <v/>
      </c>
      <c r="B1772" s="517" t="s">
        <v>1406</v>
      </c>
      <c r="C1772" s="517">
        <f>商品入力!Q41</f>
        <v>0</v>
      </c>
    </row>
    <row r="1773" spans="1:4">
      <c r="A1773" s="517" t="str">
        <f>IF(C1763=0,"","商品テーブル")</f>
        <v/>
      </c>
      <c r="B1773" s="517" t="s">
        <v>1407</v>
      </c>
      <c r="C1773" s="517">
        <f>商品入力!R41</f>
        <v>0</v>
      </c>
    </row>
    <row r="1774" spans="1:4">
      <c r="A1774" s="517" t="str">
        <f>IF(C1763=0,"","商品テーブル")</f>
        <v/>
      </c>
      <c r="B1774" s="517" t="s">
        <v>1408</v>
      </c>
      <c r="C1774" s="517">
        <f>商品入力!S41</f>
        <v>0</v>
      </c>
    </row>
    <row r="1775" spans="1:4">
      <c r="A1775" s="517" t="str">
        <f>IF(C1763=0,"","商品テーブル")</f>
        <v/>
      </c>
      <c r="B1775" s="517" t="s">
        <v>1409</v>
      </c>
      <c r="C1775" s="517">
        <f>商品入力!T41</f>
        <v>0</v>
      </c>
    </row>
    <row r="1776" spans="1:4">
      <c r="A1776" s="517" t="str">
        <f>IF(C1786=0,"","商品テーブル")</f>
        <v/>
      </c>
      <c r="B1776" s="517" t="s">
        <v>1291</v>
      </c>
      <c r="C1776" s="517" t="str">
        <f>申請用入力!$R$12</f>
        <v/>
      </c>
      <c r="D1776" s="517" t="s">
        <v>1292</v>
      </c>
    </row>
    <row r="1777" spans="1:3">
      <c r="A1777" s="517" t="str">
        <f>IF(C1786=0,"","商品テーブル")</f>
        <v/>
      </c>
      <c r="B1777" s="517" t="s">
        <v>1293</v>
      </c>
      <c r="C1777" s="517">
        <f>選択!$A$2</f>
        <v>2024</v>
      </c>
    </row>
    <row r="1778" spans="1:3">
      <c r="A1778" s="517" t="str">
        <f>IF(C1786=0,"","商品テーブル")</f>
        <v/>
      </c>
      <c r="B1778" s="517" t="s">
        <v>1360</v>
      </c>
      <c r="C1778" s="517" t="str">
        <f>選択!$A$1</f>
        <v>ブランド構築支援</v>
      </c>
    </row>
    <row r="1779" spans="1:3">
      <c r="A1779" s="517" t="str">
        <f>IF(C1786=0,"","商品テーブル")</f>
        <v/>
      </c>
      <c r="B1779" s="517" t="s">
        <v>1361</v>
      </c>
      <c r="C1779" s="517" t="e">
        <f ca="1">$C$127</f>
        <v>#VALUE!</v>
      </c>
    </row>
    <row r="1780" spans="1:3">
      <c r="A1780" s="517" t="str">
        <f>IF(C1786=0,"","商品テーブル")</f>
        <v/>
      </c>
      <c r="B1780" s="517" t="s">
        <v>1380</v>
      </c>
    </row>
    <row r="1781" spans="1:3">
      <c r="A1781" s="517" t="str">
        <f>IF(C1786=0,"","商品テーブル")</f>
        <v/>
      </c>
      <c r="B1781" s="517" t="s">
        <v>1396</v>
      </c>
      <c r="C1781" s="517">
        <f>商品入力!C42</f>
        <v>0</v>
      </c>
    </row>
    <row r="1782" spans="1:3">
      <c r="A1782" s="517" t="str">
        <f>IF(C1786=0,"","商品テーブル")</f>
        <v/>
      </c>
      <c r="B1782" s="517" t="s">
        <v>1355</v>
      </c>
      <c r="C1782" s="517">
        <f>商品入力!D42</f>
        <v>0</v>
      </c>
    </row>
    <row r="1783" spans="1:3">
      <c r="A1783" s="517" t="str">
        <f>IF(C1786=0,"","商品テーブル")</f>
        <v/>
      </c>
      <c r="B1783" s="517" t="s">
        <v>1356</v>
      </c>
      <c r="C1783" s="517">
        <f>商品入力!E42</f>
        <v>0</v>
      </c>
    </row>
    <row r="1784" spans="1:3">
      <c r="A1784" s="517" t="str">
        <f>IF(C1786=0,"","商品テーブル")</f>
        <v/>
      </c>
      <c r="B1784" s="517" t="s">
        <v>1357</v>
      </c>
      <c r="C1784" s="517">
        <f>商品入力!F42</f>
        <v>0</v>
      </c>
    </row>
    <row r="1785" spans="1:3">
      <c r="A1785" s="517" t="str">
        <f>IF(C1786=0,"","商品テーブル")</f>
        <v/>
      </c>
      <c r="B1785" s="517" t="s">
        <v>1397</v>
      </c>
      <c r="C1785" s="517">
        <f>商品入力!G42</f>
        <v>0</v>
      </c>
    </row>
    <row r="1786" spans="1:3">
      <c r="A1786" s="517" t="str">
        <f>IF(C1786=0,"","商品テーブル")</f>
        <v/>
      </c>
      <c r="B1786" s="517" t="s">
        <v>1359</v>
      </c>
      <c r="C1786" s="517">
        <f>商品入力!H42</f>
        <v>0</v>
      </c>
    </row>
    <row r="1787" spans="1:3">
      <c r="A1787" s="517" t="str">
        <f>IF(C1786=0,"","商品テーブル")</f>
        <v/>
      </c>
      <c r="B1787" s="517" t="s">
        <v>1398</v>
      </c>
      <c r="C1787" s="517">
        <f>商品入力!I42</f>
        <v>0</v>
      </c>
    </row>
    <row r="1788" spans="1:3">
      <c r="A1788" s="517" t="str">
        <f>IF(C1786=0,"","商品テーブル")</f>
        <v/>
      </c>
      <c r="B1788" s="517" t="s">
        <v>1399</v>
      </c>
      <c r="C1788" s="517">
        <f>商品入力!J42</f>
        <v>0</v>
      </c>
    </row>
    <row r="1789" spans="1:3">
      <c r="A1789" s="517" t="str">
        <f>IF(C1786=0,"","商品テーブル")</f>
        <v/>
      </c>
      <c r="B1789" s="517" t="s">
        <v>1400</v>
      </c>
      <c r="C1789" s="517">
        <f>商品入力!K42</f>
        <v>0</v>
      </c>
    </row>
    <row r="1790" spans="1:3">
      <c r="A1790" s="517" t="str">
        <f>IF(C1786=0,"","商品テーブル")</f>
        <v/>
      </c>
      <c r="B1790" s="517" t="s">
        <v>1401</v>
      </c>
      <c r="C1790" s="517">
        <f>商品入力!L42</f>
        <v>0</v>
      </c>
    </row>
    <row r="1791" spans="1:3">
      <c r="A1791" s="517" t="str">
        <f>IF(C1786=0,"","商品テーブル")</f>
        <v/>
      </c>
      <c r="B1791" s="517" t="s">
        <v>1402</v>
      </c>
      <c r="C1791" s="517">
        <f>商品入力!M42</f>
        <v>0</v>
      </c>
    </row>
    <row r="1792" spans="1:3">
      <c r="A1792" s="517" t="str">
        <f>IF(C1786=0,"","商品テーブル")</f>
        <v/>
      </c>
      <c r="B1792" s="517" t="s">
        <v>1403</v>
      </c>
      <c r="C1792" s="517">
        <f>商品入力!N42</f>
        <v>0</v>
      </c>
    </row>
    <row r="1793" spans="1:4">
      <c r="A1793" s="517" t="str">
        <f>IF(C1786=0,"","商品テーブル")</f>
        <v/>
      </c>
      <c r="B1793" s="517" t="s">
        <v>1404</v>
      </c>
      <c r="C1793" s="517">
        <f>商品入力!O42</f>
        <v>0</v>
      </c>
    </row>
    <row r="1794" spans="1:4">
      <c r="A1794" s="517" t="str">
        <f>IF(C1786=0,"","商品テーブル")</f>
        <v/>
      </c>
      <c r="B1794" s="517" t="s">
        <v>1405</v>
      </c>
      <c r="C1794" s="517">
        <f>商品入力!P42</f>
        <v>0</v>
      </c>
    </row>
    <row r="1795" spans="1:4">
      <c r="A1795" s="517" t="str">
        <f>IF(C1786=0,"","商品テーブル")</f>
        <v/>
      </c>
      <c r="B1795" s="517" t="s">
        <v>1406</v>
      </c>
      <c r="C1795" s="517">
        <f>商品入力!Q42</f>
        <v>0</v>
      </c>
    </row>
    <row r="1796" spans="1:4">
      <c r="A1796" s="517" t="str">
        <f>IF(C1786=0,"","商品テーブル")</f>
        <v/>
      </c>
      <c r="B1796" s="517" t="s">
        <v>1407</v>
      </c>
      <c r="C1796" s="517">
        <f>商品入力!R42</f>
        <v>0</v>
      </c>
    </row>
    <row r="1797" spans="1:4">
      <c r="A1797" s="517" t="str">
        <f>IF(C1786=0,"","商品テーブル")</f>
        <v/>
      </c>
      <c r="B1797" s="517" t="s">
        <v>1408</v>
      </c>
      <c r="C1797" s="517">
        <f>商品入力!S42</f>
        <v>0</v>
      </c>
    </row>
    <row r="1798" spans="1:4">
      <c r="A1798" s="517" t="str">
        <f>IF(C1786=0,"","商品テーブル")</f>
        <v/>
      </c>
      <c r="B1798" s="517" t="s">
        <v>1409</v>
      </c>
      <c r="C1798" s="517">
        <f>商品入力!T42</f>
        <v>0</v>
      </c>
    </row>
    <row r="1799" spans="1:4">
      <c r="A1799" s="517" t="str">
        <f>IF(C1809=0,"","商品テーブル")</f>
        <v/>
      </c>
      <c r="B1799" s="517" t="s">
        <v>1291</v>
      </c>
      <c r="C1799" s="517" t="str">
        <f>申請用入力!$R$12</f>
        <v/>
      </c>
      <c r="D1799" s="517" t="s">
        <v>1292</v>
      </c>
    </row>
    <row r="1800" spans="1:4">
      <c r="A1800" s="517" t="str">
        <f>IF(C1809=0,"","商品テーブル")</f>
        <v/>
      </c>
      <c r="B1800" s="517" t="s">
        <v>1293</v>
      </c>
      <c r="C1800" s="517">
        <f>選択!$A$2</f>
        <v>2024</v>
      </c>
    </row>
    <row r="1801" spans="1:4">
      <c r="A1801" s="517" t="str">
        <f>IF(C1809=0,"","商品テーブル")</f>
        <v/>
      </c>
      <c r="B1801" s="517" t="s">
        <v>1360</v>
      </c>
      <c r="C1801" s="517" t="str">
        <f>選択!$A$1</f>
        <v>ブランド構築支援</v>
      </c>
    </row>
    <row r="1802" spans="1:4">
      <c r="A1802" s="517" t="str">
        <f>IF(C1809=0,"","商品テーブル")</f>
        <v/>
      </c>
      <c r="B1802" s="517" t="s">
        <v>1361</v>
      </c>
      <c r="C1802" s="517" t="e">
        <f ca="1">$C$127</f>
        <v>#VALUE!</v>
      </c>
    </row>
    <row r="1803" spans="1:4">
      <c r="A1803" s="517" t="str">
        <f>IF(C1809=0,"","商品テーブル")</f>
        <v/>
      </c>
      <c r="B1803" s="517" t="s">
        <v>1380</v>
      </c>
    </row>
    <row r="1804" spans="1:4">
      <c r="A1804" s="517" t="str">
        <f>IF(C1809=0,"","商品テーブル")</f>
        <v/>
      </c>
      <c r="B1804" s="517" t="s">
        <v>1396</v>
      </c>
      <c r="C1804" s="517">
        <f>商品入力!C43</f>
        <v>0</v>
      </c>
    </row>
    <row r="1805" spans="1:4">
      <c r="A1805" s="517" t="str">
        <f>IF(C1809=0,"","商品テーブル")</f>
        <v/>
      </c>
      <c r="B1805" s="517" t="s">
        <v>1355</v>
      </c>
      <c r="C1805" s="517">
        <f>商品入力!D43</f>
        <v>0</v>
      </c>
    </row>
    <row r="1806" spans="1:4">
      <c r="A1806" s="517" t="str">
        <f>IF(C1809=0,"","商品テーブル")</f>
        <v/>
      </c>
      <c r="B1806" s="517" t="s">
        <v>1356</v>
      </c>
      <c r="C1806" s="517">
        <f>商品入力!E43</f>
        <v>0</v>
      </c>
    </row>
    <row r="1807" spans="1:4">
      <c r="A1807" s="517" t="str">
        <f>IF(C1809=0,"","商品テーブル")</f>
        <v/>
      </c>
      <c r="B1807" s="517" t="s">
        <v>1357</v>
      </c>
      <c r="C1807" s="517">
        <f>商品入力!F43</f>
        <v>0</v>
      </c>
    </row>
    <row r="1808" spans="1:4">
      <c r="A1808" s="517" t="str">
        <f>IF(C1809=0,"","商品テーブル")</f>
        <v/>
      </c>
      <c r="B1808" s="517" t="s">
        <v>1397</v>
      </c>
      <c r="C1808" s="517">
        <f>商品入力!G43</f>
        <v>0</v>
      </c>
    </row>
    <row r="1809" spans="1:4">
      <c r="A1809" s="517" t="str">
        <f>IF(C1809=0,"","商品テーブル")</f>
        <v/>
      </c>
      <c r="B1809" s="517" t="s">
        <v>1359</v>
      </c>
      <c r="C1809" s="517">
        <f>商品入力!H43</f>
        <v>0</v>
      </c>
    </row>
    <row r="1810" spans="1:4">
      <c r="A1810" s="517" t="str">
        <f>IF(C1809=0,"","商品テーブル")</f>
        <v/>
      </c>
      <c r="B1810" s="517" t="s">
        <v>1398</v>
      </c>
      <c r="C1810" s="517">
        <f>商品入力!I43</f>
        <v>0</v>
      </c>
    </row>
    <row r="1811" spans="1:4">
      <c r="A1811" s="517" t="str">
        <f>IF(C1809=0,"","商品テーブル")</f>
        <v/>
      </c>
      <c r="B1811" s="517" t="s">
        <v>1399</v>
      </c>
      <c r="C1811" s="517">
        <f>商品入力!J43</f>
        <v>0</v>
      </c>
    </row>
    <row r="1812" spans="1:4">
      <c r="A1812" s="517" t="str">
        <f>IF(C1809=0,"","商品テーブル")</f>
        <v/>
      </c>
      <c r="B1812" s="517" t="s">
        <v>1400</v>
      </c>
      <c r="C1812" s="517">
        <f>商品入力!K43</f>
        <v>0</v>
      </c>
    </row>
    <row r="1813" spans="1:4">
      <c r="A1813" s="517" t="str">
        <f>IF(C1809=0,"","商品テーブル")</f>
        <v/>
      </c>
      <c r="B1813" s="517" t="s">
        <v>1401</v>
      </c>
      <c r="C1813" s="517">
        <f>商品入力!L43</f>
        <v>0</v>
      </c>
    </row>
    <row r="1814" spans="1:4">
      <c r="A1814" s="517" t="str">
        <f>IF(C1809=0,"","商品テーブル")</f>
        <v/>
      </c>
      <c r="B1814" s="517" t="s">
        <v>1402</v>
      </c>
      <c r="C1814" s="517">
        <f>商品入力!M43</f>
        <v>0</v>
      </c>
    </row>
    <row r="1815" spans="1:4">
      <c r="A1815" s="517" t="str">
        <f>IF(C1809=0,"","商品テーブル")</f>
        <v/>
      </c>
      <c r="B1815" s="517" t="s">
        <v>1403</v>
      </c>
      <c r="C1815" s="517">
        <f>商品入力!N43</f>
        <v>0</v>
      </c>
    </row>
    <row r="1816" spans="1:4">
      <c r="A1816" s="517" t="str">
        <f>IF(C1809=0,"","商品テーブル")</f>
        <v/>
      </c>
      <c r="B1816" s="517" t="s">
        <v>1404</v>
      </c>
      <c r="C1816" s="517">
        <f>商品入力!O43</f>
        <v>0</v>
      </c>
    </row>
    <row r="1817" spans="1:4">
      <c r="A1817" s="517" t="str">
        <f>IF(C1809=0,"","商品テーブル")</f>
        <v/>
      </c>
      <c r="B1817" s="517" t="s">
        <v>1405</v>
      </c>
      <c r="C1817" s="517">
        <f>商品入力!P43</f>
        <v>0</v>
      </c>
    </row>
    <row r="1818" spans="1:4">
      <c r="A1818" s="517" t="str">
        <f>IF(C1809=0,"","商品テーブル")</f>
        <v/>
      </c>
      <c r="B1818" s="517" t="s">
        <v>1406</v>
      </c>
      <c r="C1818" s="517">
        <f>商品入力!Q43</f>
        <v>0</v>
      </c>
    </row>
    <row r="1819" spans="1:4">
      <c r="A1819" s="517" t="str">
        <f>IF(C1809=0,"","商品テーブル")</f>
        <v/>
      </c>
      <c r="B1819" s="517" t="s">
        <v>1407</v>
      </c>
      <c r="C1819" s="517">
        <f>商品入力!R43</f>
        <v>0</v>
      </c>
    </row>
    <row r="1820" spans="1:4">
      <c r="A1820" s="517" t="str">
        <f>IF(C1809=0,"","商品テーブル")</f>
        <v/>
      </c>
      <c r="B1820" s="517" t="s">
        <v>1408</v>
      </c>
      <c r="C1820" s="517">
        <f>商品入力!S43</f>
        <v>0</v>
      </c>
    </row>
    <row r="1821" spans="1:4">
      <c r="A1821" s="517" t="str">
        <f>IF(C1809=0,"","商品テーブル")</f>
        <v/>
      </c>
      <c r="B1821" s="517" t="s">
        <v>1409</v>
      </c>
      <c r="C1821" s="517">
        <f>商品入力!T43</f>
        <v>0</v>
      </c>
    </row>
    <row r="1822" spans="1:4">
      <c r="A1822" s="517" t="str">
        <f>IF(C1832=0,"","商品テーブル")</f>
        <v/>
      </c>
      <c r="B1822" s="517" t="s">
        <v>1291</v>
      </c>
      <c r="C1822" s="517" t="str">
        <f>申請用入力!$R$12</f>
        <v/>
      </c>
      <c r="D1822" s="517" t="s">
        <v>1292</v>
      </c>
    </row>
    <row r="1823" spans="1:4">
      <c r="A1823" s="517" t="str">
        <f>IF(C1832=0,"","商品テーブル")</f>
        <v/>
      </c>
      <c r="B1823" s="517" t="s">
        <v>1293</v>
      </c>
      <c r="C1823" s="517">
        <f>選択!$A$2</f>
        <v>2024</v>
      </c>
    </row>
    <row r="1824" spans="1:4">
      <c r="A1824" s="517" t="str">
        <f>IF(C1832=0,"","商品テーブル")</f>
        <v/>
      </c>
      <c r="B1824" s="517" t="s">
        <v>1360</v>
      </c>
      <c r="C1824" s="517" t="str">
        <f>選択!$A$1</f>
        <v>ブランド構築支援</v>
      </c>
    </row>
    <row r="1825" spans="1:3">
      <c r="A1825" s="517" t="str">
        <f>IF(C1832=0,"","商品テーブル")</f>
        <v/>
      </c>
      <c r="B1825" s="517" t="s">
        <v>1361</v>
      </c>
      <c r="C1825" s="517" t="e">
        <f ca="1">$C$127</f>
        <v>#VALUE!</v>
      </c>
    </row>
    <row r="1826" spans="1:3">
      <c r="A1826" s="517" t="str">
        <f>IF(C1832=0,"","商品テーブル")</f>
        <v/>
      </c>
      <c r="B1826" s="517" t="s">
        <v>1380</v>
      </c>
    </row>
    <row r="1827" spans="1:3">
      <c r="A1827" s="517" t="str">
        <f>IF(C1832=0,"","商品テーブル")</f>
        <v/>
      </c>
      <c r="B1827" s="517" t="s">
        <v>1396</v>
      </c>
      <c r="C1827" s="517">
        <f>商品入力!C44</f>
        <v>0</v>
      </c>
    </row>
    <row r="1828" spans="1:3">
      <c r="A1828" s="517" t="str">
        <f>IF(C1832=0,"","商品テーブル")</f>
        <v/>
      </c>
      <c r="B1828" s="517" t="s">
        <v>1355</v>
      </c>
      <c r="C1828" s="517">
        <f>商品入力!D44</f>
        <v>0</v>
      </c>
    </row>
    <row r="1829" spans="1:3">
      <c r="A1829" s="517" t="str">
        <f>IF(C1832=0,"","商品テーブル")</f>
        <v/>
      </c>
      <c r="B1829" s="517" t="s">
        <v>1356</v>
      </c>
      <c r="C1829" s="517">
        <f>商品入力!E44</f>
        <v>0</v>
      </c>
    </row>
    <row r="1830" spans="1:3">
      <c r="A1830" s="517" t="str">
        <f>IF(C1832=0,"","商品テーブル")</f>
        <v/>
      </c>
      <c r="B1830" s="517" t="s">
        <v>1357</v>
      </c>
      <c r="C1830" s="517">
        <f>商品入力!F44</f>
        <v>0</v>
      </c>
    </row>
    <row r="1831" spans="1:3">
      <c r="A1831" s="517" t="str">
        <f>IF(C1832=0,"","商品テーブル")</f>
        <v/>
      </c>
      <c r="B1831" s="517" t="s">
        <v>1397</v>
      </c>
      <c r="C1831" s="517">
        <f>商品入力!G44</f>
        <v>0</v>
      </c>
    </row>
    <row r="1832" spans="1:3">
      <c r="A1832" s="517" t="str">
        <f>IF(C1832=0,"","商品テーブル")</f>
        <v/>
      </c>
      <c r="B1832" s="517" t="s">
        <v>1359</v>
      </c>
      <c r="C1832" s="517">
        <f>商品入力!H44</f>
        <v>0</v>
      </c>
    </row>
    <row r="1833" spans="1:3">
      <c r="A1833" s="517" t="str">
        <f>IF(C1832=0,"","商品テーブル")</f>
        <v/>
      </c>
      <c r="B1833" s="517" t="s">
        <v>1398</v>
      </c>
      <c r="C1833" s="517">
        <f>商品入力!I44</f>
        <v>0</v>
      </c>
    </row>
    <row r="1834" spans="1:3">
      <c r="A1834" s="517" t="str">
        <f>IF(C1832=0,"","商品テーブル")</f>
        <v/>
      </c>
      <c r="B1834" s="517" t="s">
        <v>1399</v>
      </c>
      <c r="C1834" s="517">
        <f>商品入力!J44</f>
        <v>0</v>
      </c>
    </row>
    <row r="1835" spans="1:3">
      <c r="A1835" s="517" t="str">
        <f>IF(C1832=0,"","商品テーブル")</f>
        <v/>
      </c>
      <c r="B1835" s="517" t="s">
        <v>1400</v>
      </c>
      <c r="C1835" s="517">
        <f>商品入力!K44</f>
        <v>0</v>
      </c>
    </row>
    <row r="1836" spans="1:3">
      <c r="A1836" s="517" t="str">
        <f>IF(C1832=0,"","商品テーブル")</f>
        <v/>
      </c>
      <c r="B1836" s="517" t="s">
        <v>1401</v>
      </c>
      <c r="C1836" s="517">
        <f>商品入力!L44</f>
        <v>0</v>
      </c>
    </row>
    <row r="1837" spans="1:3">
      <c r="A1837" s="517" t="str">
        <f>IF(C1832=0,"","商品テーブル")</f>
        <v/>
      </c>
      <c r="B1837" s="517" t="s">
        <v>1402</v>
      </c>
      <c r="C1837" s="517">
        <f>商品入力!M44</f>
        <v>0</v>
      </c>
    </row>
    <row r="1838" spans="1:3">
      <c r="A1838" s="517" t="str">
        <f>IF(C1832=0,"","商品テーブル")</f>
        <v/>
      </c>
      <c r="B1838" s="517" t="s">
        <v>1403</v>
      </c>
      <c r="C1838" s="517">
        <f>商品入力!N44</f>
        <v>0</v>
      </c>
    </row>
    <row r="1839" spans="1:3">
      <c r="A1839" s="517" t="str">
        <f>IF(C1832=0,"","商品テーブル")</f>
        <v/>
      </c>
      <c r="B1839" s="517" t="s">
        <v>1404</v>
      </c>
      <c r="C1839" s="517">
        <f>商品入力!O44</f>
        <v>0</v>
      </c>
    </row>
    <row r="1840" spans="1:3">
      <c r="A1840" s="517" t="str">
        <f>IF(C1832=0,"","商品テーブル")</f>
        <v/>
      </c>
      <c r="B1840" s="517" t="s">
        <v>1405</v>
      </c>
      <c r="C1840" s="517">
        <f>商品入力!P44</f>
        <v>0</v>
      </c>
    </row>
    <row r="1841" spans="1:4">
      <c r="A1841" s="517" t="str">
        <f>IF(C1832=0,"","商品テーブル")</f>
        <v/>
      </c>
      <c r="B1841" s="517" t="s">
        <v>1406</v>
      </c>
      <c r="C1841" s="517">
        <f>商品入力!Q44</f>
        <v>0</v>
      </c>
    </row>
    <row r="1842" spans="1:4">
      <c r="A1842" s="517" t="str">
        <f>IF(C1832=0,"","商品テーブル")</f>
        <v/>
      </c>
      <c r="B1842" s="517" t="s">
        <v>1407</v>
      </c>
      <c r="C1842" s="517">
        <f>商品入力!R44</f>
        <v>0</v>
      </c>
    </row>
    <row r="1843" spans="1:4">
      <c r="A1843" s="517" t="str">
        <f>IF(C1832=0,"","商品テーブル")</f>
        <v/>
      </c>
      <c r="B1843" s="517" t="s">
        <v>1408</v>
      </c>
      <c r="C1843" s="517">
        <f>商品入力!S44</f>
        <v>0</v>
      </c>
    </row>
    <row r="1844" spans="1:4">
      <c r="A1844" s="517" t="str">
        <f>IF(C1832=0,"","商品テーブル")</f>
        <v/>
      </c>
      <c r="B1844" s="517" t="s">
        <v>1409</v>
      </c>
      <c r="C1844" s="517">
        <f>商品入力!T44</f>
        <v>0</v>
      </c>
    </row>
    <row r="1845" spans="1:4">
      <c r="A1845" s="517" t="str">
        <f>IF(C1855=0,"","商品テーブル")</f>
        <v/>
      </c>
      <c r="B1845" s="517" t="s">
        <v>1291</v>
      </c>
      <c r="C1845" s="517" t="str">
        <f>申請用入力!$R$12</f>
        <v/>
      </c>
      <c r="D1845" s="517" t="s">
        <v>1292</v>
      </c>
    </row>
    <row r="1846" spans="1:4">
      <c r="A1846" s="517" t="str">
        <f>IF(C1855=0,"","商品テーブル")</f>
        <v/>
      </c>
      <c r="B1846" s="517" t="s">
        <v>1293</v>
      </c>
      <c r="C1846" s="517">
        <f>選択!$A$2</f>
        <v>2024</v>
      </c>
    </row>
    <row r="1847" spans="1:4">
      <c r="A1847" s="517" t="str">
        <f>IF(C1855=0,"","商品テーブル")</f>
        <v/>
      </c>
      <c r="B1847" s="517" t="s">
        <v>1360</v>
      </c>
      <c r="C1847" s="517" t="str">
        <f>選択!$A$1</f>
        <v>ブランド構築支援</v>
      </c>
    </row>
    <row r="1848" spans="1:4">
      <c r="A1848" s="517" t="str">
        <f>IF(C1855=0,"","商品テーブル")</f>
        <v/>
      </c>
      <c r="B1848" s="517" t="s">
        <v>1361</v>
      </c>
      <c r="C1848" s="517" t="e">
        <f ca="1">$C$127</f>
        <v>#VALUE!</v>
      </c>
    </row>
    <row r="1849" spans="1:4">
      <c r="A1849" s="517" t="str">
        <f>IF(C1855=0,"","商品テーブル")</f>
        <v/>
      </c>
      <c r="B1849" s="517" t="s">
        <v>1380</v>
      </c>
    </row>
    <row r="1850" spans="1:4">
      <c r="A1850" s="517" t="str">
        <f>IF(C1855=0,"","商品テーブル")</f>
        <v/>
      </c>
      <c r="B1850" s="517" t="s">
        <v>1396</v>
      </c>
      <c r="C1850" s="517">
        <f>商品入力!C45</f>
        <v>0</v>
      </c>
    </row>
    <row r="1851" spans="1:4">
      <c r="A1851" s="517" t="str">
        <f>IF(C1855=0,"","商品テーブル")</f>
        <v/>
      </c>
      <c r="B1851" s="517" t="s">
        <v>1355</v>
      </c>
      <c r="C1851" s="517">
        <f>商品入力!D45</f>
        <v>0</v>
      </c>
    </row>
    <row r="1852" spans="1:4">
      <c r="A1852" s="517" t="str">
        <f>IF(C1855=0,"","商品テーブル")</f>
        <v/>
      </c>
      <c r="B1852" s="517" t="s">
        <v>1356</v>
      </c>
      <c r="C1852" s="517">
        <f>商品入力!E45</f>
        <v>0</v>
      </c>
    </row>
    <row r="1853" spans="1:4">
      <c r="A1853" s="517" t="str">
        <f>IF(C1855=0,"","商品テーブル")</f>
        <v/>
      </c>
      <c r="B1853" s="517" t="s">
        <v>1357</v>
      </c>
      <c r="C1853" s="517">
        <f>商品入力!F45</f>
        <v>0</v>
      </c>
    </row>
    <row r="1854" spans="1:4">
      <c r="A1854" s="517" t="str">
        <f>IF(C1855=0,"","商品テーブル")</f>
        <v/>
      </c>
      <c r="B1854" s="517" t="s">
        <v>1397</v>
      </c>
      <c r="C1854" s="517">
        <f>商品入力!G45</f>
        <v>0</v>
      </c>
    </row>
    <row r="1855" spans="1:4">
      <c r="A1855" s="517" t="str">
        <f>IF(C1855=0,"","商品テーブル")</f>
        <v/>
      </c>
      <c r="B1855" s="517" t="s">
        <v>1359</v>
      </c>
      <c r="C1855" s="517">
        <f>商品入力!H45</f>
        <v>0</v>
      </c>
    </row>
    <row r="1856" spans="1:4">
      <c r="A1856" s="517" t="str">
        <f>IF(C1855=0,"","商品テーブル")</f>
        <v/>
      </c>
      <c r="B1856" s="517" t="s">
        <v>1398</v>
      </c>
      <c r="C1856" s="517">
        <f>商品入力!I45</f>
        <v>0</v>
      </c>
    </row>
    <row r="1857" spans="1:4">
      <c r="A1857" s="517" t="str">
        <f>IF(C1855=0,"","商品テーブル")</f>
        <v/>
      </c>
      <c r="B1857" s="517" t="s">
        <v>1399</v>
      </c>
      <c r="C1857" s="517">
        <f>商品入力!J45</f>
        <v>0</v>
      </c>
    </row>
    <row r="1858" spans="1:4">
      <c r="A1858" s="517" t="str">
        <f>IF(C1855=0,"","商品テーブル")</f>
        <v/>
      </c>
      <c r="B1858" s="517" t="s">
        <v>1400</v>
      </c>
      <c r="C1858" s="517">
        <f>商品入力!K45</f>
        <v>0</v>
      </c>
    </row>
    <row r="1859" spans="1:4">
      <c r="A1859" s="517" t="str">
        <f>IF(C1855=0,"","商品テーブル")</f>
        <v/>
      </c>
      <c r="B1859" s="517" t="s">
        <v>1401</v>
      </c>
      <c r="C1859" s="517">
        <f>商品入力!L45</f>
        <v>0</v>
      </c>
    </row>
    <row r="1860" spans="1:4">
      <c r="A1860" s="517" t="str">
        <f>IF(C1855=0,"","商品テーブル")</f>
        <v/>
      </c>
      <c r="B1860" s="517" t="s">
        <v>1402</v>
      </c>
      <c r="C1860" s="517">
        <f>商品入力!M45</f>
        <v>0</v>
      </c>
    </row>
    <row r="1861" spans="1:4">
      <c r="A1861" s="517" t="str">
        <f>IF(C1855=0,"","商品テーブル")</f>
        <v/>
      </c>
      <c r="B1861" s="517" t="s">
        <v>1403</v>
      </c>
      <c r="C1861" s="517">
        <f>商品入力!N45</f>
        <v>0</v>
      </c>
    </row>
    <row r="1862" spans="1:4">
      <c r="A1862" s="517" t="str">
        <f>IF(C1855=0,"","商品テーブル")</f>
        <v/>
      </c>
      <c r="B1862" s="517" t="s">
        <v>1404</v>
      </c>
      <c r="C1862" s="517">
        <f>商品入力!O45</f>
        <v>0</v>
      </c>
    </row>
    <row r="1863" spans="1:4">
      <c r="A1863" s="517" t="str">
        <f>IF(C1855=0,"","商品テーブル")</f>
        <v/>
      </c>
      <c r="B1863" s="517" t="s">
        <v>1405</v>
      </c>
      <c r="C1863" s="517">
        <f>商品入力!P45</f>
        <v>0</v>
      </c>
    </row>
    <row r="1864" spans="1:4">
      <c r="A1864" s="517" t="str">
        <f>IF(C1855=0,"","商品テーブル")</f>
        <v/>
      </c>
      <c r="B1864" s="517" t="s">
        <v>1406</v>
      </c>
      <c r="C1864" s="517">
        <f>商品入力!Q45</f>
        <v>0</v>
      </c>
    </row>
    <row r="1865" spans="1:4">
      <c r="A1865" s="517" t="str">
        <f>IF(C1855=0,"","商品テーブル")</f>
        <v/>
      </c>
      <c r="B1865" s="517" t="s">
        <v>1407</v>
      </c>
      <c r="C1865" s="517">
        <f>商品入力!R45</f>
        <v>0</v>
      </c>
    </row>
    <row r="1866" spans="1:4">
      <c r="A1866" s="517" t="str">
        <f>IF(C1855=0,"","商品テーブル")</f>
        <v/>
      </c>
      <c r="B1866" s="517" t="s">
        <v>1408</v>
      </c>
      <c r="C1866" s="517">
        <f>商品入力!S45</f>
        <v>0</v>
      </c>
    </row>
    <row r="1867" spans="1:4">
      <c r="A1867" s="517" t="str">
        <f>IF(C1855=0,"","商品テーブル")</f>
        <v/>
      </c>
      <c r="B1867" s="517" t="s">
        <v>1409</v>
      </c>
      <c r="C1867" s="517">
        <f>商品入力!T45</f>
        <v>0</v>
      </c>
    </row>
    <row r="1868" spans="1:4">
      <c r="A1868" s="517" t="str">
        <f>IF(C1878=0,"","商品テーブル")</f>
        <v/>
      </c>
      <c r="B1868" s="517" t="s">
        <v>1291</v>
      </c>
      <c r="C1868" s="517" t="str">
        <f>申請用入力!$R$12</f>
        <v/>
      </c>
      <c r="D1868" s="517" t="s">
        <v>1292</v>
      </c>
    </row>
    <row r="1869" spans="1:4">
      <c r="A1869" s="517" t="str">
        <f>IF(C1878=0,"","商品テーブル")</f>
        <v/>
      </c>
      <c r="B1869" s="517" t="s">
        <v>1293</v>
      </c>
      <c r="C1869" s="517">
        <f>選択!$A$2</f>
        <v>2024</v>
      </c>
    </row>
    <row r="1870" spans="1:4">
      <c r="A1870" s="517" t="str">
        <f>IF(C1878=0,"","商品テーブル")</f>
        <v/>
      </c>
      <c r="B1870" s="517" t="s">
        <v>1360</v>
      </c>
      <c r="C1870" s="517" t="str">
        <f>選択!$A$1</f>
        <v>ブランド構築支援</v>
      </c>
    </row>
    <row r="1871" spans="1:4">
      <c r="A1871" s="517" t="str">
        <f>IF(C1878=0,"","商品テーブル")</f>
        <v/>
      </c>
      <c r="B1871" s="517" t="s">
        <v>1361</v>
      </c>
      <c r="C1871" s="517" t="e">
        <f ca="1">$C$127</f>
        <v>#VALUE!</v>
      </c>
    </row>
    <row r="1872" spans="1:4">
      <c r="A1872" s="517" t="str">
        <f>IF(C1878=0,"","商品テーブル")</f>
        <v/>
      </c>
      <c r="B1872" s="517" t="s">
        <v>1380</v>
      </c>
    </row>
    <row r="1873" spans="1:3">
      <c r="A1873" s="517" t="str">
        <f>IF(C1878=0,"","商品テーブル")</f>
        <v/>
      </c>
      <c r="B1873" s="517" t="s">
        <v>1396</v>
      </c>
      <c r="C1873" s="517">
        <f>商品入力!C46</f>
        <v>0</v>
      </c>
    </row>
    <row r="1874" spans="1:3">
      <c r="A1874" s="517" t="str">
        <f>IF(C1878=0,"","商品テーブル")</f>
        <v/>
      </c>
      <c r="B1874" s="517" t="s">
        <v>1355</v>
      </c>
      <c r="C1874" s="517">
        <f>商品入力!D46</f>
        <v>0</v>
      </c>
    </row>
    <row r="1875" spans="1:3">
      <c r="A1875" s="517" t="str">
        <f>IF(C1878=0,"","商品テーブル")</f>
        <v/>
      </c>
      <c r="B1875" s="517" t="s">
        <v>1356</v>
      </c>
      <c r="C1875" s="517">
        <f>商品入力!E46</f>
        <v>0</v>
      </c>
    </row>
    <row r="1876" spans="1:3">
      <c r="A1876" s="517" t="str">
        <f>IF(C1878=0,"","商品テーブル")</f>
        <v/>
      </c>
      <c r="B1876" s="517" t="s">
        <v>1357</v>
      </c>
      <c r="C1876" s="517">
        <f>商品入力!F46</f>
        <v>0</v>
      </c>
    </row>
    <row r="1877" spans="1:3">
      <c r="A1877" s="517" t="str">
        <f>IF(C1878=0,"","商品テーブル")</f>
        <v/>
      </c>
      <c r="B1877" s="517" t="s">
        <v>1397</v>
      </c>
      <c r="C1877" s="517">
        <f>商品入力!G46</f>
        <v>0</v>
      </c>
    </row>
    <row r="1878" spans="1:3">
      <c r="A1878" s="517" t="str">
        <f>IF(C1878=0,"","商品テーブル")</f>
        <v/>
      </c>
      <c r="B1878" s="517" t="s">
        <v>1359</v>
      </c>
      <c r="C1878" s="517">
        <f>商品入力!H46</f>
        <v>0</v>
      </c>
    </row>
    <row r="1879" spans="1:3">
      <c r="A1879" s="517" t="str">
        <f>IF(C1878=0,"","商品テーブル")</f>
        <v/>
      </c>
      <c r="B1879" s="517" t="s">
        <v>1398</v>
      </c>
      <c r="C1879" s="517">
        <f>商品入力!I46</f>
        <v>0</v>
      </c>
    </row>
    <row r="1880" spans="1:3">
      <c r="A1880" s="517" t="str">
        <f>IF(C1878=0,"","商品テーブル")</f>
        <v/>
      </c>
      <c r="B1880" s="517" t="s">
        <v>1399</v>
      </c>
      <c r="C1880" s="517">
        <f>商品入力!J46</f>
        <v>0</v>
      </c>
    </row>
    <row r="1881" spans="1:3">
      <c r="A1881" s="517" t="str">
        <f>IF(C1878=0,"","商品テーブル")</f>
        <v/>
      </c>
      <c r="B1881" s="517" t="s">
        <v>1400</v>
      </c>
      <c r="C1881" s="517">
        <f>商品入力!K46</f>
        <v>0</v>
      </c>
    </row>
    <row r="1882" spans="1:3">
      <c r="A1882" s="517" t="str">
        <f>IF(C1878=0,"","商品テーブル")</f>
        <v/>
      </c>
      <c r="B1882" s="517" t="s">
        <v>1401</v>
      </c>
      <c r="C1882" s="517">
        <f>商品入力!L46</f>
        <v>0</v>
      </c>
    </row>
    <row r="1883" spans="1:3">
      <c r="A1883" s="517" t="str">
        <f>IF(C1878=0,"","商品テーブル")</f>
        <v/>
      </c>
      <c r="B1883" s="517" t="s">
        <v>1402</v>
      </c>
      <c r="C1883" s="517">
        <f>商品入力!M46</f>
        <v>0</v>
      </c>
    </row>
    <row r="1884" spans="1:3">
      <c r="A1884" s="517" t="str">
        <f>IF(C1878=0,"","商品テーブル")</f>
        <v/>
      </c>
      <c r="B1884" s="517" t="s">
        <v>1403</v>
      </c>
      <c r="C1884" s="517">
        <f>商品入力!N46</f>
        <v>0</v>
      </c>
    </row>
    <row r="1885" spans="1:3">
      <c r="A1885" s="517" t="str">
        <f>IF(C1878=0,"","商品テーブル")</f>
        <v/>
      </c>
      <c r="B1885" s="517" t="s">
        <v>1404</v>
      </c>
      <c r="C1885" s="517">
        <f>商品入力!O46</f>
        <v>0</v>
      </c>
    </row>
    <row r="1886" spans="1:3">
      <c r="A1886" s="517" t="str">
        <f>IF(C1878=0,"","商品テーブル")</f>
        <v/>
      </c>
      <c r="B1886" s="517" t="s">
        <v>1405</v>
      </c>
      <c r="C1886" s="517">
        <f>商品入力!P46</f>
        <v>0</v>
      </c>
    </row>
    <row r="1887" spans="1:3">
      <c r="A1887" s="517" t="str">
        <f>IF(C1878=0,"","商品テーブル")</f>
        <v/>
      </c>
      <c r="B1887" s="517" t="s">
        <v>1406</v>
      </c>
      <c r="C1887" s="517">
        <f>商品入力!Q46</f>
        <v>0</v>
      </c>
    </row>
    <row r="1888" spans="1:3">
      <c r="A1888" s="517" t="str">
        <f>IF(C1878=0,"","商品テーブル")</f>
        <v/>
      </c>
      <c r="B1888" s="517" t="s">
        <v>1407</v>
      </c>
      <c r="C1888" s="517">
        <f>商品入力!R46</f>
        <v>0</v>
      </c>
    </row>
    <row r="1889" spans="1:4">
      <c r="A1889" s="517" t="str">
        <f>IF(C1878=0,"","商品テーブル")</f>
        <v/>
      </c>
      <c r="B1889" s="517" t="s">
        <v>1408</v>
      </c>
      <c r="C1889" s="517">
        <f>商品入力!S46</f>
        <v>0</v>
      </c>
    </row>
    <row r="1890" spans="1:4">
      <c r="A1890" s="517" t="str">
        <f>IF(C1878=0,"","商品テーブル")</f>
        <v/>
      </c>
      <c r="B1890" s="517" t="s">
        <v>1409</v>
      </c>
      <c r="C1890" s="517">
        <f>商品入力!T46</f>
        <v>0</v>
      </c>
    </row>
    <row r="1891" spans="1:4">
      <c r="A1891" s="517" t="str">
        <f>IF(C1901=0,"","商品テーブル")</f>
        <v/>
      </c>
      <c r="B1891" s="517" t="s">
        <v>1291</v>
      </c>
      <c r="C1891" s="517" t="str">
        <f>申請用入力!$R$12</f>
        <v/>
      </c>
      <c r="D1891" s="517" t="s">
        <v>1292</v>
      </c>
    </row>
    <row r="1892" spans="1:4">
      <c r="A1892" s="517" t="str">
        <f>IF(C1901=0,"","商品テーブル")</f>
        <v/>
      </c>
      <c r="B1892" s="517" t="s">
        <v>1293</v>
      </c>
      <c r="C1892" s="517">
        <f>選択!$A$2</f>
        <v>2024</v>
      </c>
    </row>
    <row r="1893" spans="1:4">
      <c r="A1893" s="517" t="str">
        <f>IF(C1901=0,"","商品テーブル")</f>
        <v/>
      </c>
      <c r="B1893" s="517" t="s">
        <v>1360</v>
      </c>
      <c r="C1893" s="517" t="str">
        <f>選択!$A$1</f>
        <v>ブランド構築支援</v>
      </c>
    </row>
    <row r="1894" spans="1:4">
      <c r="A1894" s="517" t="str">
        <f>IF(C1901=0,"","商品テーブル")</f>
        <v/>
      </c>
      <c r="B1894" s="517" t="s">
        <v>1361</v>
      </c>
      <c r="C1894" s="517" t="e">
        <f ca="1">$C$127</f>
        <v>#VALUE!</v>
      </c>
    </row>
    <row r="1895" spans="1:4">
      <c r="A1895" s="517" t="str">
        <f>IF(C1901=0,"","商品テーブル")</f>
        <v/>
      </c>
      <c r="B1895" s="517" t="s">
        <v>1380</v>
      </c>
    </row>
    <row r="1896" spans="1:4">
      <c r="A1896" s="517" t="str">
        <f>IF(C1901=0,"","商品テーブル")</f>
        <v/>
      </c>
      <c r="B1896" s="517" t="s">
        <v>1396</v>
      </c>
      <c r="C1896" s="517">
        <f>商品入力!C47</f>
        <v>0</v>
      </c>
    </row>
    <row r="1897" spans="1:4">
      <c r="A1897" s="517" t="str">
        <f>IF(C1901=0,"","商品テーブル")</f>
        <v/>
      </c>
      <c r="B1897" s="517" t="s">
        <v>1355</v>
      </c>
      <c r="C1897" s="517">
        <f>商品入力!D47</f>
        <v>0</v>
      </c>
    </row>
    <row r="1898" spans="1:4">
      <c r="A1898" s="517" t="str">
        <f>IF(C1901=0,"","商品テーブル")</f>
        <v/>
      </c>
      <c r="B1898" s="517" t="s">
        <v>1356</v>
      </c>
      <c r="C1898" s="517">
        <f>商品入力!E47</f>
        <v>0</v>
      </c>
    </row>
    <row r="1899" spans="1:4">
      <c r="A1899" s="517" t="str">
        <f>IF(C1901=0,"","商品テーブル")</f>
        <v/>
      </c>
      <c r="B1899" s="517" t="s">
        <v>1357</v>
      </c>
      <c r="C1899" s="517">
        <f>商品入力!F47</f>
        <v>0</v>
      </c>
    </row>
    <row r="1900" spans="1:4">
      <c r="A1900" s="517" t="str">
        <f>IF(C1901=0,"","商品テーブル")</f>
        <v/>
      </c>
      <c r="B1900" s="517" t="s">
        <v>1397</v>
      </c>
      <c r="C1900" s="517">
        <f>商品入力!G47</f>
        <v>0</v>
      </c>
    </row>
    <row r="1901" spans="1:4">
      <c r="A1901" s="517" t="str">
        <f>IF(C1901=0,"","商品テーブル")</f>
        <v/>
      </c>
      <c r="B1901" s="517" t="s">
        <v>1359</v>
      </c>
      <c r="C1901" s="517">
        <f>商品入力!H47</f>
        <v>0</v>
      </c>
    </row>
    <row r="1902" spans="1:4">
      <c r="A1902" s="517" t="str">
        <f>IF(C1901=0,"","商品テーブル")</f>
        <v/>
      </c>
      <c r="B1902" s="517" t="s">
        <v>1398</v>
      </c>
      <c r="C1902" s="517">
        <f>商品入力!I47</f>
        <v>0</v>
      </c>
    </row>
    <row r="1903" spans="1:4">
      <c r="A1903" s="517" t="str">
        <f>IF(C1901=0,"","商品テーブル")</f>
        <v/>
      </c>
      <c r="B1903" s="517" t="s">
        <v>1399</v>
      </c>
      <c r="C1903" s="517">
        <f>商品入力!J47</f>
        <v>0</v>
      </c>
    </row>
    <row r="1904" spans="1:4">
      <c r="A1904" s="517" t="str">
        <f>IF(C1901=0,"","商品テーブル")</f>
        <v/>
      </c>
      <c r="B1904" s="517" t="s">
        <v>1400</v>
      </c>
      <c r="C1904" s="517">
        <f>商品入力!K47</f>
        <v>0</v>
      </c>
    </row>
    <row r="1905" spans="1:4">
      <c r="A1905" s="517" t="str">
        <f>IF(C1901=0,"","商品テーブル")</f>
        <v/>
      </c>
      <c r="B1905" s="517" t="s">
        <v>1401</v>
      </c>
      <c r="C1905" s="517">
        <f>商品入力!L47</f>
        <v>0</v>
      </c>
    </row>
    <row r="1906" spans="1:4">
      <c r="A1906" s="517" t="str">
        <f>IF(C1901=0,"","商品テーブル")</f>
        <v/>
      </c>
      <c r="B1906" s="517" t="s">
        <v>1402</v>
      </c>
      <c r="C1906" s="517">
        <f>商品入力!M47</f>
        <v>0</v>
      </c>
    </row>
    <row r="1907" spans="1:4">
      <c r="A1907" s="517" t="str">
        <f>IF(C1901=0,"","商品テーブル")</f>
        <v/>
      </c>
      <c r="B1907" s="517" t="s">
        <v>1403</v>
      </c>
      <c r="C1907" s="517">
        <f>商品入力!N47</f>
        <v>0</v>
      </c>
    </row>
    <row r="1908" spans="1:4">
      <c r="A1908" s="517" t="str">
        <f>IF(C1901=0,"","商品テーブル")</f>
        <v/>
      </c>
      <c r="B1908" s="517" t="s">
        <v>1404</v>
      </c>
      <c r="C1908" s="517">
        <f>商品入力!O47</f>
        <v>0</v>
      </c>
    </row>
    <row r="1909" spans="1:4">
      <c r="A1909" s="517" t="str">
        <f>IF(C1901=0,"","商品テーブル")</f>
        <v/>
      </c>
      <c r="B1909" s="517" t="s">
        <v>1405</v>
      </c>
      <c r="C1909" s="517">
        <f>商品入力!P47</f>
        <v>0</v>
      </c>
    </row>
    <row r="1910" spans="1:4">
      <c r="A1910" s="517" t="str">
        <f>IF(C1901=0,"","商品テーブル")</f>
        <v/>
      </c>
      <c r="B1910" s="517" t="s">
        <v>1406</v>
      </c>
      <c r="C1910" s="517">
        <f>商品入力!Q47</f>
        <v>0</v>
      </c>
    </row>
    <row r="1911" spans="1:4">
      <c r="A1911" s="517" t="str">
        <f>IF(C1901=0,"","商品テーブル")</f>
        <v/>
      </c>
      <c r="B1911" s="517" t="s">
        <v>1407</v>
      </c>
      <c r="C1911" s="517">
        <f>商品入力!R47</f>
        <v>0</v>
      </c>
    </row>
    <row r="1912" spans="1:4">
      <c r="A1912" s="517" t="str">
        <f>IF(C1901=0,"","商品テーブル")</f>
        <v/>
      </c>
      <c r="B1912" s="517" t="s">
        <v>1408</v>
      </c>
      <c r="C1912" s="517">
        <f>商品入力!S47</f>
        <v>0</v>
      </c>
    </row>
    <row r="1913" spans="1:4">
      <c r="A1913" s="517" t="str">
        <f>IF(C1901=0,"","商品テーブル")</f>
        <v/>
      </c>
      <c r="B1913" s="517" t="s">
        <v>1409</v>
      </c>
      <c r="C1913" s="517">
        <f>商品入力!T47</f>
        <v>0</v>
      </c>
    </row>
    <row r="1914" spans="1:4">
      <c r="A1914" s="517" t="str">
        <f>IF(C1924=0,"","商品テーブル")</f>
        <v/>
      </c>
      <c r="B1914" s="517" t="s">
        <v>1291</v>
      </c>
      <c r="C1914" s="517" t="str">
        <f>申請用入力!$R$12</f>
        <v/>
      </c>
      <c r="D1914" s="517" t="s">
        <v>1292</v>
      </c>
    </row>
    <row r="1915" spans="1:4">
      <c r="A1915" s="517" t="str">
        <f>IF(C1924=0,"","商品テーブル")</f>
        <v/>
      </c>
      <c r="B1915" s="517" t="s">
        <v>1293</v>
      </c>
      <c r="C1915" s="517">
        <f>選択!$A$2</f>
        <v>2024</v>
      </c>
    </row>
    <row r="1916" spans="1:4">
      <c r="A1916" s="517" t="str">
        <f>IF(C1924=0,"","商品テーブル")</f>
        <v/>
      </c>
      <c r="B1916" s="517" t="s">
        <v>1360</v>
      </c>
      <c r="C1916" s="517" t="str">
        <f>選択!$A$1</f>
        <v>ブランド構築支援</v>
      </c>
    </row>
    <row r="1917" spans="1:4">
      <c r="A1917" s="517" t="str">
        <f>IF(C1924=0,"","商品テーブル")</f>
        <v/>
      </c>
      <c r="B1917" s="517" t="s">
        <v>1361</v>
      </c>
      <c r="C1917" s="517" t="e">
        <f ca="1">$C$127</f>
        <v>#VALUE!</v>
      </c>
    </row>
    <row r="1918" spans="1:4">
      <c r="A1918" s="517" t="str">
        <f>IF(C1924=0,"","商品テーブル")</f>
        <v/>
      </c>
      <c r="B1918" s="517" t="s">
        <v>1380</v>
      </c>
    </row>
    <row r="1919" spans="1:4">
      <c r="A1919" s="517" t="str">
        <f>IF(C1924=0,"","商品テーブル")</f>
        <v/>
      </c>
      <c r="B1919" s="517" t="s">
        <v>1396</v>
      </c>
      <c r="C1919" s="517">
        <f>商品入力!C48</f>
        <v>0</v>
      </c>
    </row>
    <row r="1920" spans="1:4">
      <c r="A1920" s="517" t="str">
        <f>IF(C1924=0,"","商品テーブル")</f>
        <v/>
      </c>
      <c r="B1920" s="517" t="s">
        <v>1355</v>
      </c>
      <c r="C1920" s="517">
        <f>商品入力!D48</f>
        <v>0</v>
      </c>
    </row>
    <row r="1921" spans="1:3">
      <c r="A1921" s="517" t="str">
        <f>IF(C1924=0,"","商品テーブル")</f>
        <v/>
      </c>
      <c r="B1921" s="517" t="s">
        <v>1356</v>
      </c>
      <c r="C1921" s="517">
        <f>商品入力!E48</f>
        <v>0</v>
      </c>
    </row>
    <row r="1922" spans="1:3">
      <c r="A1922" s="517" t="str">
        <f>IF(C1924=0,"","商品テーブル")</f>
        <v/>
      </c>
      <c r="B1922" s="517" t="s">
        <v>1357</v>
      </c>
      <c r="C1922" s="517">
        <f>商品入力!F48</f>
        <v>0</v>
      </c>
    </row>
    <row r="1923" spans="1:3">
      <c r="A1923" s="517" t="str">
        <f>IF(C1924=0,"","商品テーブル")</f>
        <v/>
      </c>
      <c r="B1923" s="517" t="s">
        <v>1397</v>
      </c>
      <c r="C1923" s="517">
        <f>商品入力!G48</f>
        <v>0</v>
      </c>
    </row>
    <row r="1924" spans="1:3">
      <c r="A1924" s="517" t="str">
        <f>IF(C1924=0,"","商品テーブル")</f>
        <v/>
      </c>
      <c r="B1924" s="517" t="s">
        <v>1359</v>
      </c>
      <c r="C1924" s="517">
        <f>商品入力!H48</f>
        <v>0</v>
      </c>
    </row>
    <row r="1925" spans="1:3">
      <c r="A1925" s="517" t="str">
        <f>IF(C1924=0,"","商品テーブル")</f>
        <v/>
      </c>
      <c r="B1925" s="517" t="s">
        <v>1398</v>
      </c>
      <c r="C1925" s="517">
        <f>商品入力!I48</f>
        <v>0</v>
      </c>
    </row>
    <row r="1926" spans="1:3">
      <c r="A1926" s="517" t="str">
        <f>IF(C1924=0,"","商品テーブル")</f>
        <v/>
      </c>
      <c r="B1926" s="517" t="s">
        <v>1399</v>
      </c>
      <c r="C1926" s="517">
        <f>商品入力!J48</f>
        <v>0</v>
      </c>
    </row>
    <row r="1927" spans="1:3">
      <c r="A1927" s="517" t="str">
        <f>IF(C1924=0,"","商品テーブル")</f>
        <v/>
      </c>
      <c r="B1927" s="517" t="s">
        <v>1400</v>
      </c>
      <c r="C1927" s="517">
        <f>商品入力!K48</f>
        <v>0</v>
      </c>
    </row>
    <row r="1928" spans="1:3">
      <c r="A1928" s="517" t="str">
        <f>IF(C1924=0,"","商品テーブル")</f>
        <v/>
      </c>
      <c r="B1928" s="517" t="s">
        <v>1401</v>
      </c>
      <c r="C1928" s="517">
        <f>商品入力!L48</f>
        <v>0</v>
      </c>
    </row>
    <row r="1929" spans="1:3">
      <c r="A1929" s="517" t="str">
        <f>IF(C1924=0,"","商品テーブル")</f>
        <v/>
      </c>
      <c r="B1929" s="517" t="s">
        <v>1402</v>
      </c>
      <c r="C1929" s="517">
        <f>商品入力!M48</f>
        <v>0</v>
      </c>
    </row>
    <row r="1930" spans="1:3">
      <c r="A1930" s="517" t="str">
        <f>IF(C1924=0,"","商品テーブル")</f>
        <v/>
      </c>
      <c r="B1930" s="517" t="s">
        <v>1403</v>
      </c>
      <c r="C1930" s="517">
        <f>商品入力!N48</f>
        <v>0</v>
      </c>
    </row>
    <row r="1931" spans="1:3">
      <c r="A1931" s="517" t="str">
        <f>IF(C1924=0,"","商品テーブル")</f>
        <v/>
      </c>
      <c r="B1931" s="517" t="s">
        <v>1404</v>
      </c>
      <c r="C1931" s="517">
        <f>商品入力!O48</f>
        <v>0</v>
      </c>
    </row>
    <row r="1932" spans="1:3">
      <c r="A1932" s="517" t="str">
        <f>IF(C1924=0,"","商品テーブル")</f>
        <v/>
      </c>
      <c r="B1932" s="517" t="s">
        <v>1405</v>
      </c>
      <c r="C1932" s="517">
        <f>商品入力!P48</f>
        <v>0</v>
      </c>
    </row>
    <row r="1933" spans="1:3">
      <c r="A1933" s="517" t="str">
        <f>IF(C1924=0,"","商品テーブル")</f>
        <v/>
      </c>
      <c r="B1933" s="517" t="s">
        <v>1406</v>
      </c>
      <c r="C1933" s="517">
        <f>商品入力!Q48</f>
        <v>0</v>
      </c>
    </row>
    <row r="1934" spans="1:3">
      <c r="A1934" s="517" t="str">
        <f>IF(C1924=0,"","商品テーブル")</f>
        <v/>
      </c>
      <c r="B1934" s="517" t="s">
        <v>1407</v>
      </c>
      <c r="C1934" s="517">
        <f>商品入力!R48</f>
        <v>0</v>
      </c>
    </row>
    <row r="1935" spans="1:3">
      <c r="A1935" s="517" t="str">
        <f>IF(C1924=0,"","商品テーブル")</f>
        <v/>
      </c>
      <c r="B1935" s="517" t="s">
        <v>1408</v>
      </c>
      <c r="C1935" s="517">
        <f>商品入力!S48</f>
        <v>0</v>
      </c>
    </row>
    <row r="1936" spans="1:3">
      <c r="A1936" s="517" t="str">
        <f>IF(C1924=0,"","商品テーブル")</f>
        <v/>
      </c>
      <c r="B1936" s="517" t="s">
        <v>1409</v>
      </c>
      <c r="C1936" s="517">
        <f>商品入力!T48</f>
        <v>0</v>
      </c>
    </row>
    <row r="1937" spans="1:4">
      <c r="A1937" s="517" t="str">
        <f>IF(C1947=0,"","商品テーブル")</f>
        <v/>
      </c>
      <c r="B1937" s="517" t="s">
        <v>1291</v>
      </c>
      <c r="C1937" s="517" t="str">
        <f>申請用入力!$R$12</f>
        <v/>
      </c>
      <c r="D1937" s="517" t="s">
        <v>1292</v>
      </c>
    </row>
    <row r="1938" spans="1:4">
      <c r="A1938" s="517" t="str">
        <f>IF(C1947=0,"","商品テーブル")</f>
        <v/>
      </c>
      <c r="B1938" s="517" t="s">
        <v>1293</v>
      </c>
      <c r="C1938" s="517">
        <f>選択!$A$2</f>
        <v>2024</v>
      </c>
    </row>
    <row r="1939" spans="1:4">
      <c r="A1939" s="517" t="str">
        <f>IF(C1947=0,"","商品テーブル")</f>
        <v/>
      </c>
      <c r="B1939" s="517" t="s">
        <v>1360</v>
      </c>
      <c r="C1939" s="517" t="str">
        <f>選択!$A$1</f>
        <v>ブランド構築支援</v>
      </c>
    </row>
    <row r="1940" spans="1:4">
      <c r="A1940" s="517" t="str">
        <f>IF(C1947=0,"","商品テーブル")</f>
        <v/>
      </c>
      <c r="B1940" s="517" t="s">
        <v>1361</v>
      </c>
      <c r="C1940" s="517" t="e">
        <f ca="1">$C$127</f>
        <v>#VALUE!</v>
      </c>
    </row>
    <row r="1941" spans="1:4">
      <c r="A1941" s="517" t="str">
        <f>IF(C1947=0,"","商品テーブル")</f>
        <v/>
      </c>
      <c r="B1941" s="517" t="s">
        <v>1380</v>
      </c>
    </row>
    <row r="1942" spans="1:4">
      <c r="A1942" s="517" t="str">
        <f>IF(C1947=0,"","商品テーブル")</f>
        <v/>
      </c>
      <c r="B1942" s="517" t="s">
        <v>1396</v>
      </c>
      <c r="C1942" s="517">
        <f>商品入力!C49</f>
        <v>0</v>
      </c>
    </row>
    <row r="1943" spans="1:4">
      <c r="A1943" s="517" t="str">
        <f>IF(C1947=0,"","商品テーブル")</f>
        <v/>
      </c>
      <c r="B1943" s="517" t="s">
        <v>1355</v>
      </c>
      <c r="C1943" s="517">
        <f>商品入力!D49</f>
        <v>0</v>
      </c>
    </row>
    <row r="1944" spans="1:4">
      <c r="A1944" s="517" t="str">
        <f>IF(C1947=0,"","商品テーブル")</f>
        <v/>
      </c>
      <c r="B1944" s="517" t="s">
        <v>1356</v>
      </c>
      <c r="C1944" s="517">
        <f>商品入力!E49</f>
        <v>0</v>
      </c>
    </row>
    <row r="1945" spans="1:4">
      <c r="A1945" s="517" t="str">
        <f>IF(C1947=0,"","商品テーブル")</f>
        <v/>
      </c>
      <c r="B1945" s="517" t="s">
        <v>1357</v>
      </c>
      <c r="C1945" s="517">
        <f>商品入力!F49</f>
        <v>0</v>
      </c>
    </row>
    <row r="1946" spans="1:4">
      <c r="A1946" s="517" t="str">
        <f>IF(C1947=0,"","商品テーブル")</f>
        <v/>
      </c>
      <c r="B1946" s="517" t="s">
        <v>1397</v>
      </c>
      <c r="C1946" s="517">
        <f>商品入力!G49</f>
        <v>0</v>
      </c>
    </row>
    <row r="1947" spans="1:4">
      <c r="A1947" s="517" t="str">
        <f>IF(C1947=0,"","商品テーブル")</f>
        <v/>
      </c>
      <c r="B1947" s="517" t="s">
        <v>1359</v>
      </c>
      <c r="C1947" s="517">
        <f>商品入力!H49</f>
        <v>0</v>
      </c>
    </row>
    <row r="1948" spans="1:4">
      <c r="A1948" s="517" t="str">
        <f>IF(C1947=0,"","商品テーブル")</f>
        <v/>
      </c>
      <c r="B1948" s="517" t="s">
        <v>1398</v>
      </c>
      <c r="C1948" s="517">
        <f>商品入力!I49</f>
        <v>0</v>
      </c>
    </row>
    <row r="1949" spans="1:4">
      <c r="A1949" s="517" t="str">
        <f>IF(C1947=0,"","商品テーブル")</f>
        <v/>
      </c>
      <c r="B1949" s="517" t="s">
        <v>1399</v>
      </c>
      <c r="C1949" s="517">
        <f>商品入力!J49</f>
        <v>0</v>
      </c>
    </row>
    <row r="1950" spans="1:4">
      <c r="A1950" s="517" t="str">
        <f>IF(C1947=0,"","商品テーブル")</f>
        <v/>
      </c>
      <c r="B1950" s="517" t="s">
        <v>1400</v>
      </c>
      <c r="C1950" s="517">
        <f>商品入力!K49</f>
        <v>0</v>
      </c>
    </row>
    <row r="1951" spans="1:4">
      <c r="A1951" s="517" t="str">
        <f>IF(C1947=0,"","商品テーブル")</f>
        <v/>
      </c>
      <c r="B1951" s="517" t="s">
        <v>1401</v>
      </c>
      <c r="C1951" s="517">
        <f>商品入力!L49</f>
        <v>0</v>
      </c>
    </row>
    <row r="1952" spans="1:4">
      <c r="A1952" s="517" t="str">
        <f>IF(C1947=0,"","商品テーブル")</f>
        <v/>
      </c>
      <c r="B1952" s="517" t="s">
        <v>1402</v>
      </c>
      <c r="C1952" s="517">
        <f>商品入力!M49</f>
        <v>0</v>
      </c>
    </row>
    <row r="1953" spans="1:4">
      <c r="A1953" s="517" t="str">
        <f>IF(C1947=0,"","商品テーブル")</f>
        <v/>
      </c>
      <c r="B1953" s="517" t="s">
        <v>1403</v>
      </c>
      <c r="C1953" s="517">
        <f>商品入力!N49</f>
        <v>0</v>
      </c>
    </row>
    <row r="1954" spans="1:4">
      <c r="A1954" s="517" t="str">
        <f>IF(C1947=0,"","商品テーブル")</f>
        <v/>
      </c>
      <c r="B1954" s="517" t="s">
        <v>1404</v>
      </c>
      <c r="C1954" s="517">
        <f>商品入力!O49</f>
        <v>0</v>
      </c>
    </row>
    <row r="1955" spans="1:4">
      <c r="A1955" s="517" t="str">
        <f>IF(C1947=0,"","商品テーブル")</f>
        <v/>
      </c>
      <c r="B1955" s="517" t="s">
        <v>1405</v>
      </c>
      <c r="C1955" s="517">
        <f>商品入力!P49</f>
        <v>0</v>
      </c>
    </row>
    <row r="1956" spans="1:4">
      <c r="A1956" s="517" t="str">
        <f>IF(C1947=0,"","商品テーブル")</f>
        <v/>
      </c>
      <c r="B1956" s="517" t="s">
        <v>1406</v>
      </c>
      <c r="C1956" s="517">
        <f>商品入力!Q49</f>
        <v>0</v>
      </c>
    </row>
    <row r="1957" spans="1:4">
      <c r="A1957" s="517" t="str">
        <f>IF(C1947=0,"","商品テーブル")</f>
        <v/>
      </c>
      <c r="B1957" s="517" t="s">
        <v>1407</v>
      </c>
      <c r="C1957" s="517">
        <f>商品入力!R49</f>
        <v>0</v>
      </c>
    </row>
    <row r="1958" spans="1:4">
      <c r="A1958" s="517" t="str">
        <f>IF(C1947=0,"","商品テーブル")</f>
        <v/>
      </c>
      <c r="B1958" s="517" t="s">
        <v>1408</v>
      </c>
      <c r="C1958" s="517">
        <f>商品入力!S49</f>
        <v>0</v>
      </c>
    </row>
    <row r="1959" spans="1:4">
      <c r="A1959" s="517" t="str">
        <f>IF(C1947=0,"","商品テーブル")</f>
        <v/>
      </c>
      <c r="B1959" s="517" t="s">
        <v>1409</v>
      </c>
      <c r="C1959" s="517">
        <f>商品入力!T49</f>
        <v>0</v>
      </c>
    </row>
    <row r="1960" spans="1:4">
      <c r="A1960" s="517" t="str">
        <f>IF(C1970=0,"","商品テーブル")</f>
        <v/>
      </c>
      <c r="B1960" s="517" t="s">
        <v>1291</v>
      </c>
      <c r="C1960" s="517" t="str">
        <f>申請用入力!$R$12</f>
        <v/>
      </c>
      <c r="D1960" s="517" t="s">
        <v>1292</v>
      </c>
    </row>
    <row r="1961" spans="1:4">
      <c r="A1961" s="517" t="str">
        <f>IF(C1970=0,"","商品テーブル")</f>
        <v/>
      </c>
      <c r="B1961" s="517" t="s">
        <v>1293</v>
      </c>
      <c r="C1961" s="517">
        <f>選択!$A$2</f>
        <v>2024</v>
      </c>
    </row>
    <row r="1962" spans="1:4">
      <c r="A1962" s="517" t="str">
        <f>IF(C1970=0,"","商品テーブル")</f>
        <v/>
      </c>
      <c r="B1962" s="517" t="s">
        <v>1360</v>
      </c>
      <c r="C1962" s="517" t="str">
        <f>選択!$A$1</f>
        <v>ブランド構築支援</v>
      </c>
    </row>
    <row r="1963" spans="1:4">
      <c r="A1963" s="517" t="str">
        <f>IF(C1970=0,"","商品テーブル")</f>
        <v/>
      </c>
      <c r="B1963" s="517" t="s">
        <v>1361</v>
      </c>
      <c r="C1963" s="517" t="e">
        <f ca="1">$C$127</f>
        <v>#VALUE!</v>
      </c>
    </row>
    <row r="1964" spans="1:4">
      <c r="A1964" s="517" t="str">
        <f>IF(C1970=0,"","商品テーブル")</f>
        <v/>
      </c>
      <c r="B1964" s="517" t="s">
        <v>1380</v>
      </c>
    </row>
    <row r="1965" spans="1:4">
      <c r="A1965" s="517" t="str">
        <f>IF(C1970=0,"","商品テーブル")</f>
        <v/>
      </c>
      <c r="B1965" s="517" t="s">
        <v>1396</v>
      </c>
      <c r="C1965" s="517">
        <f>商品入力!C50</f>
        <v>0</v>
      </c>
    </row>
    <row r="1966" spans="1:4">
      <c r="A1966" s="517" t="str">
        <f>IF(C1970=0,"","商品テーブル")</f>
        <v/>
      </c>
      <c r="B1966" s="517" t="s">
        <v>1355</v>
      </c>
      <c r="C1966" s="517">
        <f>商品入力!D50</f>
        <v>0</v>
      </c>
    </row>
    <row r="1967" spans="1:4">
      <c r="A1967" s="517" t="str">
        <f>IF(C1970=0,"","商品テーブル")</f>
        <v/>
      </c>
      <c r="B1967" s="517" t="s">
        <v>1356</v>
      </c>
      <c r="C1967" s="517">
        <f>商品入力!E50</f>
        <v>0</v>
      </c>
    </row>
    <row r="1968" spans="1:4">
      <c r="A1968" s="517" t="str">
        <f>IF(C1970=0,"","商品テーブル")</f>
        <v/>
      </c>
      <c r="B1968" s="517" t="s">
        <v>1357</v>
      </c>
      <c r="C1968" s="517">
        <f>商品入力!F50</f>
        <v>0</v>
      </c>
    </row>
    <row r="1969" spans="1:4">
      <c r="A1969" s="517" t="str">
        <f>IF(C1970=0,"","商品テーブル")</f>
        <v/>
      </c>
      <c r="B1969" s="517" t="s">
        <v>1397</v>
      </c>
      <c r="C1969" s="517">
        <f>商品入力!G50</f>
        <v>0</v>
      </c>
    </row>
    <row r="1970" spans="1:4">
      <c r="A1970" s="517" t="str">
        <f>IF(C1970=0,"","商品テーブル")</f>
        <v/>
      </c>
      <c r="B1970" s="517" t="s">
        <v>1359</v>
      </c>
      <c r="C1970" s="517">
        <f>商品入力!H50</f>
        <v>0</v>
      </c>
    </row>
    <row r="1971" spans="1:4">
      <c r="A1971" s="517" t="str">
        <f>IF(C1970=0,"","商品テーブル")</f>
        <v/>
      </c>
      <c r="B1971" s="517" t="s">
        <v>1398</v>
      </c>
      <c r="C1971" s="517">
        <f>商品入力!I50</f>
        <v>0</v>
      </c>
    </row>
    <row r="1972" spans="1:4">
      <c r="A1972" s="517" t="str">
        <f>IF(C1970=0,"","商品テーブル")</f>
        <v/>
      </c>
      <c r="B1972" s="517" t="s">
        <v>1399</v>
      </c>
      <c r="C1972" s="517">
        <f>商品入力!J50</f>
        <v>0</v>
      </c>
    </row>
    <row r="1973" spans="1:4">
      <c r="A1973" s="517" t="str">
        <f>IF(C1970=0,"","商品テーブル")</f>
        <v/>
      </c>
      <c r="B1973" s="517" t="s">
        <v>1400</v>
      </c>
      <c r="C1973" s="517">
        <f>商品入力!K50</f>
        <v>0</v>
      </c>
    </row>
    <row r="1974" spans="1:4">
      <c r="A1974" s="517" t="str">
        <f>IF(C1970=0,"","商品テーブル")</f>
        <v/>
      </c>
      <c r="B1974" s="517" t="s">
        <v>1401</v>
      </c>
      <c r="C1974" s="517">
        <f>商品入力!L50</f>
        <v>0</v>
      </c>
    </row>
    <row r="1975" spans="1:4">
      <c r="A1975" s="517" t="str">
        <f>IF(C1970=0,"","商品テーブル")</f>
        <v/>
      </c>
      <c r="B1975" s="517" t="s">
        <v>1402</v>
      </c>
      <c r="C1975" s="517">
        <f>商品入力!M50</f>
        <v>0</v>
      </c>
    </row>
    <row r="1976" spans="1:4">
      <c r="A1976" s="517" t="str">
        <f>IF(C1970=0,"","商品テーブル")</f>
        <v/>
      </c>
      <c r="B1976" s="517" t="s">
        <v>1403</v>
      </c>
      <c r="C1976" s="517">
        <f>商品入力!N50</f>
        <v>0</v>
      </c>
    </row>
    <row r="1977" spans="1:4">
      <c r="A1977" s="517" t="str">
        <f>IF(C1970=0,"","商品テーブル")</f>
        <v/>
      </c>
      <c r="B1977" s="517" t="s">
        <v>1404</v>
      </c>
      <c r="C1977" s="517">
        <f>商品入力!O50</f>
        <v>0</v>
      </c>
    </row>
    <row r="1978" spans="1:4">
      <c r="A1978" s="517" t="str">
        <f>IF(C1970=0,"","商品テーブル")</f>
        <v/>
      </c>
      <c r="B1978" s="517" t="s">
        <v>1405</v>
      </c>
      <c r="C1978" s="517">
        <f>商品入力!P50</f>
        <v>0</v>
      </c>
    </row>
    <row r="1979" spans="1:4">
      <c r="A1979" s="517" t="str">
        <f>IF(C1970=0,"","商品テーブル")</f>
        <v/>
      </c>
      <c r="B1979" s="517" t="s">
        <v>1406</v>
      </c>
      <c r="C1979" s="517">
        <f>商品入力!Q50</f>
        <v>0</v>
      </c>
    </row>
    <row r="1980" spans="1:4">
      <c r="A1980" s="517" t="str">
        <f>IF(C1970=0,"","商品テーブル")</f>
        <v/>
      </c>
      <c r="B1980" s="517" t="s">
        <v>1407</v>
      </c>
      <c r="C1980" s="517">
        <f>商品入力!R50</f>
        <v>0</v>
      </c>
    </row>
    <row r="1981" spans="1:4">
      <c r="A1981" s="517" t="str">
        <f>IF(C1970=0,"","商品テーブル")</f>
        <v/>
      </c>
      <c r="B1981" s="517" t="s">
        <v>1408</v>
      </c>
      <c r="C1981" s="517">
        <f>商品入力!S50</f>
        <v>0</v>
      </c>
    </row>
    <row r="1982" spans="1:4">
      <c r="A1982" s="517" t="str">
        <f>IF(C1970=0,"","商品テーブル")</f>
        <v/>
      </c>
      <c r="B1982" s="517" t="s">
        <v>1409</v>
      </c>
      <c r="C1982" s="517">
        <f>商品入力!T50</f>
        <v>0</v>
      </c>
    </row>
    <row r="1983" spans="1:4">
      <c r="A1983" s="517" t="str">
        <f>IF(C1993=0,"","商品テーブル")</f>
        <v/>
      </c>
      <c r="B1983" s="517" t="s">
        <v>1291</v>
      </c>
      <c r="C1983" s="517" t="str">
        <f>申請用入力!$R$12</f>
        <v/>
      </c>
      <c r="D1983" s="517" t="s">
        <v>1292</v>
      </c>
    </row>
    <row r="1984" spans="1:4">
      <c r="A1984" s="517" t="str">
        <f>IF(C1993=0,"","商品テーブル")</f>
        <v/>
      </c>
      <c r="B1984" s="517" t="s">
        <v>1293</v>
      </c>
      <c r="C1984" s="517">
        <f>選択!$A$2</f>
        <v>2024</v>
      </c>
    </row>
    <row r="1985" spans="1:3">
      <c r="A1985" s="517" t="str">
        <f>IF(C1993=0,"","商品テーブル")</f>
        <v/>
      </c>
      <c r="B1985" s="517" t="s">
        <v>1360</v>
      </c>
      <c r="C1985" s="517" t="str">
        <f>選択!$A$1</f>
        <v>ブランド構築支援</v>
      </c>
    </row>
    <row r="1986" spans="1:3">
      <c r="A1986" s="517" t="str">
        <f>IF(C1993=0,"","商品テーブル")</f>
        <v/>
      </c>
      <c r="B1986" s="517" t="s">
        <v>1361</v>
      </c>
      <c r="C1986" s="517" t="e">
        <f ca="1">$C$127</f>
        <v>#VALUE!</v>
      </c>
    </row>
    <row r="1987" spans="1:3">
      <c r="A1987" s="517" t="str">
        <f>IF(C1993=0,"","商品テーブル")</f>
        <v/>
      </c>
      <c r="B1987" s="517" t="s">
        <v>1380</v>
      </c>
    </row>
    <row r="1988" spans="1:3">
      <c r="A1988" s="517" t="str">
        <f>IF(C1993=0,"","商品テーブル")</f>
        <v/>
      </c>
      <c r="B1988" s="517" t="s">
        <v>1396</v>
      </c>
      <c r="C1988" s="517">
        <f>商品入力!C51</f>
        <v>0</v>
      </c>
    </row>
    <row r="1989" spans="1:3">
      <c r="A1989" s="517" t="str">
        <f>IF(C1993=0,"","商品テーブル")</f>
        <v/>
      </c>
      <c r="B1989" s="517" t="s">
        <v>1355</v>
      </c>
      <c r="C1989" s="517">
        <f>商品入力!D51</f>
        <v>0</v>
      </c>
    </row>
    <row r="1990" spans="1:3">
      <c r="A1990" s="517" t="str">
        <f>IF(C1993=0,"","商品テーブル")</f>
        <v/>
      </c>
      <c r="B1990" s="517" t="s">
        <v>1356</v>
      </c>
      <c r="C1990" s="517">
        <f>商品入力!E51</f>
        <v>0</v>
      </c>
    </row>
    <row r="1991" spans="1:3">
      <c r="A1991" s="517" t="str">
        <f>IF(C1993=0,"","商品テーブル")</f>
        <v/>
      </c>
      <c r="B1991" s="517" t="s">
        <v>1357</v>
      </c>
      <c r="C1991" s="517">
        <f>商品入力!F51</f>
        <v>0</v>
      </c>
    </row>
    <row r="1992" spans="1:3">
      <c r="A1992" s="517" t="str">
        <f>IF(C1993=0,"","商品テーブル")</f>
        <v/>
      </c>
      <c r="B1992" s="517" t="s">
        <v>1397</v>
      </c>
      <c r="C1992" s="517">
        <f>商品入力!G51</f>
        <v>0</v>
      </c>
    </row>
    <row r="1993" spans="1:3">
      <c r="A1993" s="517" t="str">
        <f>IF(C1993=0,"","商品テーブル")</f>
        <v/>
      </c>
      <c r="B1993" s="517" t="s">
        <v>1359</v>
      </c>
      <c r="C1993" s="517">
        <f>商品入力!H51</f>
        <v>0</v>
      </c>
    </row>
    <row r="1994" spans="1:3">
      <c r="A1994" s="517" t="str">
        <f>IF(C1993=0,"","商品テーブル")</f>
        <v/>
      </c>
      <c r="B1994" s="517" t="s">
        <v>1398</v>
      </c>
      <c r="C1994" s="517">
        <f>商品入力!I51</f>
        <v>0</v>
      </c>
    </row>
    <row r="1995" spans="1:3">
      <c r="A1995" s="517" t="str">
        <f>IF(C1993=0,"","商品テーブル")</f>
        <v/>
      </c>
      <c r="B1995" s="517" t="s">
        <v>1399</v>
      </c>
      <c r="C1995" s="517">
        <f>商品入力!J51</f>
        <v>0</v>
      </c>
    </row>
    <row r="1996" spans="1:3">
      <c r="A1996" s="517" t="str">
        <f>IF(C1993=0,"","商品テーブル")</f>
        <v/>
      </c>
      <c r="B1996" s="517" t="s">
        <v>1400</v>
      </c>
      <c r="C1996" s="517">
        <f>商品入力!K51</f>
        <v>0</v>
      </c>
    </row>
    <row r="1997" spans="1:3">
      <c r="A1997" s="517" t="str">
        <f>IF(C1993=0,"","商品テーブル")</f>
        <v/>
      </c>
      <c r="B1997" s="517" t="s">
        <v>1401</v>
      </c>
      <c r="C1997" s="517">
        <f>商品入力!L51</f>
        <v>0</v>
      </c>
    </row>
    <row r="1998" spans="1:3">
      <c r="A1998" s="517" t="str">
        <f>IF(C1993=0,"","商品テーブル")</f>
        <v/>
      </c>
      <c r="B1998" s="517" t="s">
        <v>1402</v>
      </c>
      <c r="C1998" s="517">
        <f>商品入力!M51</f>
        <v>0</v>
      </c>
    </row>
    <row r="1999" spans="1:3">
      <c r="A1999" s="517" t="str">
        <f>IF(C1993=0,"","商品テーブル")</f>
        <v/>
      </c>
      <c r="B1999" s="517" t="s">
        <v>1403</v>
      </c>
      <c r="C1999" s="517">
        <f>商品入力!N51</f>
        <v>0</v>
      </c>
    </row>
    <row r="2000" spans="1:3">
      <c r="A2000" s="517" t="str">
        <f>IF(C1993=0,"","商品テーブル")</f>
        <v/>
      </c>
      <c r="B2000" s="517" t="s">
        <v>1404</v>
      </c>
      <c r="C2000" s="517">
        <f>商品入力!O51</f>
        <v>0</v>
      </c>
    </row>
    <row r="2001" spans="1:4">
      <c r="A2001" s="517" t="str">
        <f>IF(C1993=0,"","商品テーブル")</f>
        <v/>
      </c>
      <c r="B2001" s="517" t="s">
        <v>1405</v>
      </c>
      <c r="C2001" s="517">
        <f>商品入力!P51</f>
        <v>0</v>
      </c>
    </row>
    <row r="2002" spans="1:4">
      <c r="A2002" s="517" t="str">
        <f>IF(C1993=0,"","商品テーブル")</f>
        <v/>
      </c>
      <c r="B2002" s="517" t="s">
        <v>1406</v>
      </c>
      <c r="C2002" s="517">
        <f>商品入力!Q51</f>
        <v>0</v>
      </c>
    </row>
    <row r="2003" spans="1:4">
      <c r="A2003" s="517" t="str">
        <f>IF(C1993=0,"","商品テーブル")</f>
        <v/>
      </c>
      <c r="B2003" s="517" t="s">
        <v>1407</v>
      </c>
      <c r="C2003" s="517">
        <f>商品入力!R51</f>
        <v>0</v>
      </c>
    </row>
    <row r="2004" spans="1:4">
      <c r="A2004" s="517" t="str">
        <f>IF(C1993=0,"","商品テーブル")</f>
        <v/>
      </c>
      <c r="B2004" s="517" t="s">
        <v>1408</v>
      </c>
      <c r="C2004" s="517">
        <f>商品入力!S51</f>
        <v>0</v>
      </c>
    </row>
    <row r="2005" spans="1:4">
      <c r="A2005" s="517" t="str">
        <f>IF(C1993=0,"","商品テーブル")</f>
        <v/>
      </c>
      <c r="B2005" s="517" t="s">
        <v>1409</v>
      </c>
      <c r="C2005" s="517">
        <f>商品入力!T51</f>
        <v>0</v>
      </c>
    </row>
    <row r="2006" spans="1:4">
      <c r="A2006" s="517" t="str">
        <f>IF(C2016=0,"","商品テーブル")</f>
        <v/>
      </c>
      <c r="B2006" s="517" t="s">
        <v>1291</v>
      </c>
      <c r="C2006" s="517" t="str">
        <f>申請用入力!$R$12</f>
        <v/>
      </c>
      <c r="D2006" s="517" t="s">
        <v>1292</v>
      </c>
    </row>
    <row r="2007" spans="1:4">
      <c r="A2007" s="517" t="str">
        <f>IF(C2016=0,"","商品テーブル")</f>
        <v/>
      </c>
      <c r="B2007" s="517" t="s">
        <v>1293</v>
      </c>
      <c r="C2007" s="517">
        <f>選択!$A$2</f>
        <v>2024</v>
      </c>
    </row>
    <row r="2008" spans="1:4">
      <c r="A2008" s="517" t="str">
        <f>IF(C2016=0,"","商品テーブル")</f>
        <v/>
      </c>
      <c r="B2008" s="517" t="s">
        <v>1360</v>
      </c>
      <c r="C2008" s="517" t="str">
        <f>選択!$A$1</f>
        <v>ブランド構築支援</v>
      </c>
    </row>
    <row r="2009" spans="1:4">
      <c r="A2009" s="517" t="str">
        <f>IF(C2016=0,"","商品テーブル")</f>
        <v/>
      </c>
      <c r="B2009" s="517" t="s">
        <v>1361</v>
      </c>
      <c r="C2009" s="517" t="e">
        <f ca="1">$C$127</f>
        <v>#VALUE!</v>
      </c>
    </row>
    <row r="2010" spans="1:4">
      <c r="A2010" s="517" t="str">
        <f>IF(C2016=0,"","商品テーブル")</f>
        <v/>
      </c>
      <c r="B2010" s="517" t="s">
        <v>1380</v>
      </c>
    </row>
    <row r="2011" spans="1:4">
      <c r="A2011" s="517" t="str">
        <f>IF(C2016=0,"","商品テーブル")</f>
        <v/>
      </c>
      <c r="B2011" s="517" t="s">
        <v>1396</v>
      </c>
      <c r="C2011" s="517">
        <f>商品入力!C52</f>
        <v>0</v>
      </c>
    </row>
    <row r="2012" spans="1:4">
      <c r="A2012" s="517" t="str">
        <f>IF(C2016=0,"","商品テーブル")</f>
        <v/>
      </c>
      <c r="B2012" s="517" t="s">
        <v>1355</v>
      </c>
      <c r="C2012" s="517">
        <f>商品入力!D52</f>
        <v>0</v>
      </c>
    </row>
    <row r="2013" spans="1:4">
      <c r="A2013" s="517" t="str">
        <f>IF(C2016=0,"","商品テーブル")</f>
        <v/>
      </c>
      <c r="B2013" s="517" t="s">
        <v>1356</v>
      </c>
      <c r="C2013" s="517">
        <f>商品入力!E52</f>
        <v>0</v>
      </c>
    </row>
    <row r="2014" spans="1:4">
      <c r="A2014" s="517" t="str">
        <f>IF(C2016=0,"","商品テーブル")</f>
        <v/>
      </c>
      <c r="B2014" s="517" t="s">
        <v>1357</v>
      </c>
      <c r="C2014" s="517">
        <f>商品入力!F52</f>
        <v>0</v>
      </c>
    </row>
    <row r="2015" spans="1:4">
      <c r="A2015" s="517" t="str">
        <f>IF(C2016=0,"","商品テーブル")</f>
        <v/>
      </c>
      <c r="B2015" s="517" t="s">
        <v>1397</v>
      </c>
      <c r="C2015" s="517">
        <f>商品入力!G52</f>
        <v>0</v>
      </c>
    </row>
    <row r="2016" spans="1:4">
      <c r="A2016" s="517" t="str">
        <f>IF(C2016=0,"","商品テーブル")</f>
        <v/>
      </c>
      <c r="B2016" s="517" t="s">
        <v>1359</v>
      </c>
      <c r="C2016" s="517">
        <f>商品入力!H52</f>
        <v>0</v>
      </c>
    </row>
    <row r="2017" spans="1:4">
      <c r="A2017" s="517" t="str">
        <f>IF(C2016=0,"","商品テーブル")</f>
        <v/>
      </c>
      <c r="B2017" s="517" t="s">
        <v>1398</v>
      </c>
      <c r="C2017" s="517">
        <f>商品入力!I52</f>
        <v>0</v>
      </c>
    </row>
    <row r="2018" spans="1:4">
      <c r="A2018" s="517" t="str">
        <f>IF(C2016=0,"","商品テーブル")</f>
        <v/>
      </c>
      <c r="B2018" s="517" t="s">
        <v>1399</v>
      </c>
      <c r="C2018" s="517">
        <f>商品入力!J52</f>
        <v>0</v>
      </c>
    </row>
    <row r="2019" spans="1:4">
      <c r="A2019" s="517" t="str">
        <f>IF(C2016=0,"","商品テーブル")</f>
        <v/>
      </c>
      <c r="B2019" s="517" t="s">
        <v>1400</v>
      </c>
      <c r="C2019" s="517">
        <f>商品入力!K52</f>
        <v>0</v>
      </c>
    </row>
    <row r="2020" spans="1:4">
      <c r="A2020" s="517" t="str">
        <f>IF(C2016=0,"","商品テーブル")</f>
        <v/>
      </c>
      <c r="B2020" s="517" t="s">
        <v>1401</v>
      </c>
      <c r="C2020" s="517">
        <f>商品入力!L52</f>
        <v>0</v>
      </c>
    </row>
    <row r="2021" spans="1:4">
      <c r="A2021" s="517" t="str">
        <f>IF(C2016=0,"","商品テーブル")</f>
        <v/>
      </c>
      <c r="B2021" s="517" t="s">
        <v>1402</v>
      </c>
      <c r="C2021" s="517">
        <f>商品入力!M52</f>
        <v>0</v>
      </c>
    </row>
    <row r="2022" spans="1:4">
      <c r="A2022" s="517" t="str">
        <f>IF(C2016=0,"","商品テーブル")</f>
        <v/>
      </c>
      <c r="B2022" s="517" t="s">
        <v>1403</v>
      </c>
      <c r="C2022" s="517">
        <f>商品入力!N52</f>
        <v>0</v>
      </c>
    </row>
    <row r="2023" spans="1:4">
      <c r="A2023" s="517" t="str">
        <f>IF(C2016=0,"","商品テーブル")</f>
        <v/>
      </c>
      <c r="B2023" s="517" t="s">
        <v>1404</v>
      </c>
      <c r="C2023" s="517">
        <f>商品入力!O52</f>
        <v>0</v>
      </c>
    </row>
    <row r="2024" spans="1:4">
      <c r="A2024" s="517" t="str">
        <f>IF(C2016=0,"","商品テーブル")</f>
        <v/>
      </c>
      <c r="B2024" s="517" t="s">
        <v>1405</v>
      </c>
      <c r="C2024" s="517">
        <f>商品入力!P52</f>
        <v>0</v>
      </c>
    </row>
    <row r="2025" spans="1:4">
      <c r="A2025" s="517" t="str">
        <f>IF(C2016=0,"","商品テーブル")</f>
        <v/>
      </c>
      <c r="B2025" s="517" t="s">
        <v>1406</v>
      </c>
      <c r="C2025" s="517">
        <f>商品入力!Q52</f>
        <v>0</v>
      </c>
    </row>
    <row r="2026" spans="1:4">
      <c r="A2026" s="517" t="str">
        <f>IF(C2016=0,"","商品テーブル")</f>
        <v/>
      </c>
      <c r="B2026" s="517" t="s">
        <v>1407</v>
      </c>
      <c r="C2026" s="517">
        <f>商品入力!R52</f>
        <v>0</v>
      </c>
    </row>
    <row r="2027" spans="1:4">
      <c r="A2027" s="517" t="str">
        <f>IF(C2016=0,"","商品テーブル")</f>
        <v/>
      </c>
      <c r="B2027" s="517" t="s">
        <v>1408</v>
      </c>
      <c r="C2027" s="517">
        <f>商品入力!S52</f>
        <v>0</v>
      </c>
    </row>
    <row r="2028" spans="1:4">
      <c r="A2028" s="517" t="str">
        <f>IF(C2016=0,"","商品テーブル")</f>
        <v/>
      </c>
      <c r="B2028" s="517" t="s">
        <v>1409</v>
      </c>
      <c r="C2028" s="517">
        <f>商品入力!T52</f>
        <v>0</v>
      </c>
    </row>
    <row r="2029" spans="1:4">
      <c r="A2029" s="517" t="str">
        <f>IF(C2039=0,"","商品テーブル")</f>
        <v/>
      </c>
      <c r="B2029" s="517" t="s">
        <v>1291</v>
      </c>
      <c r="C2029" s="517" t="str">
        <f>申請用入力!$R$12</f>
        <v/>
      </c>
      <c r="D2029" s="517" t="s">
        <v>1292</v>
      </c>
    </row>
    <row r="2030" spans="1:4">
      <c r="A2030" s="517" t="str">
        <f>IF(C2039=0,"","商品テーブル")</f>
        <v/>
      </c>
      <c r="B2030" s="517" t="s">
        <v>1293</v>
      </c>
      <c r="C2030" s="517">
        <f>選択!$A$2</f>
        <v>2024</v>
      </c>
    </row>
    <row r="2031" spans="1:4">
      <c r="A2031" s="517" t="str">
        <f>IF(C2039=0,"","商品テーブル")</f>
        <v/>
      </c>
      <c r="B2031" s="517" t="s">
        <v>1360</v>
      </c>
      <c r="C2031" s="517" t="str">
        <f>選択!$A$1</f>
        <v>ブランド構築支援</v>
      </c>
    </row>
    <row r="2032" spans="1:4">
      <c r="A2032" s="517" t="str">
        <f>IF(C2039=0,"","商品テーブル")</f>
        <v/>
      </c>
      <c r="B2032" s="517" t="s">
        <v>1361</v>
      </c>
      <c r="C2032" s="517" t="e">
        <f ca="1">$C$127</f>
        <v>#VALUE!</v>
      </c>
    </row>
    <row r="2033" spans="1:3">
      <c r="A2033" s="517" t="str">
        <f>IF(C2039=0,"","商品テーブル")</f>
        <v/>
      </c>
      <c r="B2033" s="517" t="s">
        <v>1380</v>
      </c>
    </row>
    <row r="2034" spans="1:3">
      <c r="A2034" s="517" t="str">
        <f>IF(C2039=0,"","商品テーブル")</f>
        <v/>
      </c>
      <c r="B2034" s="517" t="s">
        <v>1396</v>
      </c>
      <c r="C2034" s="517">
        <f>商品入力!C53</f>
        <v>0</v>
      </c>
    </row>
    <row r="2035" spans="1:3">
      <c r="A2035" s="517" t="str">
        <f>IF(C2039=0,"","商品テーブル")</f>
        <v/>
      </c>
      <c r="B2035" s="517" t="s">
        <v>1355</v>
      </c>
      <c r="C2035" s="517">
        <f>商品入力!D53</f>
        <v>0</v>
      </c>
    </row>
    <row r="2036" spans="1:3">
      <c r="A2036" s="517" t="str">
        <f>IF(C2039=0,"","商品テーブル")</f>
        <v/>
      </c>
      <c r="B2036" s="517" t="s">
        <v>1356</v>
      </c>
      <c r="C2036" s="517">
        <f>商品入力!E53</f>
        <v>0</v>
      </c>
    </row>
    <row r="2037" spans="1:3">
      <c r="A2037" s="517" t="str">
        <f>IF(C2039=0,"","商品テーブル")</f>
        <v/>
      </c>
      <c r="B2037" s="517" t="s">
        <v>1357</v>
      </c>
      <c r="C2037" s="517">
        <f>商品入力!F53</f>
        <v>0</v>
      </c>
    </row>
    <row r="2038" spans="1:3">
      <c r="A2038" s="517" t="str">
        <f>IF(C2039=0,"","商品テーブル")</f>
        <v/>
      </c>
      <c r="B2038" s="517" t="s">
        <v>1397</v>
      </c>
      <c r="C2038" s="517">
        <f>商品入力!G53</f>
        <v>0</v>
      </c>
    </row>
    <row r="2039" spans="1:3">
      <c r="A2039" s="517" t="str">
        <f>IF(C2039=0,"","商品テーブル")</f>
        <v/>
      </c>
      <c r="B2039" s="517" t="s">
        <v>1359</v>
      </c>
      <c r="C2039" s="517">
        <f>商品入力!H53</f>
        <v>0</v>
      </c>
    </row>
    <row r="2040" spans="1:3">
      <c r="A2040" s="517" t="str">
        <f>IF(C2039=0,"","商品テーブル")</f>
        <v/>
      </c>
      <c r="B2040" s="517" t="s">
        <v>1398</v>
      </c>
      <c r="C2040" s="517">
        <f>商品入力!I53</f>
        <v>0</v>
      </c>
    </row>
    <row r="2041" spans="1:3">
      <c r="A2041" s="517" t="str">
        <f>IF(C2039=0,"","商品テーブル")</f>
        <v/>
      </c>
      <c r="B2041" s="517" t="s">
        <v>1399</v>
      </c>
      <c r="C2041" s="517">
        <f>商品入力!J53</f>
        <v>0</v>
      </c>
    </row>
    <row r="2042" spans="1:3">
      <c r="A2042" s="517" t="str">
        <f>IF(C2039=0,"","商品テーブル")</f>
        <v/>
      </c>
      <c r="B2042" s="517" t="s">
        <v>1400</v>
      </c>
      <c r="C2042" s="517">
        <f>商品入力!K53</f>
        <v>0</v>
      </c>
    </row>
    <row r="2043" spans="1:3">
      <c r="A2043" s="517" t="str">
        <f>IF(C2039=0,"","商品テーブル")</f>
        <v/>
      </c>
      <c r="B2043" s="517" t="s">
        <v>1401</v>
      </c>
      <c r="C2043" s="517">
        <f>商品入力!L53</f>
        <v>0</v>
      </c>
    </row>
    <row r="2044" spans="1:3">
      <c r="A2044" s="517" t="str">
        <f>IF(C2039=0,"","商品テーブル")</f>
        <v/>
      </c>
      <c r="B2044" s="517" t="s">
        <v>1402</v>
      </c>
      <c r="C2044" s="517">
        <f>商品入力!M53</f>
        <v>0</v>
      </c>
    </row>
    <row r="2045" spans="1:3">
      <c r="A2045" s="517" t="str">
        <f>IF(C2039=0,"","商品テーブル")</f>
        <v/>
      </c>
      <c r="B2045" s="517" t="s">
        <v>1403</v>
      </c>
      <c r="C2045" s="517">
        <f>商品入力!N53</f>
        <v>0</v>
      </c>
    </row>
    <row r="2046" spans="1:3">
      <c r="A2046" s="517" t="str">
        <f>IF(C2039=0,"","商品テーブル")</f>
        <v/>
      </c>
      <c r="B2046" s="517" t="s">
        <v>1404</v>
      </c>
      <c r="C2046" s="517">
        <f>商品入力!O53</f>
        <v>0</v>
      </c>
    </row>
    <row r="2047" spans="1:3">
      <c r="A2047" s="517" t="str">
        <f>IF(C2039=0,"","商品テーブル")</f>
        <v/>
      </c>
      <c r="B2047" s="517" t="s">
        <v>1405</v>
      </c>
      <c r="C2047" s="517">
        <f>商品入力!P53</f>
        <v>0</v>
      </c>
    </row>
    <row r="2048" spans="1:3">
      <c r="A2048" s="517" t="str">
        <f>IF(C2039=0,"","商品テーブル")</f>
        <v/>
      </c>
      <c r="B2048" s="517" t="s">
        <v>1406</v>
      </c>
      <c r="C2048" s="517">
        <f>商品入力!Q53</f>
        <v>0</v>
      </c>
    </row>
    <row r="2049" spans="1:4">
      <c r="A2049" s="517" t="str">
        <f>IF(C2039=0,"","商品テーブル")</f>
        <v/>
      </c>
      <c r="B2049" s="517" t="s">
        <v>1407</v>
      </c>
      <c r="C2049" s="517">
        <f>商品入力!R53</f>
        <v>0</v>
      </c>
    </row>
    <row r="2050" spans="1:4">
      <c r="A2050" s="517" t="str">
        <f>IF(C2039=0,"","商品テーブル")</f>
        <v/>
      </c>
      <c r="B2050" s="517" t="s">
        <v>1408</v>
      </c>
      <c r="C2050" s="517">
        <f>商品入力!S53</f>
        <v>0</v>
      </c>
    </row>
    <row r="2051" spans="1:4">
      <c r="A2051" s="517" t="str">
        <f>IF(C2039=0,"","商品テーブル")</f>
        <v/>
      </c>
      <c r="B2051" s="517" t="s">
        <v>1409</v>
      </c>
      <c r="C2051" s="517">
        <f>商品入力!T53</f>
        <v>0</v>
      </c>
    </row>
    <row r="2052" spans="1:4">
      <c r="A2052" s="517" t="str">
        <f>IF(C2062=0,"","商品テーブル")</f>
        <v/>
      </c>
      <c r="B2052" s="517" t="s">
        <v>1291</v>
      </c>
      <c r="C2052" s="517" t="str">
        <f>申請用入力!$R$12</f>
        <v/>
      </c>
      <c r="D2052" s="517" t="s">
        <v>1292</v>
      </c>
    </row>
    <row r="2053" spans="1:4">
      <c r="A2053" s="517" t="str">
        <f>IF(C2062=0,"","商品テーブル")</f>
        <v/>
      </c>
      <c r="B2053" s="517" t="s">
        <v>1293</v>
      </c>
      <c r="C2053" s="517">
        <f>選択!$A$2</f>
        <v>2024</v>
      </c>
    </row>
    <row r="2054" spans="1:4">
      <c r="A2054" s="517" t="str">
        <f>IF(C2062=0,"","商品テーブル")</f>
        <v/>
      </c>
      <c r="B2054" s="517" t="s">
        <v>1360</v>
      </c>
      <c r="C2054" s="517" t="str">
        <f>選択!$A$1</f>
        <v>ブランド構築支援</v>
      </c>
    </row>
    <row r="2055" spans="1:4">
      <c r="A2055" s="517" t="str">
        <f>IF(C2062=0,"","商品テーブル")</f>
        <v/>
      </c>
      <c r="B2055" s="517" t="s">
        <v>1361</v>
      </c>
      <c r="C2055" s="517" t="e">
        <f ca="1">$C$127</f>
        <v>#VALUE!</v>
      </c>
    </row>
    <row r="2056" spans="1:4">
      <c r="A2056" s="517" t="str">
        <f>IF(C2062=0,"","商品テーブル")</f>
        <v/>
      </c>
      <c r="B2056" s="517" t="s">
        <v>1380</v>
      </c>
    </row>
    <row r="2057" spans="1:4">
      <c r="A2057" s="517" t="str">
        <f>IF(C2062=0,"","商品テーブル")</f>
        <v/>
      </c>
      <c r="B2057" s="517" t="s">
        <v>1396</v>
      </c>
      <c r="C2057" s="517">
        <f>商品入力!C54</f>
        <v>0</v>
      </c>
    </row>
    <row r="2058" spans="1:4">
      <c r="A2058" s="517" t="str">
        <f>IF(C2062=0,"","商品テーブル")</f>
        <v/>
      </c>
      <c r="B2058" s="517" t="s">
        <v>1355</v>
      </c>
      <c r="C2058" s="517">
        <f>商品入力!D54</f>
        <v>0</v>
      </c>
    </row>
    <row r="2059" spans="1:4">
      <c r="A2059" s="517" t="str">
        <f>IF(C2062=0,"","商品テーブル")</f>
        <v/>
      </c>
      <c r="B2059" s="517" t="s">
        <v>1356</v>
      </c>
      <c r="C2059" s="517">
        <f>商品入力!E54</f>
        <v>0</v>
      </c>
    </row>
    <row r="2060" spans="1:4">
      <c r="A2060" s="517" t="str">
        <f>IF(C2062=0,"","商品テーブル")</f>
        <v/>
      </c>
      <c r="B2060" s="517" t="s">
        <v>1357</v>
      </c>
      <c r="C2060" s="517">
        <f>商品入力!F54</f>
        <v>0</v>
      </c>
    </row>
    <row r="2061" spans="1:4">
      <c r="A2061" s="517" t="str">
        <f>IF(C2062=0,"","商品テーブル")</f>
        <v/>
      </c>
      <c r="B2061" s="517" t="s">
        <v>1397</v>
      </c>
      <c r="C2061" s="517">
        <f>商品入力!G54</f>
        <v>0</v>
      </c>
    </row>
    <row r="2062" spans="1:4">
      <c r="A2062" s="517" t="str">
        <f>IF(C2062=0,"","商品テーブル")</f>
        <v/>
      </c>
      <c r="B2062" s="517" t="s">
        <v>1359</v>
      </c>
      <c r="C2062" s="517">
        <f>商品入力!H54</f>
        <v>0</v>
      </c>
    </row>
    <row r="2063" spans="1:4">
      <c r="A2063" s="517" t="str">
        <f>IF(C2062=0,"","商品テーブル")</f>
        <v/>
      </c>
      <c r="B2063" s="517" t="s">
        <v>1398</v>
      </c>
      <c r="C2063" s="517">
        <f>商品入力!I54</f>
        <v>0</v>
      </c>
    </row>
    <row r="2064" spans="1:4">
      <c r="A2064" s="517" t="str">
        <f>IF(C2062=0,"","商品テーブル")</f>
        <v/>
      </c>
      <c r="B2064" s="517" t="s">
        <v>1399</v>
      </c>
      <c r="C2064" s="517">
        <f>商品入力!J54</f>
        <v>0</v>
      </c>
    </row>
    <row r="2065" spans="1:4">
      <c r="A2065" s="517" t="str">
        <f>IF(C2062=0,"","商品テーブル")</f>
        <v/>
      </c>
      <c r="B2065" s="517" t="s">
        <v>1400</v>
      </c>
      <c r="C2065" s="517">
        <f>商品入力!K54</f>
        <v>0</v>
      </c>
    </row>
    <row r="2066" spans="1:4">
      <c r="A2066" s="517" t="str">
        <f>IF(C2062=0,"","商品テーブル")</f>
        <v/>
      </c>
      <c r="B2066" s="517" t="s">
        <v>1401</v>
      </c>
      <c r="C2066" s="517">
        <f>商品入力!L54</f>
        <v>0</v>
      </c>
    </row>
    <row r="2067" spans="1:4">
      <c r="A2067" s="517" t="str">
        <f>IF(C2062=0,"","商品テーブル")</f>
        <v/>
      </c>
      <c r="B2067" s="517" t="s">
        <v>1402</v>
      </c>
      <c r="C2067" s="517">
        <f>商品入力!M54</f>
        <v>0</v>
      </c>
    </row>
    <row r="2068" spans="1:4">
      <c r="A2068" s="517" t="str">
        <f>IF(C2062=0,"","商品テーブル")</f>
        <v/>
      </c>
      <c r="B2068" s="517" t="s">
        <v>1403</v>
      </c>
      <c r="C2068" s="517">
        <f>商品入力!N54</f>
        <v>0</v>
      </c>
    </row>
    <row r="2069" spans="1:4">
      <c r="A2069" s="517" t="str">
        <f>IF(C2062=0,"","商品テーブル")</f>
        <v/>
      </c>
      <c r="B2069" s="517" t="s">
        <v>1404</v>
      </c>
      <c r="C2069" s="517">
        <f>商品入力!O54</f>
        <v>0</v>
      </c>
    </row>
    <row r="2070" spans="1:4">
      <c r="A2070" s="517" t="str">
        <f>IF(C2062=0,"","商品テーブル")</f>
        <v/>
      </c>
      <c r="B2070" s="517" t="s">
        <v>1405</v>
      </c>
      <c r="C2070" s="517">
        <f>商品入力!P54</f>
        <v>0</v>
      </c>
    </row>
    <row r="2071" spans="1:4">
      <c r="A2071" s="517" t="str">
        <f>IF(C2062=0,"","商品テーブル")</f>
        <v/>
      </c>
      <c r="B2071" s="517" t="s">
        <v>1406</v>
      </c>
      <c r="C2071" s="517">
        <f>商品入力!Q54</f>
        <v>0</v>
      </c>
    </row>
    <row r="2072" spans="1:4">
      <c r="A2072" s="517" t="str">
        <f>IF(C2062=0,"","商品テーブル")</f>
        <v/>
      </c>
      <c r="B2072" s="517" t="s">
        <v>1407</v>
      </c>
      <c r="C2072" s="517">
        <f>商品入力!R54</f>
        <v>0</v>
      </c>
    </row>
    <row r="2073" spans="1:4">
      <c r="A2073" s="517" t="str">
        <f>IF(C2062=0,"","商品テーブル")</f>
        <v/>
      </c>
      <c r="B2073" s="517" t="s">
        <v>1408</v>
      </c>
      <c r="C2073" s="517">
        <f>商品入力!S54</f>
        <v>0</v>
      </c>
    </row>
    <row r="2074" spans="1:4">
      <c r="A2074" s="517" t="str">
        <f>IF(C2062=0,"","商品テーブル")</f>
        <v/>
      </c>
      <c r="B2074" s="517" t="s">
        <v>1409</v>
      </c>
      <c r="C2074" s="517">
        <f>商品入力!T54</f>
        <v>0</v>
      </c>
    </row>
    <row r="2075" spans="1:4">
      <c r="A2075" s="517" t="str">
        <f>IF(C2085=0,"","商品テーブル")</f>
        <v/>
      </c>
      <c r="B2075" s="517" t="s">
        <v>1291</v>
      </c>
      <c r="C2075" s="517" t="str">
        <f>申請用入力!$R$12</f>
        <v/>
      </c>
      <c r="D2075" s="517" t="s">
        <v>1292</v>
      </c>
    </row>
    <row r="2076" spans="1:4">
      <c r="A2076" s="517" t="str">
        <f>IF(C2085=0,"","商品テーブル")</f>
        <v/>
      </c>
      <c r="B2076" s="517" t="s">
        <v>1293</v>
      </c>
      <c r="C2076" s="517">
        <f>選択!$A$2</f>
        <v>2024</v>
      </c>
    </row>
    <row r="2077" spans="1:4">
      <c r="A2077" s="517" t="str">
        <f>IF(C2085=0,"","商品テーブル")</f>
        <v/>
      </c>
      <c r="B2077" s="517" t="s">
        <v>1360</v>
      </c>
      <c r="C2077" s="517" t="str">
        <f>選択!$A$1</f>
        <v>ブランド構築支援</v>
      </c>
    </row>
    <row r="2078" spans="1:4">
      <c r="A2078" s="517" t="str">
        <f>IF(C2085=0,"","商品テーブル")</f>
        <v/>
      </c>
      <c r="B2078" s="517" t="s">
        <v>1361</v>
      </c>
      <c r="C2078" s="517" t="e">
        <f ca="1">$C$127</f>
        <v>#VALUE!</v>
      </c>
    </row>
    <row r="2079" spans="1:4">
      <c r="A2079" s="517" t="str">
        <f>IF(C2085=0,"","商品テーブル")</f>
        <v/>
      </c>
      <c r="B2079" s="517" t="s">
        <v>1380</v>
      </c>
    </row>
    <row r="2080" spans="1:4">
      <c r="A2080" s="517" t="str">
        <f>IF(C2085=0,"","商品テーブル")</f>
        <v/>
      </c>
      <c r="B2080" s="517" t="s">
        <v>1396</v>
      </c>
      <c r="C2080" s="517">
        <f>商品入力!C55</f>
        <v>0</v>
      </c>
    </row>
    <row r="2081" spans="1:3">
      <c r="A2081" s="517" t="str">
        <f>IF(C2085=0,"","商品テーブル")</f>
        <v/>
      </c>
      <c r="B2081" s="517" t="s">
        <v>1355</v>
      </c>
      <c r="C2081" s="517">
        <f>商品入力!D55</f>
        <v>0</v>
      </c>
    </row>
    <row r="2082" spans="1:3">
      <c r="A2082" s="517" t="str">
        <f>IF(C2085=0,"","商品テーブル")</f>
        <v/>
      </c>
      <c r="B2082" s="517" t="s">
        <v>1356</v>
      </c>
      <c r="C2082" s="517">
        <f>商品入力!E55</f>
        <v>0</v>
      </c>
    </row>
    <row r="2083" spans="1:3">
      <c r="A2083" s="517" t="str">
        <f>IF(C2085=0,"","商品テーブル")</f>
        <v/>
      </c>
      <c r="B2083" s="517" t="s">
        <v>1357</v>
      </c>
      <c r="C2083" s="517">
        <f>商品入力!F55</f>
        <v>0</v>
      </c>
    </row>
    <row r="2084" spans="1:3">
      <c r="A2084" s="517" t="str">
        <f>IF(C2085=0,"","商品テーブル")</f>
        <v/>
      </c>
      <c r="B2084" s="517" t="s">
        <v>1397</v>
      </c>
      <c r="C2084" s="517">
        <f>商品入力!G55</f>
        <v>0</v>
      </c>
    </row>
    <row r="2085" spans="1:3">
      <c r="A2085" s="517" t="str">
        <f>IF(C2085=0,"","商品テーブル")</f>
        <v/>
      </c>
      <c r="B2085" s="517" t="s">
        <v>1359</v>
      </c>
      <c r="C2085" s="517">
        <f>商品入力!H55</f>
        <v>0</v>
      </c>
    </row>
    <row r="2086" spans="1:3">
      <c r="A2086" s="517" t="str">
        <f>IF(C2085=0,"","商品テーブル")</f>
        <v/>
      </c>
      <c r="B2086" s="517" t="s">
        <v>1398</v>
      </c>
      <c r="C2086" s="517">
        <f>商品入力!I55</f>
        <v>0</v>
      </c>
    </row>
    <row r="2087" spans="1:3">
      <c r="A2087" s="517" t="str">
        <f>IF(C2085=0,"","商品テーブル")</f>
        <v/>
      </c>
      <c r="B2087" s="517" t="s">
        <v>1399</v>
      </c>
      <c r="C2087" s="517">
        <f>商品入力!J55</f>
        <v>0</v>
      </c>
    </row>
    <row r="2088" spans="1:3">
      <c r="A2088" s="517" t="str">
        <f>IF(C2085=0,"","商品テーブル")</f>
        <v/>
      </c>
      <c r="B2088" s="517" t="s">
        <v>1400</v>
      </c>
      <c r="C2088" s="517">
        <f>商品入力!K55</f>
        <v>0</v>
      </c>
    </row>
    <row r="2089" spans="1:3">
      <c r="A2089" s="517" t="str">
        <f>IF(C2085=0,"","商品テーブル")</f>
        <v/>
      </c>
      <c r="B2089" s="517" t="s">
        <v>1401</v>
      </c>
      <c r="C2089" s="517">
        <f>商品入力!L55</f>
        <v>0</v>
      </c>
    </row>
    <row r="2090" spans="1:3">
      <c r="A2090" s="517" t="str">
        <f>IF(C2085=0,"","商品テーブル")</f>
        <v/>
      </c>
      <c r="B2090" s="517" t="s">
        <v>1402</v>
      </c>
      <c r="C2090" s="517">
        <f>商品入力!M55</f>
        <v>0</v>
      </c>
    </row>
    <row r="2091" spans="1:3">
      <c r="A2091" s="517" t="str">
        <f>IF(C2085=0,"","商品テーブル")</f>
        <v/>
      </c>
      <c r="B2091" s="517" t="s">
        <v>1403</v>
      </c>
      <c r="C2091" s="517">
        <f>商品入力!N55</f>
        <v>0</v>
      </c>
    </row>
    <row r="2092" spans="1:3">
      <c r="A2092" s="517" t="str">
        <f>IF(C2085=0,"","商品テーブル")</f>
        <v/>
      </c>
      <c r="B2092" s="517" t="s">
        <v>1404</v>
      </c>
      <c r="C2092" s="517">
        <f>商品入力!O55</f>
        <v>0</v>
      </c>
    </row>
    <row r="2093" spans="1:3">
      <c r="A2093" s="517" t="str">
        <f>IF(C2085=0,"","商品テーブル")</f>
        <v/>
      </c>
      <c r="B2093" s="517" t="s">
        <v>1405</v>
      </c>
      <c r="C2093" s="517">
        <f>商品入力!P55</f>
        <v>0</v>
      </c>
    </row>
    <row r="2094" spans="1:3">
      <c r="A2094" s="517" t="str">
        <f>IF(C2085=0,"","商品テーブル")</f>
        <v/>
      </c>
      <c r="B2094" s="517" t="s">
        <v>1406</v>
      </c>
      <c r="C2094" s="517">
        <f>商品入力!Q55</f>
        <v>0</v>
      </c>
    </row>
    <row r="2095" spans="1:3">
      <c r="A2095" s="517" t="str">
        <f>IF(C2085=0,"","商品テーブル")</f>
        <v/>
      </c>
      <c r="B2095" s="517" t="s">
        <v>1407</v>
      </c>
      <c r="C2095" s="517">
        <f>商品入力!R55</f>
        <v>0</v>
      </c>
    </row>
    <row r="2096" spans="1:3">
      <c r="A2096" s="517" t="str">
        <f>IF(C2085=0,"","商品テーブル")</f>
        <v/>
      </c>
      <c r="B2096" s="517" t="s">
        <v>1408</v>
      </c>
      <c r="C2096" s="517">
        <f>商品入力!S55</f>
        <v>0</v>
      </c>
    </row>
    <row r="2097" spans="1:4">
      <c r="A2097" s="517" t="str">
        <f>IF(C2085=0,"","商品テーブル")</f>
        <v/>
      </c>
      <c r="B2097" s="517" t="s">
        <v>1409</v>
      </c>
      <c r="C2097" s="517">
        <f>商品入力!T55</f>
        <v>0</v>
      </c>
    </row>
    <row r="2098" spans="1:4">
      <c r="A2098" s="517" t="str">
        <f>IF(C2108=0,"","商品テーブル")</f>
        <v/>
      </c>
      <c r="B2098" s="517" t="s">
        <v>1291</v>
      </c>
      <c r="C2098" s="517" t="str">
        <f>申請用入力!$R$12</f>
        <v/>
      </c>
      <c r="D2098" s="517" t="s">
        <v>1292</v>
      </c>
    </row>
    <row r="2099" spans="1:4">
      <c r="A2099" s="517" t="str">
        <f>IF(C2108=0,"","商品テーブル")</f>
        <v/>
      </c>
      <c r="B2099" s="517" t="s">
        <v>1293</v>
      </c>
      <c r="C2099" s="517">
        <f>選択!$A$2</f>
        <v>2024</v>
      </c>
    </row>
    <row r="2100" spans="1:4">
      <c r="A2100" s="517" t="str">
        <f>IF(C2108=0,"","商品テーブル")</f>
        <v/>
      </c>
      <c r="B2100" s="517" t="s">
        <v>1360</v>
      </c>
      <c r="C2100" s="517" t="str">
        <f>選択!$A$1</f>
        <v>ブランド構築支援</v>
      </c>
    </row>
    <row r="2101" spans="1:4">
      <c r="A2101" s="517" t="str">
        <f>IF(C2108=0,"","商品テーブル")</f>
        <v/>
      </c>
      <c r="B2101" s="517" t="s">
        <v>1361</v>
      </c>
      <c r="C2101" s="517" t="e">
        <f ca="1">$C$127</f>
        <v>#VALUE!</v>
      </c>
    </row>
    <row r="2102" spans="1:4">
      <c r="A2102" s="517" t="str">
        <f>IF(C2108=0,"","商品テーブル")</f>
        <v/>
      </c>
      <c r="B2102" s="517" t="s">
        <v>1380</v>
      </c>
    </row>
    <row r="2103" spans="1:4">
      <c r="A2103" s="517" t="str">
        <f>IF(C2108=0,"","商品テーブル")</f>
        <v/>
      </c>
      <c r="B2103" s="517" t="s">
        <v>1396</v>
      </c>
      <c r="C2103" s="517">
        <f>商品入力!C56</f>
        <v>0</v>
      </c>
    </row>
    <row r="2104" spans="1:4">
      <c r="A2104" s="517" t="str">
        <f>IF(C2108=0,"","商品テーブル")</f>
        <v/>
      </c>
      <c r="B2104" s="517" t="s">
        <v>1355</v>
      </c>
      <c r="C2104" s="517">
        <f>商品入力!D56</f>
        <v>0</v>
      </c>
    </row>
    <row r="2105" spans="1:4">
      <c r="A2105" s="517" t="str">
        <f>IF(C2108=0,"","商品テーブル")</f>
        <v/>
      </c>
      <c r="B2105" s="517" t="s">
        <v>1356</v>
      </c>
      <c r="C2105" s="517">
        <f>商品入力!E56</f>
        <v>0</v>
      </c>
    </row>
    <row r="2106" spans="1:4">
      <c r="A2106" s="517" t="str">
        <f>IF(C2108=0,"","商品テーブル")</f>
        <v/>
      </c>
      <c r="B2106" s="517" t="s">
        <v>1357</v>
      </c>
      <c r="C2106" s="517">
        <f>商品入力!F56</f>
        <v>0</v>
      </c>
    </row>
    <row r="2107" spans="1:4">
      <c r="A2107" s="517" t="str">
        <f>IF(C2108=0,"","商品テーブル")</f>
        <v/>
      </c>
      <c r="B2107" s="517" t="s">
        <v>1397</v>
      </c>
      <c r="C2107" s="517">
        <f>商品入力!G56</f>
        <v>0</v>
      </c>
    </row>
    <row r="2108" spans="1:4">
      <c r="A2108" s="517" t="str">
        <f>IF(C2108=0,"","商品テーブル")</f>
        <v/>
      </c>
      <c r="B2108" s="517" t="s">
        <v>1359</v>
      </c>
      <c r="C2108" s="517">
        <f>商品入力!H56</f>
        <v>0</v>
      </c>
    </row>
    <row r="2109" spans="1:4">
      <c r="A2109" s="517" t="str">
        <f>IF(C2108=0,"","商品テーブル")</f>
        <v/>
      </c>
      <c r="B2109" s="517" t="s">
        <v>1398</v>
      </c>
      <c r="C2109" s="517">
        <f>商品入力!I56</f>
        <v>0</v>
      </c>
    </row>
    <row r="2110" spans="1:4">
      <c r="A2110" s="517" t="str">
        <f>IF(C2108=0,"","商品テーブル")</f>
        <v/>
      </c>
      <c r="B2110" s="517" t="s">
        <v>1399</v>
      </c>
      <c r="C2110" s="517">
        <f>商品入力!J56</f>
        <v>0</v>
      </c>
    </row>
    <row r="2111" spans="1:4">
      <c r="A2111" s="517" t="str">
        <f>IF(C2108=0,"","商品テーブル")</f>
        <v/>
      </c>
      <c r="B2111" s="517" t="s">
        <v>1400</v>
      </c>
      <c r="C2111" s="517">
        <f>商品入力!K56</f>
        <v>0</v>
      </c>
    </row>
    <row r="2112" spans="1:4">
      <c r="A2112" s="517" t="str">
        <f>IF(C2108=0,"","商品テーブル")</f>
        <v/>
      </c>
      <c r="B2112" s="517" t="s">
        <v>1401</v>
      </c>
      <c r="C2112" s="517">
        <f>商品入力!L56</f>
        <v>0</v>
      </c>
    </row>
    <row r="2113" spans="1:4">
      <c r="A2113" s="517" t="str">
        <f>IF(C2108=0,"","商品テーブル")</f>
        <v/>
      </c>
      <c r="B2113" s="517" t="s">
        <v>1402</v>
      </c>
      <c r="C2113" s="517">
        <f>商品入力!M56</f>
        <v>0</v>
      </c>
    </row>
    <row r="2114" spans="1:4">
      <c r="A2114" s="517" t="str">
        <f>IF(C2108=0,"","商品テーブル")</f>
        <v/>
      </c>
      <c r="B2114" s="517" t="s">
        <v>1403</v>
      </c>
      <c r="C2114" s="517">
        <f>商品入力!N56</f>
        <v>0</v>
      </c>
    </row>
    <row r="2115" spans="1:4">
      <c r="A2115" s="517" t="str">
        <f>IF(C2108=0,"","商品テーブル")</f>
        <v/>
      </c>
      <c r="B2115" s="517" t="s">
        <v>1404</v>
      </c>
      <c r="C2115" s="517">
        <f>商品入力!O56</f>
        <v>0</v>
      </c>
    </row>
    <row r="2116" spans="1:4">
      <c r="A2116" s="517" t="str">
        <f>IF(C2108=0,"","商品テーブル")</f>
        <v/>
      </c>
      <c r="B2116" s="517" t="s">
        <v>1405</v>
      </c>
      <c r="C2116" s="517">
        <f>商品入力!P56</f>
        <v>0</v>
      </c>
    </row>
    <row r="2117" spans="1:4">
      <c r="A2117" s="517" t="str">
        <f>IF(C2108=0,"","商品テーブル")</f>
        <v/>
      </c>
      <c r="B2117" s="517" t="s">
        <v>1406</v>
      </c>
      <c r="C2117" s="517">
        <f>商品入力!Q56</f>
        <v>0</v>
      </c>
    </row>
    <row r="2118" spans="1:4">
      <c r="A2118" s="517" t="str">
        <f>IF(C2108=0,"","商品テーブル")</f>
        <v/>
      </c>
      <c r="B2118" s="517" t="s">
        <v>1407</v>
      </c>
      <c r="C2118" s="517">
        <f>商品入力!R56</f>
        <v>0</v>
      </c>
    </row>
    <row r="2119" spans="1:4">
      <c r="A2119" s="517" t="str">
        <f>IF(C2108=0,"","商品テーブル")</f>
        <v/>
      </c>
      <c r="B2119" s="517" t="s">
        <v>1408</v>
      </c>
      <c r="C2119" s="517">
        <f>商品入力!S56</f>
        <v>0</v>
      </c>
    </row>
    <row r="2120" spans="1:4">
      <c r="A2120" s="517" t="str">
        <f>IF(C2108=0,"","商品テーブル")</f>
        <v/>
      </c>
      <c r="B2120" s="517" t="s">
        <v>1409</v>
      </c>
      <c r="C2120" s="517">
        <f>商品入力!T56</f>
        <v>0</v>
      </c>
    </row>
    <row r="2121" spans="1:4">
      <c r="A2121" s="517" t="str">
        <f>IF(C2131=0,"","商品テーブル")</f>
        <v/>
      </c>
      <c r="B2121" s="517" t="s">
        <v>1291</v>
      </c>
      <c r="C2121" s="517" t="str">
        <f>申請用入力!$R$12</f>
        <v/>
      </c>
      <c r="D2121" s="517" t="s">
        <v>1292</v>
      </c>
    </row>
    <row r="2122" spans="1:4">
      <c r="A2122" s="517" t="str">
        <f>IF(C2131=0,"","商品テーブル")</f>
        <v/>
      </c>
      <c r="B2122" s="517" t="s">
        <v>1293</v>
      </c>
      <c r="C2122" s="517">
        <f>選択!$A$2</f>
        <v>2024</v>
      </c>
    </row>
    <row r="2123" spans="1:4">
      <c r="A2123" s="517" t="str">
        <f>IF(C2131=0,"","商品テーブル")</f>
        <v/>
      </c>
      <c r="B2123" s="517" t="s">
        <v>1360</v>
      </c>
      <c r="C2123" s="517" t="str">
        <f>選択!$A$1</f>
        <v>ブランド構築支援</v>
      </c>
    </row>
    <row r="2124" spans="1:4">
      <c r="A2124" s="517" t="str">
        <f>IF(C2131=0,"","商品テーブル")</f>
        <v/>
      </c>
      <c r="B2124" s="517" t="s">
        <v>1361</v>
      </c>
      <c r="C2124" s="517" t="e">
        <f ca="1">$C$127</f>
        <v>#VALUE!</v>
      </c>
    </row>
    <row r="2125" spans="1:4">
      <c r="A2125" s="517" t="str">
        <f>IF(C2131=0,"","商品テーブル")</f>
        <v/>
      </c>
      <c r="B2125" s="517" t="s">
        <v>1380</v>
      </c>
    </row>
    <row r="2126" spans="1:4">
      <c r="A2126" s="517" t="str">
        <f>IF(C2131=0,"","商品テーブル")</f>
        <v/>
      </c>
      <c r="B2126" s="517" t="s">
        <v>1396</v>
      </c>
      <c r="C2126" s="517">
        <f>商品入力!C57</f>
        <v>0</v>
      </c>
    </row>
    <row r="2127" spans="1:4">
      <c r="A2127" s="517" t="str">
        <f>IF(C2131=0,"","商品テーブル")</f>
        <v/>
      </c>
      <c r="B2127" s="517" t="s">
        <v>1355</v>
      </c>
      <c r="C2127" s="517">
        <f>商品入力!D57</f>
        <v>0</v>
      </c>
    </row>
    <row r="2128" spans="1:4">
      <c r="A2128" s="517" t="str">
        <f>IF(C2131=0,"","商品テーブル")</f>
        <v/>
      </c>
      <c r="B2128" s="517" t="s">
        <v>1356</v>
      </c>
      <c r="C2128" s="517">
        <f>商品入力!E57</f>
        <v>0</v>
      </c>
    </row>
    <row r="2129" spans="1:4">
      <c r="A2129" s="517" t="str">
        <f>IF(C2131=0,"","商品テーブル")</f>
        <v/>
      </c>
      <c r="B2129" s="517" t="s">
        <v>1357</v>
      </c>
      <c r="C2129" s="517">
        <f>商品入力!F57</f>
        <v>0</v>
      </c>
    </row>
    <row r="2130" spans="1:4">
      <c r="A2130" s="517" t="str">
        <f>IF(C2131=0,"","商品テーブル")</f>
        <v/>
      </c>
      <c r="B2130" s="517" t="s">
        <v>1397</v>
      </c>
      <c r="C2130" s="517">
        <f>商品入力!G57</f>
        <v>0</v>
      </c>
    </row>
    <row r="2131" spans="1:4">
      <c r="A2131" s="517" t="str">
        <f>IF(C2131=0,"","商品テーブル")</f>
        <v/>
      </c>
      <c r="B2131" s="517" t="s">
        <v>1359</v>
      </c>
      <c r="C2131" s="517">
        <f>商品入力!H57</f>
        <v>0</v>
      </c>
    </row>
    <row r="2132" spans="1:4">
      <c r="A2132" s="517" t="str">
        <f>IF(C2131=0,"","商品テーブル")</f>
        <v/>
      </c>
      <c r="B2132" s="517" t="s">
        <v>1398</v>
      </c>
      <c r="C2132" s="517">
        <f>商品入力!I57</f>
        <v>0</v>
      </c>
    </row>
    <row r="2133" spans="1:4">
      <c r="A2133" s="517" t="str">
        <f>IF(C2131=0,"","商品テーブル")</f>
        <v/>
      </c>
      <c r="B2133" s="517" t="s">
        <v>1399</v>
      </c>
      <c r="C2133" s="517">
        <f>商品入力!J57</f>
        <v>0</v>
      </c>
    </row>
    <row r="2134" spans="1:4">
      <c r="A2134" s="517" t="str">
        <f>IF(C2131=0,"","商品テーブル")</f>
        <v/>
      </c>
      <c r="B2134" s="517" t="s">
        <v>1400</v>
      </c>
      <c r="C2134" s="517">
        <f>商品入力!K57</f>
        <v>0</v>
      </c>
    </row>
    <row r="2135" spans="1:4">
      <c r="A2135" s="517" t="str">
        <f>IF(C2131=0,"","商品テーブル")</f>
        <v/>
      </c>
      <c r="B2135" s="517" t="s">
        <v>1401</v>
      </c>
      <c r="C2135" s="517">
        <f>商品入力!L57</f>
        <v>0</v>
      </c>
    </row>
    <row r="2136" spans="1:4">
      <c r="A2136" s="517" t="str">
        <f>IF(C2131=0,"","商品テーブル")</f>
        <v/>
      </c>
      <c r="B2136" s="517" t="s">
        <v>1402</v>
      </c>
      <c r="C2136" s="517">
        <f>商品入力!M57</f>
        <v>0</v>
      </c>
    </row>
    <row r="2137" spans="1:4">
      <c r="A2137" s="517" t="str">
        <f>IF(C2131=0,"","商品テーブル")</f>
        <v/>
      </c>
      <c r="B2137" s="517" t="s">
        <v>1403</v>
      </c>
      <c r="C2137" s="517">
        <f>商品入力!N57</f>
        <v>0</v>
      </c>
    </row>
    <row r="2138" spans="1:4">
      <c r="A2138" s="517" t="str">
        <f>IF(C2131=0,"","商品テーブル")</f>
        <v/>
      </c>
      <c r="B2138" s="517" t="s">
        <v>1404</v>
      </c>
      <c r="C2138" s="517">
        <f>商品入力!O57</f>
        <v>0</v>
      </c>
    </row>
    <row r="2139" spans="1:4">
      <c r="A2139" s="517" t="str">
        <f>IF(C2131=0,"","商品テーブル")</f>
        <v/>
      </c>
      <c r="B2139" s="517" t="s">
        <v>1405</v>
      </c>
      <c r="C2139" s="517">
        <f>商品入力!P57</f>
        <v>0</v>
      </c>
    </row>
    <row r="2140" spans="1:4">
      <c r="A2140" s="517" t="str">
        <f>IF(C2131=0,"","商品テーブル")</f>
        <v/>
      </c>
      <c r="B2140" s="517" t="s">
        <v>1406</v>
      </c>
      <c r="C2140" s="517">
        <f>商品入力!Q57</f>
        <v>0</v>
      </c>
    </row>
    <row r="2141" spans="1:4">
      <c r="A2141" s="517" t="str">
        <f>IF(C2131=0,"","商品テーブル")</f>
        <v/>
      </c>
      <c r="B2141" s="517" t="s">
        <v>1407</v>
      </c>
      <c r="C2141" s="517">
        <f>商品入力!R57</f>
        <v>0</v>
      </c>
    </row>
    <row r="2142" spans="1:4">
      <c r="A2142" s="517" t="str">
        <f>IF(C2131=0,"","商品テーブル")</f>
        <v/>
      </c>
      <c r="B2142" s="517" t="s">
        <v>1408</v>
      </c>
      <c r="C2142" s="517">
        <f>商品入力!S57</f>
        <v>0</v>
      </c>
    </row>
    <row r="2143" spans="1:4">
      <c r="A2143" s="517" t="str">
        <f>IF(C2131=0,"","商品テーブル")</f>
        <v/>
      </c>
      <c r="B2143" s="517" t="s">
        <v>1409</v>
      </c>
      <c r="C2143" s="517">
        <f>商品入力!T57</f>
        <v>0</v>
      </c>
    </row>
    <row r="2144" spans="1:4">
      <c r="A2144" s="517" t="str">
        <f>IF(C2154=0,"","商品テーブル")</f>
        <v/>
      </c>
      <c r="B2144" s="517" t="s">
        <v>1291</v>
      </c>
      <c r="C2144" s="517" t="str">
        <f>申請用入力!$R$12</f>
        <v/>
      </c>
      <c r="D2144" s="517" t="s">
        <v>1292</v>
      </c>
    </row>
    <row r="2145" spans="1:3">
      <c r="A2145" s="517" t="str">
        <f>IF(C2154=0,"","商品テーブル")</f>
        <v/>
      </c>
      <c r="B2145" s="517" t="s">
        <v>1293</v>
      </c>
      <c r="C2145" s="517">
        <f>選択!$A$2</f>
        <v>2024</v>
      </c>
    </row>
    <row r="2146" spans="1:3">
      <c r="A2146" s="517" t="str">
        <f>IF(C2154=0,"","商品テーブル")</f>
        <v/>
      </c>
      <c r="B2146" s="517" t="s">
        <v>1360</v>
      </c>
      <c r="C2146" s="517" t="str">
        <f>選択!$A$1</f>
        <v>ブランド構築支援</v>
      </c>
    </row>
    <row r="2147" spans="1:3">
      <c r="A2147" s="517" t="str">
        <f>IF(C2154=0,"","商品テーブル")</f>
        <v/>
      </c>
      <c r="B2147" s="517" t="s">
        <v>1361</v>
      </c>
      <c r="C2147" s="517" t="e">
        <f ca="1">$C$127</f>
        <v>#VALUE!</v>
      </c>
    </row>
    <row r="2148" spans="1:3">
      <c r="A2148" s="517" t="str">
        <f>IF(C2154=0,"","商品テーブル")</f>
        <v/>
      </c>
      <c r="B2148" s="517" t="s">
        <v>1380</v>
      </c>
    </row>
    <row r="2149" spans="1:3">
      <c r="A2149" s="517" t="str">
        <f>IF(C2154=0,"","商品テーブル")</f>
        <v/>
      </c>
      <c r="B2149" s="517" t="s">
        <v>1396</v>
      </c>
      <c r="C2149" s="517">
        <f>商品入力!C58</f>
        <v>0</v>
      </c>
    </row>
    <row r="2150" spans="1:3">
      <c r="A2150" s="517" t="str">
        <f>IF(C2154=0,"","商品テーブル")</f>
        <v/>
      </c>
      <c r="B2150" s="517" t="s">
        <v>1355</v>
      </c>
      <c r="C2150" s="517">
        <f>商品入力!D58</f>
        <v>0</v>
      </c>
    </row>
    <row r="2151" spans="1:3">
      <c r="A2151" s="517" t="str">
        <f>IF(C2154=0,"","商品テーブル")</f>
        <v/>
      </c>
      <c r="B2151" s="517" t="s">
        <v>1356</v>
      </c>
      <c r="C2151" s="517">
        <f>商品入力!E58</f>
        <v>0</v>
      </c>
    </row>
    <row r="2152" spans="1:3">
      <c r="A2152" s="517" t="str">
        <f>IF(C2154=0,"","商品テーブル")</f>
        <v/>
      </c>
      <c r="B2152" s="517" t="s">
        <v>1357</v>
      </c>
      <c r="C2152" s="517">
        <f>商品入力!F58</f>
        <v>0</v>
      </c>
    </row>
    <row r="2153" spans="1:3">
      <c r="A2153" s="517" t="str">
        <f>IF(C2154=0,"","商品テーブル")</f>
        <v/>
      </c>
      <c r="B2153" s="517" t="s">
        <v>1397</v>
      </c>
      <c r="C2153" s="517">
        <f>商品入力!G58</f>
        <v>0</v>
      </c>
    </row>
    <row r="2154" spans="1:3">
      <c r="A2154" s="517" t="str">
        <f>IF(C2154=0,"","商品テーブル")</f>
        <v/>
      </c>
      <c r="B2154" s="517" t="s">
        <v>1359</v>
      </c>
      <c r="C2154" s="517">
        <f>商品入力!H58</f>
        <v>0</v>
      </c>
    </row>
    <row r="2155" spans="1:3">
      <c r="A2155" s="517" t="str">
        <f>IF(C2154=0,"","商品テーブル")</f>
        <v/>
      </c>
      <c r="B2155" s="517" t="s">
        <v>1398</v>
      </c>
      <c r="C2155" s="517">
        <f>商品入力!I58</f>
        <v>0</v>
      </c>
    </row>
    <row r="2156" spans="1:3">
      <c r="A2156" s="517" t="str">
        <f>IF(C2154=0,"","商品テーブル")</f>
        <v/>
      </c>
      <c r="B2156" s="517" t="s">
        <v>1399</v>
      </c>
      <c r="C2156" s="517">
        <f>商品入力!J58</f>
        <v>0</v>
      </c>
    </row>
    <row r="2157" spans="1:3">
      <c r="A2157" s="517" t="str">
        <f>IF(C2154=0,"","商品テーブル")</f>
        <v/>
      </c>
      <c r="B2157" s="517" t="s">
        <v>1400</v>
      </c>
      <c r="C2157" s="517">
        <f>商品入力!K58</f>
        <v>0</v>
      </c>
    </row>
    <row r="2158" spans="1:3">
      <c r="A2158" s="517" t="str">
        <f>IF(C2154=0,"","商品テーブル")</f>
        <v/>
      </c>
      <c r="B2158" s="517" t="s">
        <v>1401</v>
      </c>
      <c r="C2158" s="517">
        <f>商品入力!L58</f>
        <v>0</v>
      </c>
    </row>
    <row r="2159" spans="1:3">
      <c r="A2159" s="517" t="str">
        <f>IF(C2154=0,"","商品テーブル")</f>
        <v/>
      </c>
      <c r="B2159" s="517" t="s">
        <v>1402</v>
      </c>
      <c r="C2159" s="517">
        <f>商品入力!M58</f>
        <v>0</v>
      </c>
    </row>
    <row r="2160" spans="1:3">
      <c r="A2160" s="517" t="str">
        <f>IF(C2154=0,"","商品テーブル")</f>
        <v/>
      </c>
      <c r="B2160" s="517" t="s">
        <v>1403</v>
      </c>
      <c r="C2160" s="517">
        <f>商品入力!N58</f>
        <v>0</v>
      </c>
    </row>
    <row r="2161" spans="1:4">
      <c r="A2161" s="517" t="str">
        <f>IF(C2154=0,"","商品テーブル")</f>
        <v/>
      </c>
      <c r="B2161" s="517" t="s">
        <v>1404</v>
      </c>
      <c r="C2161" s="517">
        <f>商品入力!O58</f>
        <v>0</v>
      </c>
    </row>
    <row r="2162" spans="1:4">
      <c r="A2162" s="517" t="str">
        <f>IF(C2154=0,"","商品テーブル")</f>
        <v/>
      </c>
      <c r="B2162" s="517" t="s">
        <v>1405</v>
      </c>
      <c r="C2162" s="517">
        <f>商品入力!P58</f>
        <v>0</v>
      </c>
    </row>
    <row r="2163" spans="1:4">
      <c r="A2163" s="517" t="str">
        <f>IF(C2154=0,"","商品テーブル")</f>
        <v/>
      </c>
      <c r="B2163" s="517" t="s">
        <v>1406</v>
      </c>
      <c r="C2163" s="517">
        <f>商品入力!Q58</f>
        <v>0</v>
      </c>
    </row>
    <row r="2164" spans="1:4">
      <c r="A2164" s="517" t="str">
        <f>IF(C2154=0,"","商品テーブル")</f>
        <v/>
      </c>
      <c r="B2164" s="517" t="s">
        <v>1407</v>
      </c>
      <c r="C2164" s="517">
        <f>商品入力!R58</f>
        <v>0</v>
      </c>
    </row>
    <row r="2165" spans="1:4">
      <c r="A2165" s="517" t="str">
        <f>IF(C2154=0,"","商品テーブル")</f>
        <v/>
      </c>
      <c r="B2165" s="517" t="s">
        <v>1408</v>
      </c>
      <c r="C2165" s="517">
        <f>商品入力!S58</f>
        <v>0</v>
      </c>
    </row>
    <row r="2166" spans="1:4">
      <c r="A2166" s="517" t="str">
        <f>IF(C2154=0,"","商品テーブル")</f>
        <v/>
      </c>
      <c r="B2166" s="517" t="s">
        <v>1409</v>
      </c>
      <c r="C2166" s="517">
        <f>商品入力!T58</f>
        <v>0</v>
      </c>
    </row>
    <row r="2167" spans="1:4">
      <c r="A2167" s="517" t="str">
        <f>IF(C2177=0,"","商品テーブル")</f>
        <v/>
      </c>
      <c r="B2167" s="517" t="s">
        <v>1291</v>
      </c>
      <c r="C2167" s="517" t="str">
        <f>申請用入力!$R$12</f>
        <v/>
      </c>
      <c r="D2167" s="517" t="s">
        <v>1292</v>
      </c>
    </row>
    <row r="2168" spans="1:4">
      <c r="A2168" s="517" t="str">
        <f>IF(C2177=0,"","商品テーブル")</f>
        <v/>
      </c>
      <c r="B2168" s="517" t="s">
        <v>1293</v>
      </c>
      <c r="C2168" s="517">
        <f>選択!$A$2</f>
        <v>2024</v>
      </c>
    </row>
    <row r="2169" spans="1:4">
      <c r="A2169" s="517" t="str">
        <f>IF(C2177=0,"","商品テーブル")</f>
        <v/>
      </c>
      <c r="B2169" s="517" t="s">
        <v>1360</v>
      </c>
      <c r="C2169" s="517" t="str">
        <f>選択!$A$1</f>
        <v>ブランド構築支援</v>
      </c>
    </row>
    <row r="2170" spans="1:4">
      <c r="A2170" s="517" t="str">
        <f>IF(C2177=0,"","商品テーブル")</f>
        <v/>
      </c>
      <c r="B2170" s="517" t="s">
        <v>1361</v>
      </c>
      <c r="C2170" s="517" t="e">
        <f ca="1">$C$127</f>
        <v>#VALUE!</v>
      </c>
    </row>
    <row r="2171" spans="1:4">
      <c r="A2171" s="517" t="str">
        <f>IF(C2177=0,"","商品テーブル")</f>
        <v/>
      </c>
      <c r="B2171" s="517" t="s">
        <v>1380</v>
      </c>
    </row>
    <row r="2172" spans="1:4">
      <c r="A2172" s="517" t="str">
        <f>IF(C2177=0,"","商品テーブル")</f>
        <v/>
      </c>
      <c r="B2172" s="517" t="s">
        <v>1396</v>
      </c>
      <c r="C2172" s="517">
        <f>商品入力!C59</f>
        <v>0</v>
      </c>
    </row>
    <row r="2173" spans="1:4">
      <c r="A2173" s="517" t="str">
        <f>IF(C2177=0,"","商品テーブル")</f>
        <v/>
      </c>
      <c r="B2173" s="517" t="s">
        <v>1355</v>
      </c>
      <c r="C2173" s="517">
        <f>商品入力!D59</f>
        <v>0</v>
      </c>
    </row>
    <row r="2174" spans="1:4">
      <c r="A2174" s="517" t="str">
        <f>IF(C2177=0,"","商品テーブル")</f>
        <v/>
      </c>
      <c r="B2174" s="517" t="s">
        <v>1356</v>
      </c>
      <c r="C2174" s="517">
        <f>商品入力!E59</f>
        <v>0</v>
      </c>
    </row>
    <row r="2175" spans="1:4">
      <c r="A2175" s="517" t="str">
        <f>IF(C2177=0,"","商品テーブル")</f>
        <v/>
      </c>
      <c r="B2175" s="517" t="s">
        <v>1357</v>
      </c>
      <c r="C2175" s="517">
        <f>商品入力!F59</f>
        <v>0</v>
      </c>
    </row>
    <row r="2176" spans="1:4">
      <c r="A2176" s="517" t="str">
        <f>IF(C2177=0,"","商品テーブル")</f>
        <v/>
      </c>
      <c r="B2176" s="517" t="s">
        <v>1397</v>
      </c>
      <c r="C2176" s="517">
        <f>商品入力!G59</f>
        <v>0</v>
      </c>
    </row>
    <row r="2177" spans="1:4">
      <c r="A2177" s="517" t="str">
        <f>IF(C2177=0,"","商品テーブル")</f>
        <v/>
      </c>
      <c r="B2177" s="517" t="s">
        <v>1359</v>
      </c>
      <c r="C2177" s="517">
        <f>商品入力!H59</f>
        <v>0</v>
      </c>
    </row>
    <row r="2178" spans="1:4">
      <c r="A2178" s="517" t="str">
        <f>IF(C2177=0,"","商品テーブル")</f>
        <v/>
      </c>
      <c r="B2178" s="517" t="s">
        <v>1398</v>
      </c>
      <c r="C2178" s="517">
        <f>商品入力!I59</f>
        <v>0</v>
      </c>
    </row>
    <row r="2179" spans="1:4">
      <c r="A2179" s="517" t="str">
        <f>IF(C2177=0,"","商品テーブル")</f>
        <v/>
      </c>
      <c r="B2179" s="517" t="s">
        <v>1399</v>
      </c>
      <c r="C2179" s="517">
        <f>商品入力!J59</f>
        <v>0</v>
      </c>
    </row>
    <row r="2180" spans="1:4">
      <c r="A2180" s="517" t="str">
        <f>IF(C2177=0,"","商品テーブル")</f>
        <v/>
      </c>
      <c r="B2180" s="517" t="s">
        <v>1400</v>
      </c>
      <c r="C2180" s="517">
        <f>商品入力!K59</f>
        <v>0</v>
      </c>
    </row>
    <row r="2181" spans="1:4">
      <c r="A2181" s="517" t="str">
        <f>IF(C2177=0,"","商品テーブル")</f>
        <v/>
      </c>
      <c r="B2181" s="517" t="s">
        <v>1401</v>
      </c>
      <c r="C2181" s="517">
        <f>商品入力!L59</f>
        <v>0</v>
      </c>
    </row>
    <row r="2182" spans="1:4">
      <c r="A2182" s="517" t="str">
        <f>IF(C2177=0,"","商品テーブル")</f>
        <v/>
      </c>
      <c r="B2182" s="517" t="s">
        <v>1402</v>
      </c>
      <c r="C2182" s="517">
        <f>商品入力!M59</f>
        <v>0</v>
      </c>
    </row>
    <row r="2183" spans="1:4">
      <c r="A2183" s="517" t="str">
        <f>IF(C2177=0,"","商品テーブル")</f>
        <v/>
      </c>
      <c r="B2183" s="517" t="s">
        <v>1403</v>
      </c>
      <c r="C2183" s="517">
        <f>商品入力!N59</f>
        <v>0</v>
      </c>
    </row>
    <row r="2184" spans="1:4">
      <c r="A2184" s="517" t="str">
        <f>IF(C2177=0,"","商品テーブル")</f>
        <v/>
      </c>
      <c r="B2184" s="517" t="s">
        <v>1404</v>
      </c>
      <c r="C2184" s="517">
        <f>商品入力!O59</f>
        <v>0</v>
      </c>
    </row>
    <row r="2185" spans="1:4">
      <c r="A2185" s="517" t="str">
        <f>IF(C2177=0,"","商品テーブル")</f>
        <v/>
      </c>
      <c r="B2185" s="517" t="s">
        <v>1405</v>
      </c>
      <c r="C2185" s="517">
        <f>商品入力!P59</f>
        <v>0</v>
      </c>
    </row>
    <row r="2186" spans="1:4">
      <c r="A2186" s="517" t="str">
        <f>IF(C2177=0,"","商品テーブル")</f>
        <v/>
      </c>
      <c r="B2186" s="517" t="s">
        <v>1406</v>
      </c>
      <c r="C2186" s="517">
        <f>商品入力!Q59</f>
        <v>0</v>
      </c>
    </row>
    <row r="2187" spans="1:4">
      <c r="A2187" s="517" t="str">
        <f>IF(C2177=0,"","商品テーブル")</f>
        <v/>
      </c>
      <c r="B2187" s="517" t="s">
        <v>1407</v>
      </c>
      <c r="C2187" s="517">
        <f>商品入力!R59</f>
        <v>0</v>
      </c>
    </row>
    <row r="2188" spans="1:4">
      <c r="A2188" s="517" t="str">
        <f>IF(C2177=0,"","商品テーブル")</f>
        <v/>
      </c>
      <c r="B2188" s="517" t="s">
        <v>1408</v>
      </c>
      <c r="C2188" s="517">
        <f>商品入力!S59</f>
        <v>0</v>
      </c>
    </row>
    <row r="2189" spans="1:4">
      <c r="A2189" s="517" t="str">
        <f>IF(C2177=0,"","商品テーブル")</f>
        <v/>
      </c>
      <c r="B2189" s="517" t="s">
        <v>1409</v>
      </c>
      <c r="C2189" s="517">
        <f>商品入力!T59</f>
        <v>0</v>
      </c>
    </row>
    <row r="2190" spans="1:4">
      <c r="A2190" s="517" t="str">
        <f>IF(C2200=0,"","商品テーブル")</f>
        <v/>
      </c>
      <c r="B2190" s="517" t="s">
        <v>1291</v>
      </c>
      <c r="C2190" s="517" t="str">
        <f>申請用入力!$R$12</f>
        <v/>
      </c>
      <c r="D2190" s="517" t="s">
        <v>1292</v>
      </c>
    </row>
    <row r="2191" spans="1:4">
      <c r="A2191" s="517" t="str">
        <f>IF(C2200=0,"","商品テーブル")</f>
        <v/>
      </c>
      <c r="B2191" s="517" t="s">
        <v>1293</v>
      </c>
      <c r="C2191" s="517">
        <f>選択!$A$2</f>
        <v>2024</v>
      </c>
    </row>
    <row r="2192" spans="1:4">
      <c r="A2192" s="517" t="str">
        <f>IF(C2200=0,"","商品テーブル")</f>
        <v/>
      </c>
      <c r="B2192" s="517" t="s">
        <v>1360</v>
      </c>
      <c r="C2192" s="517" t="str">
        <f>選択!$A$1</f>
        <v>ブランド構築支援</v>
      </c>
    </row>
    <row r="2193" spans="1:3">
      <c r="A2193" s="517" t="str">
        <f>IF(C2200=0,"","商品テーブル")</f>
        <v/>
      </c>
      <c r="B2193" s="517" t="s">
        <v>1361</v>
      </c>
      <c r="C2193" s="517" t="e">
        <f ca="1">$C$127</f>
        <v>#VALUE!</v>
      </c>
    </row>
    <row r="2194" spans="1:3">
      <c r="A2194" s="517" t="str">
        <f>IF(C2200=0,"","商品テーブル")</f>
        <v/>
      </c>
      <c r="B2194" s="517" t="s">
        <v>1380</v>
      </c>
    </row>
    <row r="2195" spans="1:3">
      <c r="A2195" s="517" t="str">
        <f>IF(C2200=0,"","商品テーブル")</f>
        <v/>
      </c>
      <c r="B2195" s="517" t="s">
        <v>1396</v>
      </c>
      <c r="C2195" s="517">
        <f>商品入力!C60</f>
        <v>0</v>
      </c>
    </row>
    <row r="2196" spans="1:3">
      <c r="A2196" s="517" t="str">
        <f>IF(C2200=0,"","商品テーブル")</f>
        <v/>
      </c>
      <c r="B2196" s="517" t="s">
        <v>1355</v>
      </c>
      <c r="C2196" s="517">
        <f>商品入力!D60</f>
        <v>0</v>
      </c>
    </row>
    <row r="2197" spans="1:3">
      <c r="A2197" s="517" t="str">
        <f>IF(C2200=0,"","商品テーブル")</f>
        <v/>
      </c>
      <c r="B2197" s="517" t="s">
        <v>1356</v>
      </c>
      <c r="C2197" s="517">
        <f>商品入力!E60</f>
        <v>0</v>
      </c>
    </row>
    <row r="2198" spans="1:3">
      <c r="A2198" s="517" t="str">
        <f>IF(C2200=0,"","商品テーブル")</f>
        <v/>
      </c>
      <c r="B2198" s="517" t="s">
        <v>1357</v>
      </c>
      <c r="C2198" s="517">
        <f>商品入力!F60</f>
        <v>0</v>
      </c>
    </row>
    <row r="2199" spans="1:3">
      <c r="A2199" s="517" t="str">
        <f>IF(C2200=0,"","商品テーブル")</f>
        <v/>
      </c>
      <c r="B2199" s="517" t="s">
        <v>1397</v>
      </c>
      <c r="C2199" s="517">
        <f>商品入力!G60</f>
        <v>0</v>
      </c>
    </row>
    <row r="2200" spans="1:3">
      <c r="A2200" s="517" t="str">
        <f>IF(C2200=0,"","商品テーブル")</f>
        <v/>
      </c>
      <c r="B2200" s="517" t="s">
        <v>1359</v>
      </c>
      <c r="C2200" s="517">
        <f>商品入力!H60</f>
        <v>0</v>
      </c>
    </row>
    <row r="2201" spans="1:3">
      <c r="A2201" s="517" t="str">
        <f>IF(C2200=0,"","商品テーブル")</f>
        <v/>
      </c>
      <c r="B2201" s="517" t="s">
        <v>1398</v>
      </c>
      <c r="C2201" s="517">
        <f>商品入力!I60</f>
        <v>0</v>
      </c>
    </row>
    <row r="2202" spans="1:3">
      <c r="A2202" s="517" t="str">
        <f>IF(C2200=0,"","商品テーブル")</f>
        <v/>
      </c>
      <c r="B2202" s="517" t="s">
        <v>1399</v>
      </c>
      <c r="C2202" s="517">
        <f>商品入力!J60</f>
        <v>0</v>
      </c>
    </row>
    <row r="2203" spans="1:3">
      <c r="A2203" s="517" t="str">
        <f>IF(C2200=0,"","商品テーブル")</f>
        <v/>
      </c>
      <c r="B2203" s="517" t="s">
        <v>1400</v>
      </c>
      <c r="C2203" s="517">
        <f>商品入力!K60</f>
        <v>0</v>
      </c>
    </row>
    <row r="2204" spans="1:3">
      <c r="A2204" s="517" t="str">
        <f>IF(C2200=0,"","商品テーブル")</f>
        <v/>
      </c>
      <c r="B2204" s="517" t="s">
        <v>1401</v>
      </c>
      <c r="C2204" s="517">
        <f>商品入力!L60</f>
        <v>0</v>
      </c>
    </row>
    <row r="2205" spans="1:3">
      <c r="A2205" s="517" t="str">
        <f>IF(C2200=0,"","商品テーブル")</f>
        <v/>
      </c>
      <c r="B2205" s="517" t="s">
        <v>1402</v>
      </c>
      <c r="C2205" s="517">
        <f>商品入力!M60</f>
        <v>0</v>
      </c>
    </row>
    <row r="2206" spans="1:3">
      <c r="A2206" s="517" t="str">
        <f>IF(C2200=0,"","商品テーブル")</f>
        <v/>
      </c>
      <c r="B2206" s="517" t="s">
        <v>1403</v>
      </c>
      <c r="C2206" s="517">
        <f>商品入力!N60</f>
        <v>0</v>
      </c>
    </row>
    <row r="2207" spans="1:3">
      <c r="A2207" s="517" t="str">
        <f>IF(C2200=0,"","商品テーブル")</f>
        <v/>
      </c>
      <c r="B2207" s="517" t="s">
        <v>1404</v>
      </c>
      <c r="C2207" s="517">
        <f>商品入力!O60</f>
        <v>0</v>
      </c>
    </row>
    <row r="2208" spans="1:3">
      <c r="A2208" s="517" t="str">
        <f>IF(C2200=0,"","商品テーブル")</f>
        <v/>
      </c>
      <c r="B2208" s="517" t="s">
        <v>1405</v>
      </c>
      <c r="C2208" s="517">
        <f>商品入力!P60</f>
        <v>0</v>
      </c>
    </row>
    <row r="2209" spans="1:4">
      <c r="A2209" s="517" t="str">
        <f>IF(C2200=0,"","商品テーブル")</f>
        <v/>
      </c>
      <c r="B2209" s="517" t="s">
        <v>1406</v>
      </c>
      <c r="C2209" s="517">
        <f>商品入力!Q60</f>
        <v>0</v>
      </c>
    </row>
    <row r="2210" spans="1:4">
      <c r="A2210" s="517" t="str">
        <f>IF(C2200=0,"","商品テーブル")</f>
        <v/>
      </c>
      <c r="B2210" s="517" t="s">
        <v>1407</v>
      </c>
      <c r="C2210" s="517">
        <f>商品入力!R60</f>
        <v>0</v>
      </c>
    </row>
    <row r="2211" spans="1:4">
      <c r="A2211" s="517" t="str">
        <f>IF(C2200=0,"","商品テーブル")</f>
        <v/>
      </c>
      <c r="B2211" s="517" t="s">
        <v>1408</v>
      </c>
      <c r="C2211" s="517">
        <f>商品入力!S60</f>
        <v>0</v>
      </c>
    </row>
    <row r="2212" spans="1:4">
      <c r="A2212" s="517" t="str">
        <f>IF(C2200=0,"","商品テーブル")</f>
        <v/>
      </c>
      <c r="B2212" s="517" t="s">
        <v>1409</v>
      </c>
      <c r="C2212" s="517">
        <f>商品入力!T60</f>
        <v>0</v>
      </c>
    </row>
    <row r="2213" spans="1:4">
      <c r="A2213" s="517" t="str">
        <f>IF(C2223=0,"","商品テーブル")</f>
        <v/>
      </c>
      <c r="B2213" s="517" t="s">
        <v>1291</v>
      </c>
      <c r="C2213" s="517" t="str">
        <f>申請用入力!$R$12</f>
        <v/>
      </c>
      <c r="D2213" s="517" t="s">
        <v>1292</v>
      </c>
    </row>
    <row r="2214" spans="1:4">
      <c r="A2214" s="517" t="str">
        <f>IF(C2223=0,"","商品テーブル")</f>
        <v/>
      </c>
      <c r="B2214" s="517" t="s">
        <v>1293</v>
      </c>
      <c r="C2214" s="517">
        <f>選択!$A$2</f>
        <v>2024</v>
      </c>
    </row>
    <row r="2215" spans="1:4">
      <c r="A2215" s="517" t="str">
        <f>IF(C2223=0,"","商品テーブル")</f>
        <v/>
      </c>
      <c r="B2215" s="517" t="s">
        <v>1360</v>
      </c>
      <c r="C2215" s="517" t="str">
        <f>選択!$A$1</f>
        <v>ブランド構築支援</v>
      </c>
    </row>
    <row r="2216" spans="1:4">
      <c r="A2216" s="517" t="str">
        <f>IF(C2223=0,"","商品テーブル")</f>
        <v/>
      </c>
      <c r="B2216" s="517" t="s">
        <v>1361</v>
      </c>
      <c r="C2216" s="517" t="e">
        <f ca="1">$C$127</f>
        <v>#VALUE!</v>
      </c>
    </row>
    <row r="2217" spans="1:4">
      <c r="A2217" s="517" t="str">
        <f>IF(C2223=0,"","商品テーブル")</f>
        <v/>
      </c>
      <c r="B2217" s="517" t="s">
        <v>1380</v>
      </c>
    </row>
    <row r="2218" spans="1:4">
      <c r="A2218" s="517" t="str">
        <f>IF(C2223=0,"","商品テーブル")</f>
        <v/>
      </c>
      <c r="B2218" s="517" t="s">
        <v>1396</v>
      </c>
      <c r="C2218" s="517">
        <f>商品入力!C61</f>
        <v>0</v>
      </c>
    </row>
    <row r="2219" spans="1:4">
      <c r="A2219" s="517" t="str">
        <f>IF(C2223=0,"","商品テーブル")</f>
        <v/>
      </c>
      <c r="B2219" s="517" t="s">
        <v>1355</v>
      </c>
      <c r="C2219" s="517">
        <f>商品入力!D61</f>
        <v>0</v>
      </c>
    </row>
    <row r="2220" spans="1:4">
      <c r="A2220" s="517" t="str">
        <f>IF(C2223=0,"","商品テーブル")</f>
        <v/>
      </c>
      <c r="B2220" s="517" t="s">
        <v>1356</v>
      </c>
      <c r="C2220" s="517">
        <f>商品入力!E61</f>
        <v>0</v>
      </c>
    </row>
    <row r="2221" spans="1:4">
      <c r="A2221" s="517" t="str">
        <f>IF(C2223=0,"","商品テーブル")</f>
        <v/>
      </c>
      <c r="B2221" s="517" t="s">
        <v>1357</v>
      </c>
      <c r="C2221" s="517">
        <f>商品入力!F61</f>
        <v>0</v>
      </c>
    </row>
    <row r="2222" spans="1:4">
      <c r="A2222" s="517" t="str">
        <f>IF(C2223=0,"","商品テーブル")</f>
        <v/>
      </c>
      <c r="B2222" s="517" t="s">
        <v>1397</v>
      </c>
      <c r="C2222" s="517">
        <f>商品入力!G61</f>
        <v>0</v>
      </c>
    </row>
    <row r="2223" spans="1:4">
      <c r="A2223" s="517" t="str">
        <f>IF(C2223=0,"","商品テーブル")</f>
        <v/>
      </c>
      <c r="B2223" s="517" t="s">
        <v>1359</v>
      </c>
      <c r="C2223" s="517">
        <f>商品入力!H61</f>
        <v>0</v>
      </c>
    </row>
    <row r="2224" spans="1:4">
      <c r="A2224" s="517" t="str">
        <f>IF(C2223=0,"","商品テーブル")</f>
        <v/>
      </c>
      <c r="B2224" s="517" t="s">
        <v>1398</v>
      </c>
      <c r="C2224" s="517">
        <f>商品入力!I61</f>
        <v>0</v>
      </c>
    </row>
    <row r="2225" spans="1:4">
      <c r="A2225" s="517" t="str">
        <f>IF(C2223=0,"","商品テーブル")</f>
        <v/>
      </c>
      <c r="B2225" s="517" t="s">
        <v>1399</v>
      </c>
      <c r="C2225" s="517">
        <f>商品入力!J61</f>
        <v>0</v>
      </c>
    </row>
    <row r="2226" spans="1:4">
      <c r="A2226" s="517" t="str">
        <f>IF(C2223=0,"","商品テーブル")</f>
        <v/>
      </c>
      <c r="B2226" s="517" t="s">
        <v>1400</v>
      </c>
      <c r="C2226" s="517">
        <f>商品入力!K61</f>
        <v>0</v>
      </c>
    </row>
    <row r="2227" spans="1:4">
      <c r="A2227" s="517" t="str">
        <f>IF(C2223=0,"","商品テーブル")</f>
        <v/>
      </c>
      <c r="B2227" s="517" t="s">
        <v>1401</v>
      </c>
      <c r="C2227" s="517">
        <f>商品入力!L61</f>
        <v>0</v>
      </c>
    </row>
    <row r="2228" spans="1:4">
      <c r="A2228" s="517" t="str">
        <f>IF(C2223=0,"","商品テーブル")</f>
        <v/>
      </c>
      <c r="B2228" s="517" t="s">
        <v>1402</v>
      </c>
      <c r="C2228" s="517">
        <f>商品入力!M61</f>
        <v>0</v>
      </c>
    </row>
    <row r="2229" spans="1:4">
      <c r="A2229" s="517" t="str">
        <f>IF(C2223=0,"","商品テーブル")</f>
        <v/>
      </c>
      <c r="B2229" s="517" t="s">
        <v>1403</v>
      </c>
      <c r="C2229" s="517">
        <f>商品入力!N61</f>
        <v>0</v>
      </c>
    </row>
    <row r="2230" spans="1:4">
      <c r="A2230" s="517" t="str">
        <f>IF(C2223=0,"","商品テーブル")</f>
        <v/>
      </c>
      <c r="B2230" s="517" t="s">
        <v>1404</v>
      </c>
      <c r="C2230" s="517">
        <f>商品入力!O61</f>
        <v>0</v>
      </c>
    </row>
    <row r="2231" spans="1:4">
      <c r="A2231" s="517" t="str">
        <f>IF(C2223=0,"","商品テーブル")</f>
        <v/>
      </c>
      <c r="B2231" s="517" t="s">
        <v>1405</v>
      </c>
      <c r="C2231" s="517">
        <f>商品入力!P61</f>
        <v>0</v>
      </c>
    </row>
    <row r="2232" spans="1:4">
      <c r="A2232" s="517" t="str">
        <f>IF(C2223=0,"","商品テーブル")</f>
        <v/>
      </c>
      <c r="B2232" s="517" t="s">
        <v>1406</v>
      </c>
      <c r="C2232" s="517">
        <f>商品入力!Q61</f>
        <v>0</v>
      </c>
    </row>
    <row r="2233" spans="1:4">
      <c r="A2233" s="517" t="str">
        <f>IF(C2223=0,"","商品テーブル")</f>
        <v/>
      </c>
      <c r="B2233" s="517" t="s">
        <v>1407</v>
      </c>
      <c r="C2233" s="517">
        <f>商品入力!R61</f>
        <v>0</v>
      </c>
    </row>
    <row r="2234" spans="1:4">
      <c r="A2234" s="517" t="str">
        <f>IF(C2223=0,"","商品テーブル")</f>
        <v/>
      </c>
      <c r="B2234" s="517" t="s">
        <v>1408</v>
      </c>
      <c r="C2234" s="517">
        <f>商品入力!S61</f>
        <v>0</v>
      </c>
    </row>
    <row r="2235" spans="1:4">
      <c r="A2235" s="517" t="str">
        <f>IF(C2223=0,"","商品テーブル")</f>
        <v/>
      </c>
      <c r="B2235" s="517" t="s">
        <v>1409</v>
      </c>
      <c r="C2235" s="517">
        <f>商品入力!T61</f>
        <v>0</v>
      </c>
    </row>
    <row r="2236" spans="1:4">
      <c r="A2236" s="517" t="str">
        <f>IF(C2246=0,"","商品テーブル")</f>
        <v/>
      </c>
      <c r="B2236" s="517" t="s">
        <v>1291</v>
      </c>
      <c r="C2236" s="517" t="str">
        <f>申請用入力!$R$12</f>
        <v/>
      </c>
      <c r="D2236" s="517" t="s">
        <v>1292</v>
      </c>
    </row>
    <row r="2237" spans="1:4">
      <c r="A2237" s="517" t="str">
        <f>IF(C2246=0,"","商品テーブル")</f>
        <v/>
      </c>
      <c r="B2237" s="517" t="s">
        <v>1293</v>
      </c>
      <c r="C2237" s="517">
        <f>選択!$A$2</f>
        <v>2024</v>
      </c>
    </row>
    <row r="2238" spans="1:4">
      <c r="A2238" s="517" t="str">
        <f>IF(C2246=0,"","商品テーブル")</f>
        <v/>
      </c>
      <c r="B2238" s="517" t="s">
        <v>1360</v>
      </c>
      <c r="C2238" s="517" t="str">
        <f>選択!$A$1</f>
        <v>ブランド構築支援</v>
      </c>
    </row>
    <row r="2239" spans="1:4">
      <c r="A2239" s="517" t="str">
        <f>IF(C2246=0,"","商品テーブル")</f>
        <v/>
      </c>
      <c r="B2239" s="517" t="s">
        <v>1361</v>
      </c>
      <c r="C2239" s="517" t="e">
        <f ca="1">$C$127</f>
        <v>#VALUE!</v>
      </c>
    </row>
    <row r="2240" spans="1:4">
      <c r="A2240" s="517" t="str">
        <f>IF(C2246=0,"","商品テーブル")</f>
        <v/>
      </c>
      <c r="B2240" s="517" t="s">
        <v>1380</v>
      </c>
    </row>
    <row r="2241" spans="1:3">
      <c r="A2241" s="517" t="str">
        <f>IF(C2246=0,"","商品テーブル")</f>
        <v/>
      </c>
      <c r="B2241" s="517" t="s">
        <v>1396</v>
      </c>
      <c r="C2241" s="517">
        <f>商品入力!C62</f>
        <v>0</v>
      </c>
    </row>
    <row r="2242" spans="1:3">
      <c r="A2242" s="517" t="str">
        <f>IF(C2246=0,"","商品テーブル")</f>
        <v/>
      </c>
      <c r="B2242" s="517" t="s">
        <v>1355</v>
      </c>
      <c r="C2242" s="517">
        <f>商品入力!D62</f>
        <v>0</v>
      </c>
    </row>
    <row r="2243" spans="1:3">
      <c r="A2243" s="517" t="str">
        <f>IF(C2246=0,"","商品テーブル")</f>
        <v/>
      </c>
      <c r="B2243" s="517" t="s">
        <v>1356</v>
      </c>
      <c r="C2243" s="517">
        <f>商品入力!E62</f>
        <v>0</v>
      </c>
    </row>
    <row r="2244" spans="1:3">
      <c r="A2244" s="517" t="str">
        <f>IF(C2246=0,"","商品テーブル")</f>
        <v/>
      </c>
      <c r="B2244" s="517" t="s">
        <v>1357</v>
      </c>
      <c r="C2244" s="517">
        <f>商品入力!F62</f>
        <v>0</v>
      </c>
    </row>
    <row r="2245" spans="1:3">
      <c r="A2245" s="517" t="str">
        <f>IF(C2246=0,"","商品テーブル")</f>
        <v/>
      </c>
      <c r="B2245" s="517" t="s">
        <v>1397</v>
      </c>
      <c r="C2245" s="517">
        <f>商品入力!G62</f>
        <v>0</v>
      </c>
    </row>
    <row r="2246" spans="1:3">
      <c r="A2246" s="517" t="str">
        <f>IF(C2246=0,"","商品テーブル")</f>
        <v/>
      </c>
      <c r="B2246" s="517" t="s">
        <v>1359</v>
      </c>
      <c r="C2246" s="517">
        <f>商品入力!H62</f>
        <v>0</v>
      </c>
    </row>
    <row r="2247" spans="1:3">
      <c r="A2247" s="517" t="str">
        <f>IF(C2246=0,"","商品テーブル")</f>
        <v/>
      </c>
      <c r="B2247" s="517" t="s">
        <v>1398</v>
      </c>
      <c r="C2247" s="517">
        <f>商品入力!I62</f>
        <v>0</v>
      </c>
    </row>
    <row r="2248" spans="1:3">
      <c r="A2248" s="517" t="str">
        <f>IF(C2246=0,"","商品テーブル")</f>
        <v/>
      </c>
      <c r="B2248" s="517" t="s">
        <v>1399</v>
      </c>
      <c r="C2248" s="517">
        <f>商品入力!J62</f>
        <v>0</v>
      </c>
    </row>
    <row r="2249" spans="1:3">
      <c r="A2249" s="517" t="str">
        <f>IF(C2246=0,"","商品テーブル")</f>
        <v/>
      </c>
      <c r="B2249" s="517" t="s">
        <v>1400</v>
      </c>
      <c r="C2249" s="517">
        <f>商品入力!K62</f>
        <v>0</v>
      </c>
    </row>
    <row r="2250" spans="1:3">
      <c r="A2250" s="517" t="str">
        <f>IF(C2246=0,"","商品テーブル")</f>
        <v/>
      </c>
      <c r="B2250" s="517" t="s">
        <v>1401</v>
      </c>
      <c r="C2250" s="517">
        <f>商品入力!L62</f>
        <v>0</v>
      </c>
    </row>
    <row r="2251" spans="1:3">
      <c r="A2251" s="517" t="str">
        <f>IF(C2246=0,"","商品テーブル")</f>
        <v/>
      </c>
      <c r="B2251" s="517" t="s">
        <v>1402</v>
      </c>
      <c r="C2251" s="517">
        <f>商品入力!M62</f>
        <v>0</v>
      </c>
    </row>
    <row r="2252" spans="1:3">
      <c r="A2252" s="517" t="str">
        <f>IF(C2246=0,"","商品テーブル")</f>
        <v/>
      </c>
      <c r="B2252" s="517" t="s">
        <v>1403</v>
      </c>
      <c r="C2252" s="517">
        <f>商品入力!N62</f>
        <v>0</v>
      </c>
    </row>
    <row r="2253" spans="1:3">
      <c r="A2253" s="517" t="str">
        <f>IF(C2246=0,"","商品テーブル")</f>
        <v/>
      </c>
      <c r="B2253" s="517" t="s">
        <v>1404</v>
      </c>
      <c r="C2253" s="517">
        <f>商品入力!O62</f>
        <v>0</v>
      </c>
    </row>
    <row r="2254" spans="1:3">
      <c r="A2254" s="517" t="str">
        <f>IF(C2246=0,"","商品テーブル")</f>
        <v/>
      </c>
      <c r="B2254" s="517" t="s">
        <v>1405</v>
      </c>
      <c r="C2254" s="517">
        <f>商品入力!P62</f>
        <v>0</v>
      </c>
    </row>
    <row r="2255" spans="1:3">
      <c r="A2255" s="517" t="str">
        <f>IF(C2246=0,"","商品テーブル")</f>
        <v/>
      </c>
      <c r="B2255" s="517" t="s">
        <v>1406</v>
      </c>
      <c r="C2255" s="517">
        <f>商品入力!Q62</f>
        <v>0</v>
      </c>
    </row>
    <row r="2256" spans="1:3">
      <c r="A2256" s="517" t="str">
        <f>IF(C2246=0,"","商品テーブル")</f>
        <v/>
      </c>
      <c r="B2256" s="517" t="s">
        <v>1407</v>
      </c>
      <c r="C2256" s="517">
        <f>商品入力!R62</f>
        <v>0</v>
      </c>
    </row>
    <row r="2257" spans="1:4">
      <c r="A2257" s="517" t="str">
        <f>IF(C2246=0,"","商品テーブル")</f>
        <v/>
      </c>
      <c r="B2257" s="517" t="s">
        <v>1408</v>
      </c>
      <c r="C2257" s="517">
        <f>商品入力!S62</f>
        <v>0</v>
      </c>
    </row>
    <row r="2258" spans="1:4">
      <c r="A2258" s="517" t="str">
        <f>IF(C2246=0,"","商品テーブル")</f>
        <v/>
      </c>
      <c r="B2258" s="517" t="s">
        <v>1409</v>
      </c>
      <c r="C2258" s="517">
        <f>商品入力!T62</f>
        <v>0</v>
      </c>
    </row>
    <row r="2259" spans="1:4">
      <c r="A2259" s="517" t="str">
        <f>IF(C2269=0,"","商品テーブル")</f>
        <v/>
      </c>
      <c r="B2259" s="517" t="s">
        <v>1291</v>
      </c>
      <c r="C2259" s="517" t="str">
        <f>申請用入力!$R$12</f>
        <v/>
      </c>
      <c r="D2259" s="517" t="s">
        <v>1292</v>
      </c>
    </row>
    <row r="2260" spans="1:4">
      <c r="A2260" s="517" t="str">
        <f>IF(C2269=0,"","商品テーブル")</f>
        <v/>
      </c>
      <c r="B2260" s="517" t="s">
        <v>1293</v>
      </c>
      <c r="C2260" s="517">
        <f>選択!$A$2</f>
        <v>2024</v>
      </c>
    </row>
    <row r="2261" spans="1:4">
      <c r="A2261" s="517" t="str">
        <f>IF(C2269=0,"","商品テーブル")</f>
        <v/>
      </c>
      <c r="B2261" s="517" t="s">
        <v>1360</v>
      </c>
      <c r="C2261" s="517" t="str">
        <f>選択!$A$1</f>
        <v>ブランド構築支援</v>
      </c>
    </row>
    <row r="2262" spans="1:4">
      <c r="A2262" s="517" t="str">
        <f>IF(C2269=0,"","商品テーブル")</f>
        <v/>
      </c>
      <c r="B2262" s="517" t="s">
        <v>1361</v>
      </c>
      <c r="C2262" s="517" t="e">
        <f ca="1">$C$127</f>
        <v>#VALUE!</v>
      </c>
    </row>
    <row r="2263" spans="1:4">
      <c r="A2263" s="517" t="str">
        <f>IF(C2269=0,"","商品テーブル")</f>
        <v/>
      </c>
      <c r="B2263" s="517" t="s">
        <v>1380</v>
      </c>
    </row>
    <row r="2264" spans="1:4">
      <c r="A2264" s="517" t="str">
        <f>IF(C2269=0,"","商品テーブル")</f>
        <v/>
      </c>
      <c r="B2264" s="517" t="s">
        <v>1396</v>
      </c>
      <c r="C2264" s="517">
        <f>商品入力!C63</f>
        <v>0</v>
      </c>
    </row>
    <row r="2265" spans="1:4">
      <c r="A2265" s="517" t="str">
        <f>IF(C2269=0,"","商品テーブル")</f>
        <v/>
      </c>
      <c r="B2265" s="517" t="s">
        <v>1355</v>
      </c>
      <c r="C2265" s="517">
        <f>商品入力!D63</f>
        <v>0</v>
      </c>
    </row>
    <row r="2266" spans="1:4">
      <c r="A2266" s="517" t="str">
        <f>IF(C2269=0,"","商品テーブル")</f>
        <v/>
      </c>
      <c r="B2266" s="517" t="s">
        <v>1356</v>
      </c>
      <c r="C2266" s="517">
        <f>商品入力!E63</f>
        <v>0</v>
      </c>
    </row>
    <row r="2267" spans="1:4">
      <c r="A2267" s="517" t="str">
        <f>IF(C2269=0,"","商品テーブル")</f>
        <v/>
      </c>
      <c r="B2267" s="517" t="s">
        <v>1357</v>
      </c>
      <c r="C2267" s="517">
        <f>商品入力!F63</f>
        <v>0</v>
      </c>
    </row>
    <row r="2268" spans="1:4">
      <c r="A2268" s="517" t="str">
        <f>IF(C2269=0,"","商品テーブル")</f>
        <v/>
      </c>
      <c r="B2268" s="517" t="s">
        <v>1397</v>
      </c>
      <c r="C2268" s="517">
        <f>商品入力!G63</f>
        <v>0</v>
      </c>
    </row>
    <row r="2269" spans="1:4">
      <c r="A2269" s="517" t="str">
        <f>IF(C2269=0,"","商品テーブル")</f>
        <v/>
      </c>
      <c r="B2269" s="517" t="s">
        <v>1359</v>
      </c>
      <c r="C2269" s="517">
        <f>商品入力!H63</f>
        <v>0</v>
      </c>
    </row>
    <row r="2270" spans="1:4">
      <c r="A2270" s="517" t="str">
        <f>IF(C2269=0,"","商品テーブル")</f>
        <v/>
      </c>
      <c r="B2270" s="517" t="s">
        <v>1398</v>
      </c>
      <c r="C2270" s="517">
        <f>商品入力!I63</f>
        <v>0</v>
      </c>
    </row>
    <row r="2271" spans="1:4">
      <c r="A2271" s="517" t="str">
        <f>IF(C2269=0,"","商品テーブル")</f>
        <v/>
      </c>
      <c r="B2271" s="517" t="s">
        <v>1399</v>
      </c>
      <c r="C2271" s="517">
        <f>商品入力!J63</f>
        <v>0</v>
      </c>
    </row>
    <row r="2272" spans="1:4">
      <c r="A2272" s="517" t="str">
        <f>IF(C2269=0,"","商品テーブル")</f>
        <v/>
      </c>
      <c r="B2272" s="517" t="s">
        <v>1400</v>
      </c>
      <c r="C2272" s="517">
        <f>商品入力!K63</f>
        <v>0</v>
      </c>
    </row>
    <row r="2273" spans="1:4">
      <c r="A2273" s="517" t="str">
        <f>IF(C2269=0,"","商品テーブル")</f>
        <v/>
      </c>
      <c r="B2273" s="517" t="s">
        <v>1401</v>
      </c>
      <c r="C2273" s="517">
        <f>商品入力!L63</f>
        <v>0</v>
      </c>
    </row>
    <row r="2274" spans="1:4">
      <c r="A2274" s="517" t="str">
        <f>IF(C2269=0,"","商品テーブル")</f>
        <v/>
      </c>
      <c r="B2274" s="517" t="s">
        <v>1402</v>
      </c>
      <c r="C2274" s="517">
        <f>商品入力!M63</f>
        <v>0</v>
      </c>
    </row>
    <row r="2275" spans="1:4">
      <c r="A2275" s="517" t="str">
        <f>IF(C2269=0,"","商品テーブル")</f>
        <v/>
      </c>
      <c r="B2275" s="517" t="s">
        <v>1403</v>
      </c>
      <c r="C2275" s="517">
        <f>商品入力!N63</f>
        <v>0</v>
      </c>
    </row>
    <row r="2276" spans="1:4">
      <c r="A2276" s="517" t="str">
        <f>IF(C2269=0,"","商品テーブル")</f>
        <v/>
      </c>
      <c r="B2276" s="517" t="s">
        <v>1404</v>
      </c>
      <c r="C2276" s="517">
        <f>商品入力!O63</f>
        <v>0</v>
      </c>
    </row>
    <row r="2277" spans="1:4">
      <c r="A2277" s="517" t="str">
        <f>IF(C2269=0,"","商品テーブル")</f>
        <v/>
      </c>
      <c r="B2277" s="517" t="s">
        <v>1405</v>
      </c>
      <c r="C2277" s="517">
        <f>商品入力!P63</f>
        <v>0</v>
      </c>
    </row>
    <row r="2278" spans="1:4">
      <c r="A2278" s="517" t="str">
        <f>IF(C2269=0,"","商品テーブル")</f>
        <v/>
      </c>
      <c r="B2278" s="517" t="s">
        <v>1406</v>
      </c>
      <c r="C2278" s="517">
        <f>商品入力!Q63</f>
        <v>0</v>
      </c>
    </row>
    <row r="2279" spans="1:4">
      <c r="A2279" s="517" t="str">
        <f>IF(C2269=0,"","商品テーブル")</f>
        <v/>
      </c>
      <c r="B2279" s="517" t="s">
        <v>1407</v>
      </c>
      <c r="C2279" s="517">
        <f>商品入力!R63</f>
        <v>0</v>
      </c>
    </row>
    <row r="2280" spans="1:4">
      <c r="A2280" s="517" t="str">
        <f>IF(C2269=0,"","商品テーブル")</f>
        <v/>
      </c>
      <c r="B2280" s="517" t="s">
        <v>1408</v>
      </c>
      <c r="C2280" s="517">
        <f>商品入力!S63</f>
        <v>0</v>
      </c>
    </row>
    <row r="2281" spans="1:4">
      <c r="A2281" s="517" t="str">
        <f>IF(C2269=0,"","商品テーブル")</f>
        <v/>
      </c>
      <c r="B2281" s="517" t="s">
        <v>1409</v>
      </c>
      <c r="C2281" s="517">
        <f>商品入力!T63</f>
        <v>0</v>
      </c>
    </row>
    <row r="2282" spans="1:4">
      <c r="A2282" s="517" t="str">
        <f>IF(C2292=0,"","商品テーブル")</f>
        <v/>
      </c>
      <c r="B2282" s="517" t="s">
        <v>1291</v>
      </c>
      <c r="C2282" s="517" t="str">
        <f>申請用入力!$R$12</f>
        <v/>
      </c>
      <c r="D2282" s="517" t="s">
        <v>1292</v>
      </c>
    </row>
    <row r="2283" spans="1:4">
      <c r="A2283" s="517" t="str">
        <f>IF(C2292=0,"","商品テーブル")</f>
        <v/>
      </c>
      <c r="B2283" s="517" t="s">
        <v>1293</v>
      </c>
      <c r="C2283" s="517">
        <f>選択!$A$2</f>
        <v>2024</v>
      </c>
    </row>
    <row r="2284" spans="1:4">
      <c r="A2284" s="517" t="str">
        <f>IF(C2292=0,"","商品テーブル")</f>
        <v/>
      </c>
      <c r="B2284" s="517" t="s">
        <v>1360</v>
      </c>
      <c r="C2284" s="517" t="str">
        <f>選択!$A$1</f>
        <v>ブランド構築支援</v>
      </c>
    </row>
    <row r="2285" spans="1:4">
      <c r="A2285" s="517" t="str">
        <f>IF(C2292=0,"","商品テーブル")</f>
        <v/>
      </c>
      <c r="B2285" s="517" t="s">
        <v>1361</v>
      </c>
      <c r="C2285" s="517" t="e">
        <f ca="1">$C$127</f>
        <v>#VALUE!</v>
      </c>
    </row>
    <row r="2286" spans="1:4">
      <c r="A2286" s="517" t="str">
        <f>IF(C2292=0,"","商品テーブル")</f>
        <v/>
      </c>
      <c r="B2286" s="517" t="s">
        <v>1380</v>
      </c>
    </row>
    <row r="2287" spans="1:4">
      <c r="A2287" s="517" t="str">
        <f>IF(C2292=0,"","商品テーブル")</f>
        <v/>
      </c>
      <c r="B2287" s="517" t="s">
        <v>1396</v>
      </c>
      <c r="C2287" s="517">
        <f>商品入力!C64</f>
        <v>0</v>
      </c>
    </row>
    <row r="2288" spans="1:4">
      <c r="A2288" s="517" t="str">
        <f>IF(C2292=0,"","商品テーブル")</f>
        <v/>
      </c>
      <c r="B2288" s="517" t="s">
        <v>1355</v>
      </c>
      <c r="C2288" s="517">
        <f>商品入力!D64</f>
        <v>0</v>
      </c>
    </row>
    <row r="2289" spans="1:3">
      <c r="A2289" s="517" t="str">
        <f>IF(C2292=0,"","商品テーブル")</f>
        <v/>
      </c>
      <c r="B2289" s="517" t="s">
        <v>1356</v>
      </c>
      <c r="C2289" s="517">
        <f>商品入力!E64</f>
        <v>0</v>
      </c>
    </row>
    <row r="2290" spans="1:3">
      <c r="A2290" s="517" t="str">
        <f>IF(C2292=0,"","商品テーブル")</f>
        <v/>
      </c>
      <c r="B2290" s="517" t="s">
        <v>1357</v>
      </c>
      <c r="C2290" s="517">
        <f>商品入力!F64</f>
        <v>0</v>
      </c>
    </row>
    <row r="2291" spans="1:3">
      <c r="A2291" s="517" t="str">
        <f>IF(C2292=0,"","商品テーブル")</f>
        <v/>
      </c>
      <c r="B2291" s="517" t="s">
        <v>1397</v>
      </c>
      <c r="C2291" s="517">
        <f>商品入力!G64</f>
        <v>0</v>
      </c>
    </row>
    <row r="2292" spans="1:3">
      <c r="A2292" s="517" t="str">
        <f>IF(C2292=0,"","商品テーブル")</f>
        <v/>
      </c>
      <c r="B2292" s="517" t="s">
        <v>1359</v>
      </c>
      <c r="C2292" s="517">
        <f>商品入力!H64</f>
        <v>0</v>
      </c>
    </row>
    <row r="2293" spans="1:3">
      <c r="A2293" s="517" t="str">
        <f>IF(C2292=0,"","商品テーブル")</f>
        <v/>
      </c>
      <c r="B2293" s="517" t="s">
        <v>1398</v>
      </c>
      <c r="C2293" s="517">
        <f>商品入力!I64</f>
        <v>0</v>
      </c>
    </row>
    <row r="2294" spans="1:3">
      <c r="A2294" s="517" t="str">
        <f>IF(C2292=0,"","商品テーブル")</f>
        <v/>
      </c>
      <c r="B2294" s="517" t="s">
        <v>1399</v>
      </c>
      <c r="C2294" s="517">
        <f>商品入力!J64</f>
        <v>0</v>
      </c>
    </row>
    <row r="2295" spans="1:3">
      <c r="A2295" s="517" t="str">
        <f>IF(C2292=0,"","商品テーブル")</f>
        <v/>
      </c>
      <c r="B2295" s="517" t="s">
        <v>1400</v>
      </c>
      <c r="C2295" s="517">
        <f>商品入力!K64</f>
        <v>0</v>
      </c>
    </row>
    <row r="2296" spans="1:3">
      <c r="A2296" s="517" t="str">
        <f>IF(C2292=0,"","商品テーブル")</f>
        <v/>
      </c>
      <c r="B2296" s="517" t="s">
        <v>1401</v>
      </c>
      <c r="C2296" s="517">
        <f>商品入力!L64</f>
        <v>0</v>
      </c>
    </row>
    <row r="2297" spans="1:3">
      <c r="A2297" s="517" t="str">
        <f>IF(C2292=0,"","商品テーブル")</f>
        <v/>
      </c>
      <c r="B2297" s="517" t="s">
        <v>1402</v>
      </c>
      <c r="C2297" s="517">
        <f>商品入力!M64</f>
        <v>0</v>
      </c>
    </row>
    <row r="2298" spans="1:3">
      <c r="A2298" s="517" t="str">
        <f>IF(C2292=0,"","商品テーブル")</f>
        <v/>
      </c>
      <c r="B2298" s="517" t="s">
        <v>1403</v>
      </c>
      <c r="C2298" s="517">
        <f>商品入力!N64</f>
        <v>0</v>
      </c>
    </row>
    <row r="2299" spans="1:3">
      <c r="A2299" s="517" t="str">
        <f>IF(C2292=0,"","商品テーブル")</f>
        <v/>
      </c>
      <c r="B2299" s="517" t="s">
        <v>1404</v>
      </c>
      <c r="C2299" s="517">
        <f>商品入力!O64</f>
        <v>0</v>
      </c>
    </row>
    <row r="2300" spans="1:3">
      <c r="A2300" s="517" t="str">
        <f>IF(C2292=0,"","商品テーブル")</f>
        <v/>
      </c>
      <c r="B2300" s="517" t="s">
        <v>1405</v>
      </c>
      <c r="C2300" s="517">
        <f>商品入力!P64</f>
        <v>0</v>
      </c>
    </row>
    <row r="2301" spans="1:3">
      <c r="A2301" s="517" t="str">
        <f>IF(C2292=0,"","商品テーブル")</f>
        <v/>
      </c>
      <c r="B2301" s="517" t="s">
        <v>1406</v>
      </c>
      <c r="C2301" s="517">
        <f>商品入力!Q64</f>
        <v>0</v>
      </c>
    </row>
    <row r="2302" spans="1:3">
      <c r="A2302" s="517" t="str">
        <f>IF(C2292=0,"","商品テーブル")</f>
        <v/>
      </c>
      <c r="B2302" s="517" t="s">
        <v>1407</v>
      </c>
      <c r="C2302" s="517">
        <f>商品入力!R64</f>
        <v>0</v>
      </c>
    </row>
    <row r="2303" spans="1:3">
      <c r="A2303" s="517" t="str">
        <f>IF(C2292=0,"","商品テーブル")</f>
        <v/>
      </c>
      <c r="B2303" s="517" t="s">
        <v>1408</v>
      </c>
      <c r="C2303" s="517">
        <f>商品入力!S64</f>
        <v>0</v>
      </c>
    </row>
    <row r="2304" spans="1:3">
      <c r="A2304" s="517" t="str">
        <f>IF(C2292=0,"","商品テーブル")</f>
        <v/>
      </c>
      <c r="B2304" s="517" t="s">
        <v>1409</v>
      </c>
      <c r="C2304" s="517">
        <f>商品入力!T64</f>
        <v>0</v>
      </c>
    </row>
    <row r="2305" spans="1:4">
      <c r="A2305" s="517" t="str">
        <f>IF(C2315=0,"","商品テーブル")</f>
        <v/>
      </c>
      <c r="B2305" s="517" t="s">
        <v>1291</v>
      </c>
      <c r="C2305" s="517" t="str">
        <f>申請用入力!$R$12</f>
        <v/>
      </c>
      <c r="D2305" s="517" t="s">
        <v>1292</v>
      </c>
    </row>
    <row r="2306" spans="1:4">
      <c r="A2306" s="517" t="str">
        <f>IF(C2315=0,"","商品テーブル")</f>
        <v/>
      </c>
      <c r="B2306" s="517" t="s">
        <v>1293</v>
      </c>
      <c r="C2306" s="517">
        <f>選択!$A$2</f>
        <v>2024</v>
      </c>
    </row>
    <row r="2307" spans="1:4">
      <c r="A2307" s="517" t="str">
        <f>IF(C2315=0,"","商品テーブル")</f>
        <v/>
      </c>
      <c r="B2307" s="517" t="s">
        <v>1360</v>
      </c>
      <c r="C2307" s="517" t="str">
        <f>選択!$A$1</f>
        <v>ブランド構築支援</v>
      </c>
    </row>
    <row r="2308" spans="1:4">
      <c r="A2308" s="517" t="str">
        <f>IF(C2315=0,"","商品テーブル")</f>
        <v/>
      </c>
      <c r="B2308" s="517" t="s">
        <v>1361</v>
      </c>
      <c r="C2308" s="517" t="e">
        <f ca="1">$C$127</f>
        <v>#VALUE!</v>
      </c>
    </row>
    <row r="2309" spans="1:4">
      <c r="A2309" s="517" t="str">
        <f>IF(C2315=0,"","商品テーブル")</f>
        <v/>
      </c>
      <c r="B2309" s="517" t="s">
        <v>1380</v>
      </c>
    </row>
    <row r="2310" spans="1:4">
      <c r="A2310" s="517" t="str">
        <f>IF(C2315=0,"","商品テーブル")</f>
        <v/>
      </c>
      <c r="B2310" s="517" t="s">
        <v>1396</v>
      </c>
      <c r="C2310" s="517">
        <f>商品入力!C65</f>
        <v>0</v>
      </c>
    </row>
    <row r="2311" spans="1:4">
      <c r="A2311" s="517" t="str">
        <f>IF(C2315=0,"","商品テーブル")</f>
        <v/>
      </c>
      <c r="B2311" s="517" t="s">
        <v>1355</v>
      </c>
      <c r="C2311" s="517">
        <f>商品入力!D65</f>
        <v>0</v>
      </c>
    </row>
    <row r="2312" spans="1:4">
      <c r="A2312" s="517" t="str">
        <f>IF(C2315=0,"","商品テーブル")</f>
        <v/>
      </c>
      <c r="B2312" s="517" t="s">
        <v>1356</v>
      </c>
      <c r="C2312" s="517">
        <f>商品入力!E65</f>
        <v>0</v>
      </c>
    </row>
    <row r="2313" spans="1:4">
      <c r="A2313" s="517" t="str">
        <f>IF(C2315=0,"","商品テーブル")</f>
        <v/>
      </c>
      <c r="B2313" s="517" t="s">
        <v>1357</v>
      </c>
      <c r="C2313" s="517">
        <f>商品入力!F65</f>
        <v>0</v>
      </c>
    </row>
    <row r="2314" spans="1:4">
      <c r="A2314" s="517" t="str">
        <f>IF(C2315=0,"","商品テーブル")</f>
        <v/>
      </c>
      <c r="B2314" s="517" t="s">
        <v>1397</v>
      </c>
      <c r="C2314" s="517">
        <f>商品入力!G65</f>
        <v>0</v>
      </c>
    </row>
    <row r="2315" spans="1:4">
      <c r="A2315" s="517" t="str">
        <f>IF(C2315=0,"","商品テーブル")</f>
        <v/>
      </c>
      <c r="B2315" s="517" t="s">
        <v>1359</v>
      </c>
      <c r="C2315" s="517">
        <f>商品入力!H65</f>
        <v>0</v>
      </c>
    </row>
    <row r="2316" spans="1:4">
      <c r="A2316" s="517" t="str">
        <f>IF(C2315=0,"","商品テーブル")</f>
        <v/>
      </c>
      <c r="B2316" s="517" t="s">
        <v>1398</v>
      </c>
      <c r="C2316" s="517">
        <f>商品入力!I65</f>
        <v>0</v>
      </c>
    </row>
    <row r="2317" spans="1:4">
      <c r="A2317" s="517" t="str">
        <f>IF(C2315=0,"","商品テーブル")</f>
        <v/>
      </c>
      <c r="B2317" s="517" t="s">
        <v>1399</v>
      </c>
      <c r="C2317" s="517">
        <f>商品入力!J65</f>
        <v>0</v>
      </c>
    </row>
    <row r="2318" spans="1:4">
      <c r="A2318" s="517" t="str">
        <f>IF(C2315=0,"","商品テーブル")</f>
        <v/>
      </c>
      <c r="B2318" s="517" t="s">
        <v>1400</v>
      </c>
      <c r="C2318" s="517">
        <f>商品入力!K65</f>
        <v>0</v>
      </c>
    </row>
    <row r="2319" spans="1:4">
      <c r="A2319" s="517" t="str">
        <f>IF(C2315=0,"","商品テーブル")</f>
        <v/>
      </c>
      <c r="B2319" s="517" t="s">
        <v>1401</v>
      </c>
      <c r="C2319" s="517">
        <f>商品入力!L65</f>
        <v>0</v>
      </c>
    </row>
    <row r="2320" spans="1:4">
      <c r="A2320" s="517" t="str">
        <f>IF(C2315=0,"","商品テーブル")</f>
        <v/>
      </c>
      <c r="B2320" s="517" t="s">
        <v>1402</v>
      </c>
      <c r="C2320" s="517">
        <f>商品入力!M65</f>
        <v>0</v>
      </c>
    </row>
    <row r="2321" spans="1:4">
      <c r="A2321" s="517" t="str">
        <f>IF(C2315=0,"","商品テーブル")</f>
        <v/>
      </c>
      <c r="B2321" s="517" t="s">
        <v>1403</v>
      </c>
      <c r="C2321" s="517">
        <f>商品入力!N65</f>
        <v>0</v>
      </c>
    </row>
    <row r="2322" spans="1:4">
      <c r="A2322" s="517" t="str">
        <f>IF(C2315=0,"","商品テーブル")</f>
        <v/>
      </c>
      <c r="B2322" s="517" t="s">
        <v>1404</v>
      </c>
      <c r="C2322" s="517">
        <f>商品入力!O65</f>
        <v>0</v>
      </c>
    </row>
    <row r="2323" spans="1:4">
      <c r="A2323" s="517" t="str">
        <f>IF(C2315=0,"","商品テーブル")</f>
        <v/>
      </c>
      <c r="B2323" s="517" t="s">
        <v>1405</v>
      </c>
      <c r="C2323" s="517">
        <f>商品入力!P65</f>
        <v>0</v>
      </c>
    </row>
    <row r="2324" spans="1:4">
      <c r="A2324" s="517" t="str">
        <f>IF(C2315=0,"","商品テーブル")</f>
        <v/>
      </c>
      <c r="B2324" s="517" t="s">
        <v>1406</v>
      </c>
      <c r="C2324" s="517">
        <f>商品入力!Q65</f>
        <v>0</v>
      </c>
    </row>
    <row r="2325" spans="1:4">
      <c r="A2325" s="517" t="str">
        <f>IF(C2315=0,"","商品テーブル")</f>
        <v/>
      </c>
      <c r="B2325" s="517" t="s">
        <v>1407</v>
      </c>
      <c r="C2325" s="517">
        <f>商品入力!R65</f>
        <v>0</v>
      </c>
    </row>
    <row r="2326" spans="1:4">
      <c r="A2326" s="517" t="str">
        <f>IF(C2315=0,"","商品テーブル")</f>
        <v/>
      </c>
      <c r="B2326" s="517" t="s">
        <v>1408</v>
      </c>
      <c r="C2326" s="517">
        <f>商品入力!S65</f>
        <v>0</v>
      </c>
    </row>
    <row r="2327" spans="1:4">
      <c r="A2327" s="517" t="str">
        <f>IF(C2315=0,"","商品テーブル")</f>
        <v/>
      </c>
      <c r="B2327" s="517" t="s">
        <v>1409</v>
      </c>
      <c r="C2327" s="517">
        <f>商品入力!T65</f>
        <v>0</v>
      </c>
    </row>
    <row r="2328" spans="1:4">
      <c r="A2328" s="517" t="str">
        <f>IF(C2338=0,"","商品テーブル")</f>
        <v/>
      </c>
      <c r="B2328" s="517" t="s">
        <v>1291</v>
      </c>
      <c r="C2328" s="517" t="str">
        <f>申請用入力!$R$12</f>
        <v/>
      </c>
      <c r="D2328" s="517" t="s">
        <v>1292</v>
      </c>
    </row>
    <row r="2329" spans="1:4">
      <c r="A2329" s="517" t="str">
        <f>IF(C2338=0,"","商品テーブル")</f>
        <v/>
      </c>
      <c r="B2329" s="517" t="s">
        <v>1293</v>
      </c>
      <c r="C2329" s="517">
        <f>選択!$A$2</f>
        <v>2024</v>
      </c>
    </row>
    <row r="2330" spans="1:4">
      <c r="A2330" s="517" t="str">
        <f>IF(C2338=0,"","商品テーブル")</f>
        <v/>
      </c>
      <c r="B2330" s="517" t="s">
        <v>1360</v>
      </c>
      <c r="C2330" s="517" t="str">
        <f>選択!$A$1</f>
        <v>ブランド構築支援</v>
      </c>
    </row>
    <row r="2331" spans="1:4">
      <c r="A2331" s="517" t="str">
        <f>IF(C2338=0,"","商品テーブル")</f>
        <v/>
      </c>
      <c r="B2331" s="517" t="s">
        <v>1361</v>
      </c>
      <c r="C2331" s="517" t="e">
        <f ca="1">$C$127</f>
        <v>#VALUE!</v>
      </c>
    </row>
    <row r="2332" spans="1:4">
      <c r="A2332" s="517" t="str">
        <f>IF(C2338=0,"","商品テーブル")</f>
        <v/>
      </c>
      <c r="B2332" s="517" t="s">
        <v>1380</v>
      </c>
    </row>
    <row r="2333" spans="1:4">
      <c r="A2333" s="517" t="str">
        <f>IF(C2338=0,"","商品テーブル")</f>
        <v/>
      </c>
      <c r="B2333" s="517" t="s">
        <v>1396</v>
      </c>
      <c r="C2333" s="517">
        <f>商品入力!C66</f>
        <v>0</v>
      </c>
    </row>
    <row r="2334" spans="1:4">
      <c r="A2334" s="517" t="str">
        <f>IF(C2338=0,"","商品テーブル")</f>
        <v/>
      </c>
      <c r="B2334" s="517" t="s">
        <v>1355</v>
      </c>
      <c r="C2334" s="517">
        <f>商品入力!D66</f>
        <v>0</v>
      </c>
    </row>
    <row r="2335" spans="1:4">
      <c r="A2335" s="517" t="str">
        <f>IF(C2338=0,"","商品テーブル")</f>
        <v/>
      </c>
      <c r="B2335" s="517" t="s">
        <v>1356</v>
      </c>
      <c r="C2335" s="517">
        <f>商品入力!E66</f>
        <v>0</v>
      </c>
    </row>
    <row r="2336" spans="1:4">
      <c r="A2336" s="517" t="str">
        <f>IF(C2338=0,"","商品テーブル")</f>
        <v/>
      </c>
      <c r="B2336" s="517" t="s">
        <v>1357</v>
      </c>
      <c r="C2336" s="517">
        <f>商品入力!F66</f>
        <v>0</v>
      </c>
    </row>
    <row r="2337" spans="1:4">
      <c r="A2337" s="517" t="str">
        <f>IF(C2338=0,"","商品テーブル")</f>
        <v/>
      </c>
      <c r="B2337" s="517" t="s">
        <v>1397</v>
      </c>
      <c r="C2337" s="517">
        <f>商品入力!G66</f>
        <v>0</v>
      </c>
    </row>
    <row r="2338" spans="1:4">
      <c r="A2338" s="517" t="str">
        <f>IF(C2338=0,"","商品テーブル")</f>
        <v/>
      </c>
      <c r="B2338" s="517" t="s">
        <v>1359</v>
      </c>
      <c r="C2338" s="517">
        <f>商品入力!H66</f>
        <v>0</v>
      </c>
    </row>
    <row r="2339" spans="1:4">
      <c r="A2339" s="517" t="str">
        <f>IF(C2338=0,"","商品テーブル")</f>
        <v/>
      </c>
      <c r="B2339" s="517" t="s">
        <v>1398</v>
      </c>
      <c r="C2339" s="517">
        <f>商品入力!I66</f>
        <v>0</v>
      </c>
    </row>
    <row r="2340" spans="1:4">
      <c r="A2340" s="517" t="str">
        <f>IF(C2338=0,"","商品テーブル")</f>
        <v/>
      </c>
      <c r="B2340" s="517" t="s">
        <v>1399</v>
      </c>
      <c r="C2340" s="517">
        <f>商品入力!J66</f>
        <v>0</v>
      </c>
    </row>
    <row r="2341" spans="1:4">
      <c r="A2341" s="517" t="str">
        <f>IF(C2338=0,"","商品テーブル")</f>
        <v/>
      </c>
      <c r="B2341" s="517" t="s">
        <v>1400</v>
      </c>
      <c r="C2341" s="517">
        <f>商品入力!K66</f>
        <v>0</v>
      </c>
    </row>
    <row r="2342" spans="1:4">
      <c r="A2342" s="517" t="str">
        <f>IF(C2338=0,"","商品テーブル")</f>
        <v/>
      </c>
      <c r="B2342" s="517" t="s">
        <v>1401</v>
      </c>
      <c r="C2342" s="517">
        <f>商品入力!L66</f>
        <v>0</v>
      </c>
    </row>
    <row r="2343" spans="1:4">
      <c r="A2343" s="517" t="str">
        <f>IF(C2338=0,"","商品テーブル")</f>
        <v/>
      </c>
      <c r="B2343" s="517" t="s">
        <v>1402</v>
      </c>
      <c r="C2343" s="517">
        <f>商品入力!M66</f>
        <v>0</v>
      </c>
    </row>
    <row r="2344" spans="1:4">
      <c r="A2344" s="517" t="str">
        <f>IF(C2338=0,"","商品テーブル")</f>
        <v/>
      </c>
      <c r="B2344" s="517" t="s">
        <v>1403</v>
      </c>
      <c r="C2344" s="517">
        <f>商品入力!N66</f>
        <v>0</v>
      </c>
    </row>
    <row r="2345" spans="1:4">
      <c r="A2345" s="517" t="str">
        <f>IF(C2338=0,"","商品テーブル")</f>
        <v/>
      </c>
      <c r="B2345" s="517" t="s">
        <v>1404</v>
      </c>
      <c r="C2345" s="517">
        <f>商品入力!O66</f>
        <v>0</v>
      </c>
    </row>
    <row r="2346" spans="1:4">
      <c r="A2346" s="517" t="str">
        <f>IF(C2338=0,"","商品テーブル")</f>
        <v/>
      </c>
      <c r="B2346" s="517" t="s">
        <v>1405</v>
      </c>
      <c r="C2346" s="517">
        <f>商品入力!P66</f>
        <v>0</v>
      </c>
    </row>
    <row r="2347" spans="1:4">
      <c r="A2347" s="517" t="str">
        <f>IF(C2338=0,"","商品テーブル")</f>
        <v/>
      </c>
      <c r="B2347" s="517" t="s">
        <v>1406</v>
      </c>
      <c r="C2347" s="517">
        <f>商品入力!Q66</f>
        <v>0</v>
      </c>
    </row>
    <row r="2348" spans="1:4">
      <c r="A2348" s="517" t="str">
        <f>IF(C2338=0,"","商品テーブル")</f>
        <v/>
      </c>
      <c r="B2348" s="517" t="s">
        <v>1407</v>
      </c>
      <c r="C2348" s="517">
        <f>商品入力!R66</f>
        <v>0</v>
      </c>
    </row>
    <row r="2349" spans="1:4">
      <c r="A2349" s="517" t="str">
        <f>IF(C2338=0,"","商品テーブル")</f>
        <v/>
      </c>
      <c r="B2349" s="517" t="s">
        <v>1408</v>
      </c>
      <c r="C2349" s="517">
        <f>商品入力!S66</f>
        <v>0</v>
      </c>
    </row>
    <row r="2350" spans="1:4">
      <c r="A2350" s="517" t="str">
        <f>IF(C2338=0,"","商品テーブル")</f>
        <v/>
      </c>
      <c r="B2350" s="517" t="s">
        <v>1409</v>
      </c>
      <c r="C2350" s="517">
        <f>商品入力!T66</f>
        <v>0</v>
      </c>
    </row>
    <row r="2351" spans="1:4">
      <c r="A2351" s="517" t="str">
        <f>IF(C2361=0,"","商品テーブル")</f>
        <v/>
      </c>
      <c r="B2351" s="517" t="s">
        <v>1291</v>
      </c>
      <c r="C2351" s="517" t="str">
        <f>申請用入力!$R$12</f>
        <v/>
      </c>
      <c r="D2351" s="517" t="s">
        <v>1292</v>
      </c>
    </row>
    <row r="2352" spans="1:4">
      <c r="A2352" s="517" t="str">
        <f>IF(C2361=0,"","商品テーブル")</f>
        <v/>
      </c>
      <c r="B2352" s="517" t="s">
        <v>1293</v>
      </c>
      <c r="C2352" s="517">
        <f>選択!$A$2</f>
        <v>2024</v>
      </c>
    </row>
    <row r="2353" spans="1:3">
      <c r="A2353" s="517" t="str">
        <f>IF(C2361=0,"","商品テーブル")</f>
        <v/>
      </c>
      <c r="B2353" s="517" t="s">
        <v>1360</v>
      </c>
      <c r="C2353" s="517" t="str">
        <f>選択!$A$1</f>
        <v>ブランド構築支援</v>
      </c>
    </row>
    <row r="2354" spans="1:3">
      <c r="A2354" s="517" t="str">
        <f>IF(C2361=0,"","商品テーブル")</f>
        <v/>
      </c>
      <c r="B2354" s="517" t="s">
        <v>1361</v>
      </c>
      <c r="C2354" s="517" t="e">
        <f ca="1">$C$127</f>
        <v>#VALUE!</v>
      </c>
    </row>
    <row r="2355" spans="1:3">
      <c r="A2355" s="517" t="str">
        <f>IF(C2361=0,"","商品テーブル")</f>
        <v/>
      </c>
      <c r="B2355" s="517" t="s">
        <v>1380</v>
      </c>
    </row>
    <row r="2356" spans="1:3">
      <c r="A2356" s="517" t="str">
        <f>IF(C2361=0,"","商品テーブル")</f>
        <v/>
      </c>
      <c r="B2356" s="517" t="s">
        <v>1396</v>
      </c>
      <c r="C2356" s="517">
        <f>商品入力!C67</f>
        <v>0</v>
      </c>
    </row>
    <row r="2357" spans="1:3">
      <c r="A2357" s="517" t="str">
        <f>IF(C2361=0,"","商品テーブル")</f>
        <v/>
      </c>
      <c r="B2357" s="517" t="s">
        <v>1355</v>
      </c>
      <c r="C2357" s="517">
        <f>商品入力!D67</f>
        <v>0</v>
      </c>
    </row>
    <row r="2358" spans="1:3">
      <c r="A2358" s="517" t="str">
        <f>IF(C2361=0,"","商品テーブル")</f>
        <v/>
      </c>
      <c r="B2358" s="517" t="s">
        <v>1356</v>
      </c>
      <c r="C2358" s="517">
        <f>商品入力!E67</f>
        <v>0</v>
      </c>
    </row>
    <row r="2359" spans="1:3">
      <c r="A2359" s="517" t="str">
        <f>IF(C2361=0,"","商品テーブル")</f>
        <v/>
      </c>
      <c r="B2359" s="517" t="s">
        <v>1357</v>
      </c>
      <c r="C2359" s="517">
        <f>商品入力!F67</f>
        <v>0</v>
      </c>
    </row>
    <row r="2360" spans="1:3">
      <c r="A2360" s="517" t="str">
        <f>IF(C2361=0,"","商品テーブル")</f>
        <v/>
      </c>
      <c r="B2360" s="517" t="s">
        <v>1397</v>
      </c>
      <c r="C2360" s="517">
        <f>商品入力!G67</f>
        <v>0</v>
      </c>
    </row>
    <row r="2361" spans="1:3">
      <c r="A2361" s="517" t="str">
        <f>IF(C2361=0,"","商品テーブル")</f>
        <v/>
      </c>
      <c r="B2361" s="517" t="s">
        <v>1359</v>
      </c>
      <c r="C2361" s="517">
        <f>商品入力!H67</f>
        <v>0</v>
      </c>
    </row>
    <row r="2362" spans="1:3">
      <c r="A2362" s="517" t="str">
        <f>IF(C2361=0,"","商品テーブル")</f>
        <v/>
      </c>
      <c r="B2362" s="517" t="s">
        <v>1398</v>
      </c>
      <c r="C2362" s="517">
        <f>商品入力!I67</f>
        <v>0</v>
      </c>
    </row>
    <row r="2363" spans="1:3">
      <c r="A2363" s="517" t="str">
        <f>IF(C2361=0,"","商品テーブル")</f>
        <v/>
      </c>
      <c r="B2363" s="517" t="s">
        <v>1399</v>
      </c>
      <c r="C2363" s="517">
        <f>商品入力!J67</f>
        <v>0</v>
      </c>
    </row>
    <row r="2364" spans="1:3">
      <c r="A2364" s="517" t="str">
        <f>IF(C2361=0,"","商品テーブル")</f>
        <v/>
      </c>
      <c r="B2364" s="517" t="s">
        <v>1400</v>
      </c>
      <c r="C2364" s="517">
        <f>商品入力!K67</f>
        <v>0</v>
      </c>
    </row>
    <row r="2365" spans="1:3">
      <c r="A2365" s="517" t="str">
        <f>IF(C2361=0,"","商品テーブル")</f>
        <v/>
      </c>
      <c r="B2365" s="517" t="s">
        <v>1401</v>
      </c>
      <c r="C2365" s="517">
        <f>商品入力!L67</f>
        <v>0</v>
      </c>
    </row>
    <row r="2366" spans="1:3">
      <c r="A2366" s="517" t="str">
        <f>IF(C2361=0,"","商品テーブル")</f>
        <v/>
      </c>
      <c r="B2366" s="517" t="s">
        <v>1402</v>
      </c>
      <c r="C2366" s="517">
        <f>商品入力!M67</f>
        <v>0</v>
      </c>
    </row>
    <row r="2367" spans="1:3">
      <c r="A2367" s="517" t="str">
        <f>IF(C2361=0,"","商品テーブル")</f>
        <v/>
      </c>
      <c r="B2367" s="517" t="s">
        <v>1403</v>
      </c>
      <c r="C2367" s="517">
        <f>商品入力!N67</f>
        <v>0</v>
      </c>
    </row>
    <row r="2368" spans="1:3">
      <c r="A2368" s="517" t="str">
        <f>IF(C2361=0,"","商品テーブル")</f>
        <v/>
      </c>
      <c r="B2368" s="517" t="s">
        <v>1404</v>
      </c>
      <c r="C2368" s="517">
        <f>商品入力!O67</f>
        <v>0</v>
      </c>
    </row>
    <row r="2369" spans="1:4">
      <c r="A2369" s="517" t="str">
        <f>IF(C2361=0,"","商品テーブル")</f>
        <v/>
      </c>
      <c r="B2369" s="517" t="s">
        <v>1405</v>
      </c>
      <c r="C2369" s="517">
        <f>商品入力!P67</f>
        <v>0</v>
      </c>
    </row>
    <row r="2370" spans="1:4">
      <c r="A2370" s="517" t="str">
        <f>IF(C2361=0,"","商品テーブル")</f>
        <v/>
      </c>
      <c r="B2370" s="517" t="s">
        <v>1406</v>
      </c>
      <c r="C2370" s="517">
        <f>商品入力!Q67</f>
        <v>0</v>
      </c>
    </row>
    <row r="2371" spans="1:4">
      <c r="A2371" s="517" t="str">
        <f>IF(C2361=0,"","商品テーブル")</f>
        <v/>
      </c>
      <c r="B2371" s="517" t="s">
        <v>1407</v>
      </c>
      <c r="C2371" s="517">
        <f>商品入力!R67</f>
        <v>0</v>
      </c>
    </row>
    <row r="2372" spans="1:4">
      <c r="A2372" s="517" t="str">
        <f>IF(C2361=0,"","商品テーブル")</f>
        <v/>
      </c>
      <c r="B2372" s="517" t="s">
        <v>1408</v>
      </c>
      <c r="C2372" s="517">
        <f>商品入力!S67</f>
        <v>0</v>
      </c>
    </row>
    <row r="2373" spans="1:4">
      <c r="A2373" s="517" t="str">
        <f>IF(C2361=0,"","商品テーブル")</f>
        <v/>
      </c>
      <c r="B2373" s="517" t="s">
        <v>1409</v>
      </c>
      <c r="C2373" s="517">
        <f>商品入力!T67</f>
        <v>0</v>
      </c>
    </row>
    <row r="2374" spans="1:4">
      <c r="A2374" s="517" t="str">
        <f>IF(C2384=0,"","商品テーブル")</f>
        <v/>
      </c>
      <c r="B2374" s="517" t="s">
        <v>1291</v>
      </c>
      <c r="C2374" s="517" t="str">
        <f>申請用入力!$R$12</f>
        <v/>
      </c>
      <c r="D2374" s="517" t="s">
        <v>1292</v>
      </c>
    </row>
    <row r="2375" spans="1:4">
      <c r="A2375" s="517" t="str">
        <f>IF(C2384=0,"","商品テーブル")</f>
        <v/>
      </c>
      <c r="B2375" s="517" t="s">
        <v>1293</v>
      </c>
      <c r="C2375" s="517">
        <f>選択!$A$2</f>
        <v>2024</v>
      </c>
    </row>
    <row r="2376" spans="1:4">
      <c r="A2376" s="517" t="str">
        <f>IF(C2384=0,"","商品テーブル")</f>
        <v/>
      </c>
      <c r="B2376" s="517" t="s">
        <v>1360</v>
      </c>
      <c r="C2376" s="517" t="str">
        <f>選択!$A$1</f>
        <v>ブランド構築支援</v>
      </c>
    </row>
    <row r="2377" spans="1:4">
      <c r="A2377" s="517" t="str">
        <f>IF(C2384=0,"","商品テーブル")</f>
        <v/>
      </c>
      <c r="B2377" s="517" t="s">
        <v>1361</v>
      </c>
      <c r="C2377" s="517" t="e">
        <f ca="1">$C$127</f>
        <v>#VALUE!</v>
      </c>
    </row>
    <row r="2378" spans="1:4">
      <c r="A2378" s="517" t="str">
        <f>IF(C2384=0,"","商品テーブル")</f>
        <v/>
      </c>
      <c r="B2378" s="517" t="s">
        <v>1380</v>
      </c>
    </row>
    <row r="2379" spans="1:4">
      <c r="A2379" s="517" t="str">
        <f>IF(C2384=0,"","商品テーブル")</f>
        <v/>
      </c>
      <c r="B2379" s="517" t="s">
        <v>1396</v>
      </c>
      <c r="C2379" s="517">
        <f>商品入力!C68</f>
        <v>0</v>
      </c>
    </row>
    <row r="2380" spans="1:4">
      <c r="A2380" s="517" t="str">
        <f>IF(C2384=0,"","商品テーブル")</f>
        <v/>
      </c>
      <c r="B2380" s="517" t="s">
        <v>1355</v>
      </c>
      <c r="C2380" s="517">
        <f>商品入力!D68</f>
        <v>0</v>
      </c>
    </row>
    <row r="2381" spans="1:4">
      <c r="A2381" s="517" t="str">
        <f>IF(C2384=0,"","商品テーブル")</f>
        <v/>
      </c>
      <c r="B2381" s="517" t="s">
        <v>1356</v>
      </c>
      <c r="C2381" s="517">
        <f>商品入力!E68</f>
        <v>0</v>
      </c>
    </row>
    <row r="2382" spans="1:4">
      <c r="A2382" s="517" t="str">
        <f>IF(C2384=0,"","商品テーブル")</f>
        <v/>
      </c>
      <c r="B2382" s="517" t="s">
        <v>1357</v>
      </c>
      <c r="C2382" s="517">
        <f>商品入力!F68</f>
        <v>0</v>
      </c>
    </row>
    <row r="2383" spans="1:4">
      <c r="A2383" s="517" t="str">
        <f>IF(C2384=0,"","商品テーブル")</f>
        <v/>
      </c>
      <c r="B2383" s="517" t="s">
        <v>1397</v>
      </c>
      <c r="C2383" s="517">
        <f>商品入力!G68</f>
        <v>0</v>
      </c>
    </row>
    <row r="2384" spans="1:4">
      <c r="A2384" s="517" t="str">
        <f>IF(C2384=0,"","商品テーブル")</f>
        <v/>
      </c>
      <c r="B2384" s="517" t="s">
        <v>1359</v>
      </c>
      <c r="C2384" s="517">
        <f>商品入力!H68</f>
        <v>0</v>
      </c>
    </row>
    <row r="2385" spans="1:4">
      <c r="A2385" s="517" t="str">
        <f>IF(C2384=0,"","商品テーブル")</f>
        <v/>
      </c>
      <c r="B2385" s="517" t="s">
        <v>1398</v>
      </c>
      <c r="C2385" s="517">
        <f>商品入力!I68</f>
        <v>0</v>
      </c>
    </row>
    <row r="2386" spans="1:4">
      <c r="A2386" s="517" t="str">
        <f>IF(C2384=0,"","商品テーブル")</f>
        <v/>
      </c>
      <c r="B2386" s="517" t="s">
        <v>1399</v>
      </c>
      <c r="C2386" s="517">
        <f>商品入力!J68</f>
        <v>0</v>
      </c>
    </row>
    <row r="2387" spans="1:4">
      <c r="A2387" s="517" t="str">
        <f>IF(C2384=0,"","商品テーブル")</f>
        <v/>
      </c>
      <c r="B2387" s="517" t="s">
        <v>1400</v>
      </c>
      <c r="C2387" s="517">
        <f>商品入力!K68</f>
        <v>0</v>
      </c>
    </row>
    <row r="2388" spans="1:4">
      <c r="A2388" s="517" t="str">
        <f>IF(C2384=0,"","商品テーブル")</f>
        <v/>
      </c>
      <c r="B2388" s="517" t="s">
        <v>1401</v>
      </c>
      <c r="C2388" s="517">
        <f>商品入力!L68</f>
        <v>0</v>
      </c>
    </row>
    <row r="2389" spans="1:4">
      <c r="A2389" s="517" t="str">
        <f>IF(C2384=0,"","商品テーブル")</f>
        <v/>
      </c>
      <c r="B2389" s="517" t="s">
        <v>1402</v>
      </c>
      <c r="C2389" s="517">
        <f>商品入力!M68</f>
        <v>0</v>
      </c>
    </row>
    <row r="2390" spans="1:4">
      <c r="A2390" s="517" t="str">
        <f>IF(C2384=0,"","商品テーブル")</f>
        <v/>
      </c>
      <c r="B2390" s="517" t="s">
        <v>1403</v>
      </c>
      <c r="C2390" s="517">
        <f>商品入力!N68</f>
        <v>0</v>
      </c>
    </row>
    <row r="2391" spans="1:4">
      <c r="A2391" s="517" t="str">
        <f>IF(C2384=0,"","商品テーブル")</f>
        <v/>
      </c>
      <c r="B2391" s="517" t="s">
        <v>1404</v>
      </c>
      <c r="C2391" s="517">
        <f>商品入力!O68</f>
        <v>0</v>
      </c>
    </row>
    <row r="2392" spans="1:4">
      <c r="A2392" s="517" t="str">
        <f>IF(C2384=0,"","商品テーブル")</f>
        <v/>
      </c>
      <c r="B2392" s="517" t="s">
        <v>1405</v>
      </c>
      <c r="C2392" s="517">
        <f>商品入力!P68</f>
        <v>0</v>
      </c>
    </row>
    <row r="2393" spans="1:4">
      <c r="A2393" s="517" t="str">
        <f>IF(C2384=0,"","商品テーブル")</f>
        <v/>
      </c>
      <c r="B2393" s="517" t="s">
        <v>1406</v>
      </c>
      <c r="C2393" s="517">
        <f>商品入力!Q68</f>
        <v>0</v>
      </c>
    </row>
    <row r="2394" spans="1:4">
      <c r="A2394" s="517" t="str">
        <f>IF(C2384=0,"","商品テーブル")</f>
        <v/>
      </c>
      <c r="B2394" s="517" t="s">
        <v>1407</v>
      </c>
      <c r="C2394" s="517">
        <f>商品入力!R68</f>
        <v>0</v>
      </c>
    </row>
    <row r="2395" spans="1:4">
      <c r="A2395" s="517" t="str">
        <f>IF(C2384=0,"","商品テーブル")</f>
        <v/>
      </c>
      <c r="B2395" s="517" t="s">
        <v>1408</v>
      </c>
      <c r="C2395" s="517">
        <f>商品入力!S68</f>
        <v>0</v>
      </c>
    </row>
    <row r="2396" spans="1:4">
      <c r="A2396" s="517" t="str">
        <f>IF(C2384=0,"","商品テーブル")</f>
        <v/>
      </c>
      <c r="B2396" s="517" t="s">
        <v>1409</v>
      </c>
      <c r="C2396" s="517">
        <f>商品入力!T68</f>
        <v>0</v>
      </c>
    </row>
    <row r="2397" spans="1:4">
      <c r="A2397" s="517" t="str">
        <f>IF(C2407=0,"","商品テーブル")</f>
        <v/>
      </c>
      <c r="B2397" s="517" t="s">
        <v>1291</v>
      </c>
      <c r="C2397" s="517" t="str">
        <f>申請用入力!$R$12</f>
        <v/>
      </c>
      <c r="D2397" s="517" t="s">
        <v>1292</v>
      </c>
    </row>
    <row r="2398" spans="1:4">
      <c r="A2398" s="517" t="str">
        <f>IF(C2407=0,"","商品テーブル")</f>
        <v/>
      </c>
      <c r="B2398" s="517" t="s">
        <v>1293</v>
      </c>
      <c r="C2398" s="517">
        <f>選択!$A$2</f>
        <v>2024</v>
      </c>
    </row>
    <row r="2399" spans="1:4">
      <c r="A2399" s="517" t="str">
        <f>IF(C2407=0,"","商品テーブル")</f>
        <v/>
      </c>
      <c r="B2399" s="517" t="s">
        <v>1360</v>
      </c>
      <c r="C2399" s="517" t="str">
        <f>選択!$A$1</f>
        <v>ブランド構築支援</v>
      </c>
    </row>
    <row r="2400" spans="1:4">
      <c r="A2400" s="517" t="str">
        <f>IF(C2407=0,"","商品テーブル")</f>
        <v/>
      </c>
      <c r="B2400" s="517" t="s">
        <v>1361</v>
      </c>
      <c r="C2400" s="517" t="e">
        <f ca="1">$C$127</f>
        <v>#VALUE!</v>
      </c>
    </row>
    <row r="2401" spans="1:3">
      <c r="A2401" s="517" t="str">
        <f>IF(C2407=0,"","商品テーブル")</f>
        <v/>
      </c>
      <c r="B2401" s="517" t="s">
        <v>1380</v>
      </c>
    </row>
    <row r="2402" spans="1:3">
      <c r="A2402" s="517" t="str">
        <f>IF(C2407=0,"","商品テーブル")</f>
        <v/>
      </c>
      <c r="B2402" s="517" t="s">
        <v>1396</v>
      </c>
      <c r="C2402" s="517">
        <f>商品入力!C69</f>
        <v>0</v>
      </c>
    </row>
    <row r="2403" spans="1:3">
      <c r="A2403" s="517" t="str">
        <f>IF(C2407=0,"","商品テーブル")</f>
        <v/>
      </c>
      <c r="B2403" s="517" t="s">
        <v>1355</v>
      </c>
      <c r="C2403" s="517">
        <f>商品入力!D69</f>
        <v>0</v>
      </c>
    </row>
    <row r="2404" spans="1:3">
      <c r="A2404" s="517" t="str">
        <f>IF(C2407=0,"","商品テーブル")</f>
        <v/>
      </c>
      <c r="B2404" s="517" t="s">
        <v>1356</v>
      </c>
      <c r="C2404" s="517">
        <f>商品入力!E69</f>
        <v>0</v>
      </c>
    </row>
    <row r="2405" spans="1:3">
      <c r="A2405" s="517" t="str">
        <f>IF(C2407=0,"","商品テーブル")</f>
        <v/>
      </c>
      <c r="B2405" s="517" t="s">
        <v>1357</v>
      </c>
      <c r="C2405" s="517">
        <f>商品入力!F69</f>
        <v>0</v>
      </c>
    </row>
    <row r="2406" spans="1:3">
      <c r="A2406" s="517" t="str">
        <f>IF(C2407=0,"","商品テーブル")</f>
        <v/>
      </c>
      <c r="B2406" s="517" t="s">
        <v>1397</v>
      </c>
      <c r="C2406" s="517">
        <f>商品入力!G69</f>
        <v>0</v>
      </c>
    </row>
    <row r="2407" spans="1:3">
      <c r="A2407" s="517" t="str">
        <f>IF(C2407=0,"","商品テーブル")</f>
        <v/>
      </c>
      <c r="B2407" s="517" t="s">
        <v>1359</v>
      </c>
      <c r="C2407" s="517">
        <f>商品入力!H69</f>
        <v>0</v>
      </c>
    </row>
    <row r="2408" spans="1:3">
      <c r="A2408" s="517" t="str">
        <f>IF(C2407=0,"","商品テーブル")</f>
        <v/>
      </c>
      <c r="B2408" s="517" t="s">
        <v>1398</v>
      </c>
      <c r="C2408" s="517">
        <f>商品入力!I69</f>
        <v>0</v>
      </c>
    </row>
    <row r="2409" spans="1:3">
      <c r="A2409" s="517" t="str">
        <f>IF(C2407=0,"","商品テーブル")</f>
        <v/>
      </c>
      <c r="B2409" s="517" t="s">
        <v>1399</v>
      </c>
      <c r="C2409" s="517">
        <f>商品入力!J69</f>
        <v>0</v>
      </c>
    </row>
    <row r="2410" spans="1:3">
      <c r="A2410" s="517" t="str">
        <f>IF(C2407=0,"","商品テーブル")</f>
        <v/>
      </c>
      <c r="B2410" s="517" t="s">
        <v>1400</v>
      </c>
      <c r="C2410" s="517">
        <f>商品入力!K69</f>
        <v>0</v>
      </c>
    </row>
    <row r="2411" spans="1:3">
      <c r="A2411" s="517" t="str">
        <f>IF(C2407=0,"","商品テーブル")</f>
        <v/>
      </c>
      <c r="B2411" s="517" t="s">
        <v>1401</v>
      </c>
      <c r="C2411" s="517">
        <f>商品入力!L69</f>
        <v>0</v>
      </c>
    </row>
    <row r="2412" spans="1:3">
      <c r="A2412" s="517" t="str">
        <f>IF(C2407=0,"","商品テーブル")</f>
        <v/>
      </c>
      <c r="B2412" s="517" t="s">
        <v>1402</v>
      </c>
      <c r="C2412" s="517">
        <f>商品入力!M69</f>
        <v>0</v>
      </c>
    </row>
    <row r="2413" spans="1:3">
      <c r="A2413" s="517" t="str">
        <f>IF(C2407=0,"","商品テーブル")</f>
        <v/>
      </c>
      <c r="B2413" s="517" t="s">
        <v>1403</v>
      </c>
      <c r="C2413" s="517">
        <f>商品入力!N69</f>
        <v>0</v>
      </c>
    </row>
    <row r="2414" spans="1:3">
      <c r="A2414" s="517" t="str">
        <f>IF(C2407=0,"","商品テーブル")</f>
        <v/>
      </c>
      <c r="B2414" s="517" t="s">
        <v>1404</v>
      </c>
      <c r="C2414" s="517">
        <f>商品入力!O69</f>
        <v>0</v>
      </c>
    </row>
    <row r="2415" spans="1:3">
      <c r="A2415" s="517" t="str">
        <f>IF(C2407=0,"","商品テーブル")</f>
        <v/>
      </c>
      <c r="B2415" s="517" t="s">
        <v>1405</v>
      </c>
      <c r="C2415" s="517">
        <f>商品入力!P69</f>
        <v>0</v>
      </c>
    </row>
    <row r="2416" spans="1:3">
      <c r="A2416" s="517" t="str">
        <f>IF(C2407=0,"","商品テーブル")</f>
        <v/>
      </c>
      <c r="B2416" s="517" t="s">
        <v>1406</v>
      </c>
      <c r="C2416" s="517">
        <f>商品入力!Q69</f>
        <v>0</v>
      </c>
    </row>
    <row r="2417" spans="1:4">
      <c r="A2417" s="517" t="str">
        <f>IF(C2407=0,"","商品テーブル")</f>
        <v/>
      </c>
      <c r="B2417" s="517" t="s">
        <v>1407</v>
      </c>
      <c r="C2417" s="517">
        <f>商品入力!R69</f>
        <v>0</v>
      </c>
    </row>
    <row r="2418" spans="1:4">
      <c r="A2418" s="517" t="str">
        <f>IF(C2407=0,"","商品テーブル")</f>
        <v/>
      </c>
      <c r="B2418" s="517" t="s">
        <v>1408</v>
      </c>
      <c r="C2418" s="517">
        <f>商品入力!S69</f>
        <v>0</v>
      </c>
    </row>
    <row r="2419" spans="1:4">
      <c r="A2419" s="517" t="str">
        <f>IF(C2407=0,"","商品テーブル")</f>
        <v/>
      </c>
      <c r="B2419" s="517" t="s">
        <v>1409</v>
      </c>
      <c r="C2419" s="517">
        <f>商品入力!T69</f>
        <v>0</v>
      </c>
    </row>
    <row r="2420" spans="1:4">
      <c r="A2420" s="517" t="str">
        <f>IF(C2430=0,"","商品テーブル")</f>
        <v/>
      </c>
      <c r="B2420" s="517" t="s">
        <v>1291</v>
      </c>
      <c r="C2420" s="517" t="str">
        <f>申請用入力!$R$12</f>
        <v/>
      </c>
      <c r="D2420" s="517" t="s">
        <v>1292</v>
      </c>
    </row>
    <row r="2421" spans="1:4">
      <c r="A2421" s="517" t="str">
        <f>IF(C2430=0,"","商品テーブル")</f>
        <v/>
      </c>
      <c r="B2421" s="517" t="s">
        <v>1293</v>
      </c>
      <c r="C2421" s="517">
        <f>選択!$A$2</f>
        <v>2024</v>
      </c>
    </row>
    <row r="2422" spans="1:4">
      <c r="A2422" s="517" t="str">
        <f>IF(C2430=0,"","商品テーブル")</f>
        <v/>
      </c>
      <c r="B2422" s="517" t="s">
        <v>1360</v>
      </c>
      <c r="C2422" s="517" t="str">
        <f>選択!$A$1</f>
        <v>ブランド構築支援</v>
      </c>
    </row>
    <row r="2423" spans="1:4">
      <c r="A2423" s="517" t="str">
        <f>IF(C2430=0,"","商品テーブル")</f>
        <v/>
      </c>
      <c r="B2423" s="517" t="s">
        <v>1361</v>
      </c>
      <c r="C2423" s="517" t="e">
        <f ca="1">$C$127</f>
        <v>#VALUE!</v>
      </c>
    </row>
    <row r="2424" spans="1:4">
      <c r="A2424" s="517" t="str">
        <f>IF(C2430=0,"","商品テーブル")</f>
        <v/>
      </c>
      <c r="B2424" s="517" t="s">
        <v>1380</v>
      </c>
    </row>
    <row r="2425" spans="1:4">
      <c r="A2425" s="517" t="str">
        <f>IF(C2430=0,"","商品テーブル")</f>
        <v/>
      </c>
      <c r="B2425" s="517" t="s">
        <v>1396</v>
      </c>
      <c r="C2425" s="517">
        <f>商品入力!C70</f>
        <v>0</v>
      </c>
    </row>
    <row r="2426" spans="1:4">
      <c r="A2426" s="517" t="str">
        <f>IF(C2430=0,"","商品テーブル")</f>
        <v/>
      </c>
      <c r="B2426" s="517" t="s">
        <v>1355</v>
      </c>
      <c r="C2426" s="517">
        <f>商品入力!D70</f>
        <v>0</v>
      </c>
    </row>
    <row r="2427" spans="1:4">
      <c r="A2427" s="517" t="str">
        <f>IF(C2430=0,"","商品テーブル")</f>
        <v/>
      </c>
      <c r="B2427" s="517" t="s">
        <v>1356</v>
      </c>
      <c r="C2427" s="517">
        <f>商品入力!E70</f>
        <v>0</v>
      </c>
    </row>
    <row r="2428" spans="1:4">
      <c r="A2428" s="517" t="str">
        <f>IF(C2430=0,"","商品テーブル")</f>
        <v/>
      </c>
      <c r="B2428" s="517" t="s">
        <v>1357</v>
      </c>
      <c r="C2428" s="517">
        <f>商品入力!F70</f>
        <v>0</v>
      </c>
    </row>
    <row r="2429" spans="1:4">
      <c r="A2429" s="517" t="str">
        <f>IF(C2430=0,"","商品テーブル")</f>
        <v/>
      </c>
      <c r="B2429" s="517" t="s">
        <v>1397</v>
      </c>
      <c r="C2429" s="517">
        <f>商品入力!G70</f>
        <v>0</v>
      </c>
    </row>
    <row r="2430" spans="1:4">
      <c r="A2430" s="517" t="str">
        <f>IF(C2430=0,"","商品テーブル")</f>
        <v/>
      </c>
      <c r="B2430" s="517" t="s">
        <v>1359</v>
      </c>
      <c r="C2430" s="517">
        <f>商品入力!H70</f>
        <v>0</v>
      </c>
    </row>
    <row r="2431" spans="1:4">
      <c r="A2431" s="517" t="str">
        <f>IF(C2430=0,"","商品テーブル")</f>
        <v/>
      </c>
      <c r="B2431" s="517" t="s">
        <v>1398</v>
      </c>
      <c r="C2431" s="517">
        <f>商品入力!I70</f>
        <v>0</v>
      </c>
    </row>
    <row r="2432" spans="1:4">
      <c r="A2432" s="517" t="str">
        <f>IF(C2430=0,"","商品テーブル")</f>
        <v/>
      </c>
      <c r="B2432" s="517" t="s">
        <v>1399</v>
      </c>
      <c r="C2432" s="517">
        <f>商品入力!J70</f>
        <v>0</v>
      </c>
    </row>
    <row r="2433" spans="1:4">
      <c r="A2433" s="517" t="str">
        <f>IF(C2430=0,"","商品テーブル")</f>
        <v/>
      </c>
      <c r="B2433" s="517" t="s">
        <v>1400</v>
      </c>
      <c r="C2433" s="517">
        <f>商品入力!K70</f>
        <v>0</v>
      </c>
    </row>
    <row r="2434" spans="1:4">
      <c r="A2434" s="517" t="str">
        <f>IF(C2430=0,"","商品テーブル")</f>
        <v/>
      </c>
      <c r="B2434" s="517" t="s">
        <v>1401</v>
      </c>
      <c r="C2434" s="517">
        <f>商品入力!L70</f>
        <v>0</v>
      </c>
    </row>
    <row r="2435" spans="1:4">
      <c r="A2435" s="517" t="str">
        <f>IF(C2430=0,"","商品テーブル")</f>
        <v/>
      </c>
      <c r="B2435" s="517" t="s">
        <v>1402</v>
      </c>
      <c r="C2435" s="517">
        <f>商品入力!M70</f>
        <v>0</v>
      </c>
    </row>
    <row r="2436" spans="1:4">
      <c r="A2436" s="517" t="str">
        <f>IF(C2430=0,"","商品テーブル")</f>
        <v/>
      </c>
      <c r="B2436" s="517" t="s">
        <v>1403</v>
      </c>
      <c r="C2436" s="517">
        <f>商品入力!N70</f>
        <v>0</v>
      </c>
    </row>
    <row r="2437" spans="1:4">
      <c r="A2437" s="517" t="str">
        <f>IF(C2430=0,"","商品テーブル")</f>
        <v/>
      </c>
      <c r="B2437" s="517" t="s">
        <v>1404</v>
      </c>
      <c r="C2437" s="517">
        <f>商品入力!O70</f>
        <v>0</v>
      </c>
    </row>
    <row r="2438" spans="1:4">
      <c r="A2438" s="517" t="str">
        <f>IF(C2430=0,"","商品テーブル")</f>
        <v/>
      </c>
      <c r="B2438" s="517" t="s">
        <v>1405</v>
      </c>
      <c r="C2438" s="517">
        <f>商品入力!P70</f>
        <v>0</v>
      </c>
    </row>
    <row r="2439" spans="1:4">
      <c r="A2439" s="517" t="str">
        <f>IF(C2430=0,"","商品テーブル")</f>
        <v/>
      </c>
      <c r="B2439" s="517" t="s">
        <v>1406</v>
      </c>
      <c r="C2439" s="517">
        <f>商品入力!Q70</f>
        <v>0</v>
      </c>
    </row>
    <row r="2440" spans="1:4">
      <c r="A2440" s="517" t="str">
        <f>IF(C2430=0,"","商品テーブル")</f>
        <v/>
      </c>
      <c r="B2440" s="517" t="s">
        <v>1407</v>
      </c>
      <c r="C2440" s="517">
        <f>商品入力!R70</f>
        <v>0</v>
      </c>
    </row>
    <row r="2441" spans="1:4">
      <c r="A2441" s="517" t="str">
        <f>IF(C2430=0,"","商品テーブル")</f>
        <v/>
      </c>
      <c r="B2441" s="517" t="s">
        <v>1408</v>
      </c>
      <c r="C2441" s="517">
        <f>商品入力!S70</f>
        <v>0</v>
      </c>
    </row>
    <row r="2442" spans="1:4">
      <c r="A2442" s="517" t="str">
        <f>IF(C2430=0,"","商品テーブル")</f>
        <v/>
      </c>
      <c r="B2442" s="517" t="s">
        <v>1409</v>
      </c>
      <c r="C2442" s="517">
        <f>商品入力!T70</f>
        <v>0</v>
      </c>
    </row>
    <row r="2443" spans="1:4">
      <c r="A2443" s="517" t="str">
        <f>IF(C2453=0,"","商品テーブル")</f>
        <v/>
      </c>
      <c r="B2443" s="517" t="s">
        <v>1291</v>
      </c>
      <c r="C2443" s="517" t="str">
        <f>申請用入力!$R$12</f>
        <v/>
      </c>
      <c r="D2443" s="517" t="s">
        <v>1292</v>
      </c>
    </row>
    <row r="2444" spans="1:4">
      <c r="A2444" s="517" t="str">
        <f>IF(C2453=0,"","商品テーブル")</f>
        <v/>
      </c>
      <c r="B2444" s="517" t="s">
        <v>1293</v>
      </c>
      <c r="C2444" s="517">
        <f>選択!$A$2</f>
        <v>2024</v>
      </c>
    </row>
    <row r="2445" spans="1:4">
      <c r="A2445" s="517" t="str">
        <f>IF(C2453=0,"","商品テーブル")</f>
        <v/>
      </c>
      <c r="B2445" s="517" t="s">
        <v>1360</v>
      </c>
      <c r="C2445" s="517" t="str">
        <f>選択!$A$1</f>
        <v>ブランド構築支援</v>
      </c>
    </row>
    <row r="2446" spans="1:4">
      <c r="A2446" s="517" t="str">
        <f>IF(C2453=0,"","商品テーブル")</f>
        <v/>
      </c>
      <c r="B2446" s="517" t="s">
        <v>1361</v>
      </c>
      <c r="C2446" s="517" t="e">
        <f ca="1">$C$127</f>
        <v>#VALUE!</v>
      </c>
    </row>
    <row r="2447" spans="1:4">
      <c r="A2447" s="517" t="str">
        <f>IF(C2453=0,"","商品テーブル")</f>
        <v/>
      </c>
      <c r="B2447" s="517" t="s">
        <v>1380</v>
      </c>
    </row>
    <row r="2448" spans="1:4">
      <c r="A2448" s="517" t="str">
        <f>IF(C2453=0,"","商品テーブル")</f>
        <v/>
      </c>
      <c r="B2448" s="517" t="s">
        <v>1396</v>
      </c>
      <c r="C2448" s="517">
        <f>商品入力!C71</f>
        <v>0</v>
      </c>
    </row>
    <row r="2449" spans="1:3">
      <c r="A2449" s="517" t="str">
        <f>IF(C2453=0,"","商品テーブル")</f>
        <v/>
      </c>
      <c r="B2449" s="517" t="s">
        <v>1355</v>
      </c>
      <c r="C2449" s="517">
        <f>商品入力!D71</f>
        <v>0</v>
      </c>
    </row>
    <row r="2450" spans="1:3">
      <c r="A2450" s="517" t="str">
        <f>IF(C2453=0,"","商品テーブル")</f>
        <v/>
      </c>
      <c r="B2450" s="517" t="s">
        <v>1356</v>
      </c>
      <c r="C2450" s="517">
        <f>商品入力!E71</f>
        <v>0</v>
      </c>
    </row>
    <row r="2451" spans="1:3">
      <c r="A2451" s="517" t="str">
        <f>IF(C2453=0,"","商品テーブル")</f>
        <v/>
      </c>
      <c r="B2451" s="517" t="s">
        <v>1357</v>
      </c>
      <c r="C2451" s="517">
        <f>商品入力!F71</f>
        <v>0</v>
      </c>
    </row>
    <row r="2452" spans="1:3">
      <c r="A2452" s="517" t="str">
        <f>IF(C2453=0,"","商品テーブル")</f>
        <v/>
      </c>
      <c r="B2452" s="517" t="s">
        <v>1397</v>
      </c>
      <c r="C2452" s="517">
        <f>商品入力!G71</f>
        <v>0</v>
      </c>
    </row>
    <row r="2453" spans="1:3">
      <c r="A2453" s="517" t="str">
        <f>IF(C2453=0,"","商品テーブル")</f>
        <v/>
      </c>
      <c r="B2453" s="517" t="s">
        <v>1359</v>
      </c>
      <c r="C2453" s="517">
        <f>商品入力!H71</f>
        <v>0</v>
      </c>
    </row>
    <row r="2454" spans="1:3">
      <c r="A2454" s="517" t="str">
        <f>IF(C2453=0,"","商品テーブル")</f>
        <v/>
      </c>
      <c r="B2454" s="517" t="s">
        <v>1398</v>
      </c>
      <c r="C2454" s="517">
        <f>商品入力!I71</f>
        <v>0</v>
      </c>
    </row>
    <row r="2455" spans="1:3">
      <c r="A2455" s="517" t="str">
        <f>IF(C2453=0,"","商品テーブル")</f>
        <v/>
      </c>
      <c r="B2455" s="517" t="s">
        <v>1399</v>
      </c>
      <c r="C2455" s="517">
        <f>商品入力!J71</f>
        <v>0</v>
      </c>
    </row>
    <row r="2456" spans="1:3">
      <c r="A2456" s="517" t="str">
        <f>IF(C2453=0,"","商品テーブル")</f>
        <v/>
      </c>
      <c r="B2456" s="517" t="s">
        <v>1400</v>
      </c>
      <c r="C2456" s="517">
        <f>商品入力!K71</f>
        <v>0</v>
      </c>
    </row>
    <row r="2457" spans="1:3">
      <c r="A2457" s="517" t="str">
        <f>IF(C2453=0,"","商品テーブル")</f>
        <v/>
      </c>
      <c r="B2457" s="517" t="s">
        <v>1401</v>
      </c>
      <c r="C2457" s="517">
        <f>商品入力!L71</f>
        <v>0</v>
      </c>
    </row>
    <row r="2458" spans="1:3">
      <c r="A2458" s="517" t="str">
        <f>IF(C2453=0,"","商品テーブル")</f>
        <v/>
      </c>
      <c r="B2458" s="517" t="s">
        <v>1402</v>
      </c>
      <c r="C2458" s="517">
        <f>商品入力!M71</f>
        <v>0</v>
      </c>
    </row>
    <row r="2459" spans="1:3">
      <c r="A2459" s="517" t="str">
        <f>IF(C2453=0,"","商品テーブル")</f>
        <v/>
      </c>
      <c r="B2459" s="517" t="s">
        <v>1403</v>
      </c>
      <c r="C2459" s="517">
        <f>商品入力!N71</f>
        <v>0</v>
      </c>
    </row>
    <row r="2460" spans="1:3">
      <c r="A2460" s="517" t="str">
        <f>IF(C2453=0,"","商品テーブル")</f>
        <v/>
      </c>
      <c r="B2460" s="517" t="s">
        <v>1404</v>
      </c>
      <c r="C2460" s="517">
        <f>商品入力!O71</f>
        <v>0</v>
      </c>
    </row>
    <row r="2461" spans="1:3">
      <c r="A2461" s="517" t="str">
        <f>IF(C2453=0,"","商品テーブル")</f>
        <v/>
      </c>
      <c r="B2461" s="517" t="s">
        <v>1405</v>
      </c>
      <c r="C2461" s="517">
        <f>商品入力!P71</f>
        <v>0</v>
      </c>
    </row>
    <row r="2462" spans="1:3">
      <c r="A2462" s="517" t="str">
        <f>IF(C2453=0,"","商品テーブル")</f>
        <v/>
      </c>
      <c r="B2462" s="517" t="s">
        <v>1406</v>
      </c>
      <c r="C2462" s="517">
        <f>商品入力!Q71</f>
        <v>0</v>
      </c>
    </row>
    <row r="2463" spans="1:3">
      <c r="A2463" s="517" t="str">
        <f>IF(C2453=0,"","商品テーブル")</f>
        <v/>
      </c>
      <c r="B2463" s="517" t="s">
        <v>1407</v>
      </c>
      <c r="C2463" s="517">
        <f>商品入力!R71</f>
        <v>0</v>
      </c>
    </row>
    <row r="2464" spans="1:3">
      <c r="A2464" s="517" t="str">
        <f>IF(C2453=0,"","商品テーブル")</f>
        <v/>
      </c>
      <c r="B2464" s="517" t="s">
        <v>1408</v>
      </c>
      <c r="C2464" s="517">
        <f>商品入力!S71</f>
        <v>0</v>
      </c>
    </row>
    <row r="2465" spans="1:4">
      <c r="A2465" s="517" t="str">
        <f>IF(C2453=0,"","商品テーブル")</f>
        <v/>
      </c>
      <c r="B2465" s="517" t="s">
        <v>1409</v>
      </c>
      <c r="C2465" s="517">
        <f>商品入力!T71</f>
        <v>0</v>
      </c>
    </row>
    <row r="2466" spans="1:4">
      <c r="A2466" s="517" t="str">
        <f>IF(C2476=0,"","商品テーブル")</f>
        <v/>
      </c>
      <c r="B2466" s="517" t="s">
        <v>1291</v>
      </c>
      <c r="C2466" s="517" t="str">
        <f>申請用入力!$R$12</f>
        <v/>
      </c>
      <c r="D2466" s="517" t="s">
        <v>1292</v>
      </c>
    </row>
    <row r="2467" spans="1:4">
      <c r="A2467" s="517" t="str">
        <f>IF(C2476=0,"","商品テーブル")</f>
        <v/>
      </c>
      <c r="B2467" s="517" t="s">
        <v>1293</v>
      </c>
      <c r="C2467" s="517">
        <f>選択!$A$2</f>
        <v>2024</v>
      </c>
    </row>
    <row r="2468" spans="1:4">
      <c r="A2468" s="517" t="str">
        <f>IF(C2476=0,"","商品テーブル")</f>
        <v/>
      </c>
      <c r="B2468" s="517" t="s">
        <v>1360</v>
      </c>
      <c r="C2468" s="517" t="str">
        <f>選択!$A$1</f>
        <v>ブランド構築支援</v>
      </c>
    </row>
    <row r="2469" spans="1:4">
      <c r="A2469" s="517" t="str">
        <f>IF(C2476=0,"","商品テーブル")</f>
        <v/>
      </c>
      <c r="B2469" s="517" t="s">
        <v>1361</v>
      </c>
      <c r="C2469" s="517" t="e">
        <f ca="1">$C$127</f>
        <v>#VALUE!</v>
      </c>
    </row>
    <row r="2470" spans="1:4">
      <c r="A2470" s="517" t="str">
        <f>IF(C2476=0,"","商品テーブル")</f>
        <v/>
      </c>
      <c r="B2470" s="517" t="s">
        <v>1380</v>
      </c>
    </row>
    <row r="2471" spans="1:4">
      <c r="A2471" s="517" t="str">
        <f>IF(C2476=0,"","商品テーブル")</f>
        <v/>
      </c>
      <c r="B2471" s="517" t="s">
        <v>1396</v>
      </c>
      <c r="C2471" s="517">
        <f>商品入力!C72</f>
        <v>0</v>
      </c>
    </row>
    <row r="2472" spans="1:4">
      <c r="A2472" s="517" t="str">
        <f>IF(C2476=0,"","商品テーブル")</f>
        <v/>
      </c>
      <c r="B2472" s="517" t="s">
        <v>1355</v>
      </c>
      <c r="C2472" s="517">
        <f>商品入力!D72</f>
        <v>0</v>
      </c>
    </row>
    <row r="2473" spans="1:4">
      <c r="A2473" s="517" t="str">
        <f>IF(C2476=0,"","商品テーブル")</f>
        <v/>
      </c>
      <c r="B2473" s="517" t="s">
        <v>1356</v>
      </c>
      <c r="C2473" s="517">
        <f>商品入力!E72</f>
        <v>0</v>
      </c>
    </row>
    <row r="2474" spans="1:4">
      <c r="A2474" s="517" t="str">
        <f>IF(C2476=0,"","商品テーブル")</f>
        <v/>
      </c>
      <c r="B2474" s="517" t="s">
        <v>1357</v>
      </c>
      <c r="C2474" s="517">
        <f>商品入力!F72</f>
        <v>0</v>
      </c>
    </row>
    <row r="2475" spans="1:4">
      <c r="A2475" s="517" t="str">
        <f>IF(C2476=0,"","商品テーブル")</f>
        <v/>
      </c>
      <c r="B2475" s="517" t="s">
        <v>1397</v>
      </c>
      <c r="C2475" s="517">
        <f>商品入力!G72</f>
        <v>0</v>
      </c>
    </row>
    <row r="2476" spans="1:4">
      <c r="A2476" s="517" t="str">
        <f>IF(C2476=0,"","商品テーブル")</f>
        <v/>
      </c>
      <c r="B2476" s="517" t="s">
        <v>1359</v>
      </c>
      <c r="C2476" s="517">
        <f>商品入力!H72</f>
        <v>0</v>
      </c>
    </row>
    <row r="2477" spans="1:4">
      <c r="A2477" s="517" t="str">
        <f>IF(C2476=0,"","商品テーブル")</f>
        <v/>
      </c>
      <c r="B2477" s="517" t="s">
        <v>1398</v>
      </c>
      <c r="C2477" s="517">
        <f>商品入力!I72</f>
        <v>0</v>
      </c>
    </row>
    <row r="2478" spans="1:4">
      <c r="A2478" s="517" t="str">
        <f>IF(C2476=0,"","商品テーブル")</f>
        <v/>
      </c>
      <c r="B2478" s="517" t="s">
        <v>1399</v>
      </c>
      <c r="C2478" s="517">
        <f>商品入力!J72</f>
        <v>0</v>
      </c>
    </row>
    <row r="2479" spans="1:4">
      <c r="A2479" s="517" t="str">
        <f>IF(C2476=0,"","商品テーブル")</f>
        <v/>
      </c>
      <c r="B2479" s="517" t="s">
        <v>1400</v>
      </c>
      <c r="C2479" s="517">
        <f>商品入力!K72</f>
        <v>0</v>
      </c>
    </row>
    <row r="2480" spans="1:4">
      <c r="A2480" s="517" t="str">
        <f>IF(C2476=0,"","商品テーブル")</f>
        <v/>
      </c>
      <c r="B2480" s="517" t="s">
        <v>1401</v>
      </c>
      <c r="C2480" s="517">
        <f>商品入力!L72</f>
        <v>0</v>
      </c>
    </row>
    <row r="2481" spans="1:4">
      <c r="A2481" s="517" t="str">
        <f>IF(C2476=0,"","商品テーブル")</f>
        <v/>
      </c>
      <c r="B2481" s="517" t="s">
        <v>1402</v>
      </c>
      <c r="C2481" s="517">
        <f>商品入力!M72</f>
        <v>0</v>
      </c>
    </row>
    <row r="2482" spans="1:4">
      <c r="A2482" s="517" t="str">
        <f>IF(C2476=0,"","商品テーブル")</f>
        <v/>
      </c>
      <c r="B2482" s="517" t="s">
        <v>1403</v>
      </c>
      <c r="C2482" s="517">
        <f>商品入力!N72</f>
        <v>0</v>
      </c>
    </row>
    <row r="2483" spans="1:4">
      <c r="A2483" s="517" t="str">
        <f>IF(C2476=0,"","商品テーブル")</f>
        <v/>
      </c>
      <c r="B2483" s="517" t="s">
        <v>1404</v>
      </c>
      <c r="C2483" s="517">
        <f>商品入力!O72</f>
        <v>0</v>
      </c>
    </row>
    <row r="2484" spans="1:4">
      <c r="A2484" s="517" t="str">
        <f>IF(C2476=0,"","商品テーブル")</f>
        <v/>
      </c>
      <c r="B2484" s="517" t="s">
        <v>1405</v>
      </c>
      <c r="C2484" s="517">
        <f>商品入力!P72</f>
        <v>0</v>
      </c>
    </row>
    <row r="2485" spans="1:4">
      <c r="A2485" s="517" t="str">
        <f>IF(C2476=0,"","商品テーブル")</f>
        <v/>
      </c>
      <c r="B2485" s="517" t="s">
        <v>1406</v>
      </c>
      <c r="C2485" s="517">
        <f>商品入力!Q72</f>
        <v>0</v>
      </c>
    </row>
    <row r="2486" spans="1:4">
      <c r="A2486" s="517" t="str">
        <f>IF(C2476=0,"","商品テーブル")</f>
        <v/>
      </c>
      <c r="B2486" s="517" t="s">
        <v>1407</v>
      </c>
      <c r="C2486" s="517">
        <f>商品入力!R72</f>
        <v>0</v>
      </c>
    </row>
    <row r="2487" spans="1:4">
      <c r="A2487" s="517" t="str">
        <f>IF(C2476=0,"","商品テーブル")</f>
        <v/>
      </c>
      <c r="B2487" s="517" t="s">
        <v>1408</v>
      </c>
      <c r="C2487" s="517">
        <f>商品入力!S72</f>
        <v>0</v>
      </c>
    </row>
    <row r="2488" spans="1:4">
      <c r="A2488" s="517" t="str">
        <f>IF(C2476=0,"","商品テーブル")</f>
        <v/>
      </c>
      <c r="B2488" s="517" t="s">
        <v>1409</v>
      </c>
      <c r="C2488" s="517">
        <f>商品入力!T72</f>
        <v>0</v>
      </c>
    </row>
    <row r="2489" spans="1:4">
      <c r="A2489" s="517" t="str">
        <f>IF(C2499=0,"","商品テーブル")</f>
        <v/>
      </c>
      <c r="B2489" s="517" t="s">
        <v>1291</v>
      </c>
      <c r="C2489" s="517" t="str">
        <f>申請用入力!$R$12</f>
        <v/>
      </c>
      <c r="D2489" s="517" t="s">
        <v>1292</v>
      </c>
    </row>
    <row r="2490" spans="1:4">
      <c r="A2490" s="517" t="str">
        <f>IF(C2499=0,"","商品テーブル")</f>
        <v/>
      </c>
      <c r="B2490" s="517" t="s">
        <v>1293</v>
      </c>
      <c r="C2490" s="517">
        <f>選択!$A$2</f>
        <v>2024</v>
      </c>
    </row>
    <row r="2491" spans="1:4">
      <c r="A2491" s="517" t="str">
        <f>IF(C2499=0,"","商品テーブル")</f>
        <v/>
      </c>
      <c r="B2491" s="517" t="s">
        <v>1360</v>
      </c>
      <c r="C2491" s="517" t="str">
        <f>選択!$A$1</f>
        <v>ブランド構築支援</v>
      </c>
    </row>
    <row r="2492" spans="1:4">
      <c r="A2492" s="517" t="str">
        <f>IF(C2499=0,"","商品テーブル")</f>
        <v/>
      </c>
      <c r="B2492" s="517" t="s">
        <v>1361</v>
      </c>
      <c r="C2492" s="517" t="e">
        <f ca="1">$C$127</f>
        <v>#VALUE!</v>
      </c>
    </row>
    <row r="2493" spans="1:4">
      <c r="A2493" s="517" t="str">
        <f>IF(C2499=0,"","商品テーブル")</f>
        <v/>
      </c>
      <c r="B2493" s="517" t="s">
        <v>1380</v>
      </c>
    </row>
    <row r="2494" spans="1:4">
      <c r="A2494" s="517" t="str">
        <f>IF(C2499=0,"","商品テーブル")</f>
        <v/>
      </c>
      <c r="B2494" s="517" t="s">
        <v>1396</v>
      </c>
      <c r="C2494" s="517">
        <f>商品入力!C73</f>
        <v>0</v>
      </c>
    </row>
    <row r="2495" spans="1:4">
      <c r="A2495" s="517" t="str">
        <f>IF(C2499=0,"","商品テーブル")</f>
        <v/>
      </c>
      <c r="B2495" s="517" t="s">
        <v>1355</v>
      </c>
      <c r="C2495" s="517">
        <f>商品入力!D73</f>
        <v>0</v>
      </c>
    </row>
    <row r="2496" spans="1:4">
      <c r="A2496" s="517" t="str">
        <f>IF(C2499=0,"","商品テーブル")</f>
        <v/>
      </c>
      <c r="B2496" s="517" t="s">
        <v>1356</v>
      </c>
      <c r="C2496" s="517">
        <f>商品入力!E73</f>
        <v>0</v>
      </c>
    </row>
    <row r="2497" spans="1:4">
      <c r="A2497" s="517" t="str">
        <f>IF(C2499=0,"","商品テーブル")</f>
        <v/>
      </c>
      <c r="B2497" s="517" t="s">
        <v>1357</v>
      </c>
      <c r="C2497" s="517">
        <f>商品入力!F73</f>
        <v>0</v>
      </c>
    </row>
    <row r="2498" spans="1:4">
      <c r="A2498" s="517" t="str">
        <f>IF(C2499=0,"","商品テーブル")</f>
        <v/>
      </c>
      <c r="B2498" s="517" t="s">
        <v>1397</v>
      </c>
      <c r="C2498" s="517">
        <f>商品入力!G73</f>
        <v>0</v>
      </c>
    </row>
    <row r="2499" spans="1:4">
      <c r="A2499" s="517" t="str">
        <f>IF(C2499=0,"","商品テーブル")</f>
        <v/>
      </c>
      <c r="B2499" s="517" t="s">
        <v>1359</v>
      </c>
      <c r="C2499" s="517">
        <f>商品入力!H73</f>
        <v>0</v>
      </c>
    </row>
    <row r="2500" spans="1:4">
      <c r="A2500" s="517" t="str">
        <f>IF(C2499=0,"","商品テーブル")</f>
        <v/>
      </c>
      <c r="B2500" s="517" t="s">
        <v>1398</v>
      </c>
      <c r="C2500" s="517">
        <f>商品入力!I73</f>
        <v>0</v>
      </c>
    </row>
    <row r="2501" spans="1:4">
      <c r="A2501" s="517" t="str">
        <f>IF(C2499=0,"","商品テーブル")</f>
        <v/>
      </c>
      <c r="B2501" s="517" t="s">
        <v>1399</v>
      </c>
      <c r="C2501" s="517">
        <f>商品入力!J73</f>
        <v>0</v>
      </c>
    </row>
    <row r="2502" spans="1:4">
      <c r="A2502" s="517" t="str">
        <f>IF(C2499=0,"","商品テーブル")</f>
        <v/>
      </c>
      <c r="B2502" s="517" t="s">
        <v>1400</v>
      </c>
      <c r="C2502" s="517">
        <f>商品入力!K73</f>
        <v>0</v>
      </c>
    </row>
    <row r="2503" spans="1:4">
      <c r="A2503" s="517" t="str">
        <f>IF(C2499=0,"","商品テーブル")</f>
        <v/>
      </c>
      <c r="B2503" s="517" t="s">
        <v>1401</v>
      </c>
      <c r="C2503" s="517">
        <f>商品入力!L73</f>
        <v>0</v>
      </c>
    </row>
    <row r="2504" spans="1:4">
      <c r="A2504" s="517" t="str">
        <f>IF(C2499=0,"","商品テーブル")</f>
        <v/>
      </c>
      <c r="B2504" s="517" t="s">
        <v>1402</v>
      </c>
      <c r="C2504" s="517">
        <f>商品入力!M73</f>
        <v>0</v>
      </c>
    </row>
    <row r="2505" spans="1:4">
      <c r="A2505" s="517" t="str">
        <f>IF(C2499=0,"","商品テーブル")</f>
        <v/>
      </c>
      <c r="B2505" s="517" t="s">
        <v>1403</v>
      </c>
      <c r="C2505" s="517">
        <f>商品入力!N73</f>
        <v>0</v>
      </c>
    </row>
    <row r="2506" spans="1:4">
      <c r="A2506" s="517" t="str">
        <f>IF(C2499=0,"","商品テーブル")</f>
        <v/>
      </c>
      <c r="B2506" s="517" t="s">
        <v>1404</v>
      </c>
      <c r="C2506" s="517">
        <f>商品入力!O73</f>
        <v>0</v>
      </c>
    </row>
    <row r="2507" spans="1:4">
      <c r="A2507" s="517" t="str">
        <f>IF(C2499=0,"","商品テーブル")</f>
        <v/>
      </c>
      <c r="B2507" s="517" t="s">
        <v>1405</v>
      </c>
      <c r="C2507" s="517">
        <f>商品入力!P73</f>
        <v>0</v>
      </c>
    </row>
    <row r="2508" spans="1:4">
      <c r="A2508" s="517" t="str">
        <f>IF(C2499=0,"","商品テーブル")</f>
        <v/>
      </c>
      <c r="B2508" s="517" t="s">
        <v>1406</v>
      </c>
      <c r="C2508" s="517">
        <f>商品入力!Q73</f>
        <v>0</v>
      </c>
    </row>
    <row r="2509" spans="1:4">
      <c r="A2509" s="517" t="str">
        <f>IF(C2499=0,"","商品テーブル")</f>
        <v/>
      </c>
      <c r="B2509" s="517" t="s">
        <v>1407</v>
      </c>
      <c r="C2509" s="517">
        <f>商品入力!R73</f>
        <v>0</v>
      </c>
    </row>
    <row r="2510" spans="1:4">
      <c r="A2510" s="517" t="str">
        <f>IF(C2499=0,"","商品テーブル")</f>
        <v/>
      </c>
      <c r="B2510" s="517" t="s">
        <v>1408</v>
      </c>
      <c r="C2510" s="517">
        <f>商品入力!S73</f>
        <v>0</v>
      </c>
    </row>
    <row r="2511" spans="1:4">
      <c r="A2511" s="517" t="str">
        <f>IF(C2499=0,"","商品テーブル")</f>
        <v/>
      </c>
      <c r="B2511" s="517" t="s">
        <v>1409</v>
      </c>
      <c r="C2511" s="517">
        <f>商品入力!T73</f>
        <v>0</v>
      </c>
    </row>
    <row r="2512" spans="1:4">
      <c r="A2512" s="517" t="str">
        <f>IF(C2522=0,"","商品テーブル")</f>
        <v/>
      </c>
      <c r="B2512" s="517" t="s">
        <v>1291</v>
      </c>
      <c r="C2512" s="517" t="str">
        <f>申請用入力!$R$12</f>
        <v/>
      </c>
      <c r="D2512" s="517" t="s">
        <v>1292</v>
      </c>
    </row>
    <row r="2513" spans="1:3">
      <c r="A2513" s="517" t="str">
        <f>IF(C2522=0,"","商品テーブル")</f>
        <v/>
      </c>
      <c r="B2513" s="517" t="s">
        <v>1293</v>
      </c>
      <c r="C2513" s="517">
        <f>選択!$A$2</f>
        <v>2024</v>
      </c>
    </row>
    <row r="2514" spans="1:3">
      <c r="A2514" s="517" t="str">
        <f>IF(C2522=0,"","商品テーブル")</f>
        <v/>
      </c>
      <c r="B2514" s="517" t="s">
        <v>1360</v>
      </c>
      <c r="C2514" s="517" t="str">
        <f>選択!$A$1</f>
        <v>ブランド構築支援</v>
      </c>
    </row>
    <row r="2515" spans="1:3">
      <c r="A2515" s="517" t="str">
        <f>IF(C2522=0,"","商品テーブル")</f>
        <v/>
      </c>
      <c r="B2515" s="517" t="s">
        <v>1361</v>
      </c>
      <c r="C2515" s="517" t="e">
        <f ca="1">$C$127</f>
        <v>#VALUE!</v>
      </c>
    </row>
    <row r="2516" spans="1:3">
      <c r="A2516" s="517" t="str">
        <f>IF(C2522=0,"","商品テーブル")</f>
        <v/>
      </c>
      <c r="B2516" s="517" t="s">
        <v>1380</v>
      </c>
    </row>
    <row r="2517" spans="1:3">
      <c r="A2517" s="517" t="str">
        <f>IF(C2522=0,"","商品テーブル")</f>
        <v/>
      </c>
      <c r="B2517" s="517" t="s">
        <v>1396</v>
      </c>
      <c r="C2517" s="517">
        <f>商品入力!C74</f>
        <v>0</v>
      </c>
    </row>
    <row r="2518" spans="1:3">
      <c r="A2518" s="517" t="str">
        <f>IF(C2522=0,"","商品テーブル")</f>
        <v/>
      </c>
      <c r="B2518" s="517" t="s">
        <v>1355</v>
      </c>
      <c r="C2518" s="517">
        <f>商品入力!D74</f>
        <v>0</v>
      </c>
    </row>
    <row r="2519" spans="1:3">
      <c r="A2519" s="517" t="str">
        <f>IF(C2522=0,"","商品テーブル")</f>
        <v/>
      </c>
      <c r="B2519" s="517" t="s">
        <v>1356</v>
      </c>
      <c r="C2519" s="517">
        <f>商品入力!E74</f>
        <v>0</v>
      </c>
    </row>
    <row r="2520" spans="1:3">
      <c r="A2520" s="517" t="str">
        <f>IF(C2522=0,"","商品テーブル")</f>
        <v/>
      </c>
      <c r="B2520" s="517" t="s">
        <v>1357</v>
      </c>
      <c r="C2520" s="517">
        <f>商品入力!F74</f>
        <v>0</v>
      </c>
    </row>
    <row r="2521" spans="1:3">
      <c r="A2521" s="517" t="str">
        <f>IF(C2522=0,"","商品テーブル")</f>
        <v/>
      </c>
      <c r="B2521" s="517" t="s">
        <v>1397</v>
      </c>
      <c r="C2521" s="517">
        <f>商品入力!G74</f>
        <v>0</v>
      </c>
    </row>
    <row r="2522" spans="1:3">
      <c r="A2522" s="517" t="str">
        <f>IF(C2522=0,"","商品テーブル")</f>
        <v/>
      </c>
      <c r="B2522" s="517" t="s">
        <v>1359</v>
      </c>
      <c r="C2522" s="517">
        <f>商品入力!H74</f>
        <v>0</v>
      </c>
    </row>
    <row r="2523" spans="1:3">
      <c r="A2523" s="517" t="str">
        <f>IF(C2522=0,"","商品テーブル")</f>
        <v/>
      </c>
      <c r="B2523" s="517" t="s">
        <v>1398</v>
      </c>
      <c r="C2523" s="517">
        <f>商品入力!I74</f>
        <v>0</v>
      </c>
    </row>
    <row r="2524" spans="1:3">
      <c r="A2524" s="517" t="str">
        <f>IF(C2522=0,"","商品テーブル")</f>
        <v/>
      </c>
      <c r="B2524" s="517" t="s">
        <v>1399</v>
      </c>
      <c r="C2524" s="517">
        <f>商品入力!J74</f>
        <v>0</v>
      </c>
    </row>
    <row r="2525" spans="1:3">
      <c r="A2525" s="517" t="str">
        <f>IF(C2522=0,"","商品テーブル")</f>
        <v/>
      </c>
      <c r="B2525" s="517" t="s">
        <v>1400</v>
      </c>
      <c r="C2525" s="517">
        <f>商品入力!K74</f>
        <v>0</v>
      </c>
    </row>
    <row r="2526" spans="1:3">
      <c r="A2526" s="517" t="str">
        <f>IF(C2522=0,"","商品テーブル")</f>
        <v/>
      </c>
      <c r="B2526" s="517" t="s">
        <v>1401</v>
      </c>
      <c r="C2526" s="517">
        <f>商品入力!L74</f>
        <v>0</v>
      </c>
    </row>
    <row r="2527" spans="1:3">
      <c r="A2527" s="517" t="str">
        <f>IF(C2522=0,"","商品テーブル")</f>
        <v/>
      </c>
      <c r="B2527" s="517" t="s">
        <v>1402</v>
      </c>
      <c r="C2527" s="517">
        <f>商品入力!M74</f>
        <v>0</v>
      </c>
    </row>
    <row r="2528" spans="1:3">
      <c r="A2528" s="517" t="str">
        <f>IF(C2522=0,"","商品テーブル")</f>
        <v/>
      </c>
      <c r="B2528" s="517" t="s">
        <v>1403</v>
      </c>
      <c r="C2528" s="517">
        <f>商品入力!N74</f>
        <v>0</v>
      </c>
    </row>
    <row r="2529" spans="1:4">
      <c r="A2529" s="517" t="str">
        <f>IF(C2522=0,"","商品テーブル")</f>
        <v/>
      </c>
      <c r="B2529" s="517" t="s">
        <v>1404</v>
      </c>
      <c r="C2529" s="517">
        <f>商品入力!O74</f>
        <v>0</v>
      </c>
    </row>
    <row r="2530" spans="1:4">
      <c r="A2530" s="517" t="str">
        <f>IF(C2522=0,"","商品テーブル")</f>
        <v/>
      </c>
      <c r="B2530" s="517" t="s">
        <v>1405</v>
      </c>
      <c r="C2530" s="517">
        <f>商品入力!P74</f>
        <v>0</v>
      </c>
    </row>
    <row r="2531" spans="1:4">
      <c r="A2531" s="517" t="str">
        <f>IF(C2522=0,"","商品テーブル")</f>
        <v/>
      </c>
      <c r="B2531" s="517" t="s">
        <v>1406</v>
      </c>
      <c r="C2531" s="517">
        <f>商品入力!Q74</f>
        <v>0</v>
      </c>
    </row>
    <row r="2532" spans="1:4">
      <c r="A2532" s="517" t="str">
        <f>IF(C2522=0,"","商品テーブル")</f>
        <v/>
      </c>
      <c r="B2532" s="517" t="s">
        <v>1407</v>
      </c>
      <c r="C2532" s="517">
        <f>商品入力!R74</f>
        <v>0</v>
      </c>
    </row>
    <row r="2533" spans="1:4">
      <c r="A2533" s="517" t="str">
        <f>IF(C2522=0,"","商品テーブル")</f>
        <v/>
      </c>
      <c r="B2533" s="517" t="s">
        <v>1408</v>
      </c>
      <c r="C2533" s="517">
        <f>商品入力!S74</f>
        <v>0</v>
      </c>
    </row>
    <row r="2534" spans="1:4">
      <c r="A2534" s="517" t="str">
        <f>IF(C2522=0,"","商品テーブル")</f>
        <v/>
      </c>
      <c r="B2534" s="517" t="s">
        <v>1409</v>
      </c>
      <c r="C2534" s="517">
        <f>商品入力!T74</f>
        <v>0</v>
      </c>
    </row>
    <row r="2535" spans="1:4">
      <c r="A2535" s="517" t="str">
        <f>IF(C2545=0,"","商品テーブル")</f>
        <v/>
      </c>
      <c r="B2535" s="517" t="s">
        <v>1291</v>
      </c>
      <c r="C2535" s="517" t="str">
        <f>申請用入力!$R$12</f>
        <v/>
      </c>
      <c r="D2535" s="517" t="s">
        <v>1292</v>
      </c>
    </row>
    <row r="2536" spans="1:4">
      <c r="A2536" s="517" t="str">
        <f>IF(C2545=0,"","商品テーブル")</f>
        <v/>
      </c>
      <c r="B2536" s="517" t="s">
        <v>1293</v>
      </c>
      <c r="C2536" s="517">
        <f>選択!$A$2</f>
        <v>2024</v>
      </c>
    </row>
    <row r="2537" spans="1:4">
      <c r="A2537" s="517" t="str">
        <f>IF(C2545=0,"","商品テーブル")</f>
        <v/>
      </c>
      <c r="B2537" s="517" t="s">
        <v>1360</v>
      </c>
      <c r="C2537" s="517" t="str">
        <f>選択!$A$1</f>
        <v>ブランド構築支援</v>
      </c>
    </row>
    <row r="2538" spans="1:4">
      <c r="A2538" s="517" t="str">
        <f>IF(C2545=0,"","商品テーブル")</f>
        <v/>
      </c>
      <c r="B2538" s="517" t="s">
        <v>1361</v>
      </c>
      <c r="C2538" s="517" t="e">
        <f ca="1">$C$127</f>
        <v>#VALUE!</v>
      </c>
    </row>
    <row r="2539" spans="1:4">
      <c r="A2539" s="517" t="str">
        <f>IF(C2545=0,"","商品テーブル")</f>
        <v/>
      </c>
      <c r="B2539" s="517" t="s">
        <v>1380</v>
      </c>
    </row>
    <row r="2540" spans="1:4">
      <c r="A2540" s="517" t="str">
        <f>IF(C2545=0,"","商品テーブル")</f>
        <v/>
      </c>
      <c r="B2540" s="517" t="s">
        <v>1396</v>
      </c>
      <c r="C2540" s="517">
        <f>商品入力!C75</f>
        <v>0</v>
      </c>
    </row>
    <row r="2541" spans="1:4">
      <c r="A2541" s="517" t="str">
        <f>IF(C2545=0,"","商品テーブル")</f>
        <v/>
      </c>
      <c r="B2541" s="517" t="s">
        <v>1355</v>
      </c>
      <c r="C2541" s="517">
        <f>商品入力!D75</f>
        <v>0</v>
      </c>
    </row>
    <row r="2542" spans="1:4">
      <c r="A2542" s="517" t="str">
        <f>IF(C2545=0,"","商品テーブル")</f>
        <v/>
      </c>
      <c r="B2542" s="517" t="s">
        <v>1356</v>
      </c>
      <c r="C2542" s="517">
        <f>商品入力!E75</f>
        <v>0</v>
      </c>
    </row>
    <row r="2543" spans="1:4">
      <c r="A2543" s="517" t="str">
        <f>IF(C2545=0,"","商品テーブル")</f>
        <v/>
      </c>
      <c r="B2543" s="517" t="s">
        <v>1357</v>
      </c>
      <c r="C2543" s="517">
        <f>商品入力!F75</f>
        <v>0</v>
      </c>
    </row>
    <row r="2544" spans="1:4">
      <c r="A2544" s="517" t="str">
        <f>IF(C2545=0,"","商品テーブル")</f>
        <v/>
      </c>
      <c r="B2544" s="517" t="s">
        <v>1397</v>
      </c>
      <c r="C2544" s="517">
        <f>商品入力!G75</f>
        <v>0</v>
      </c>
    </row>
    <row r="2545" spans="1:4">
      <c r="A2545" s="517" t="str">
        <f>IF(C2545=0,"","商品テーブル")</f>
        <v/>
      </c>
      <c r="B2545" s="517" t="s">
        <v>1359</v>
      </c>
      <c r="C2545" s="517">
        <f>商品入力!H75</f>
        <v>0</v>
      </c>
    </row>
    <row r="2546" spans="1:4">
      <c r="A2546" s="517" t="str">
        <f>IF(C2545=0,"","商品テーブル")</f>
        <v/>
      </c>
      <c r="B2546" s="517" t="s">
        <v>1398</v>
      </c>
      <c r="C2546" s="517">
        <f>商品入力!I75</f>
        <v>0</v>
      </c>
    </row>
    <row r="2547" spans="1:4">
      <c r="A2547" s="517" t="str">
        <f>IF(C2545=0,"","商品テーブル")</f>
        <v/>
      </c>
      <c r="B2547" s="517" t="s">
        <v>1399</v>
      </c>
      <c r="C2547" s="517">
        <f>商品入力!J75</f>
        <v>0</v>
      </c>
    </row>
    <row r="2548" spans="1:4">
      <c r="A2548" s="517" t="str">
        <f>IF(C2545=0,"","商品テーブル")</f>
        <v/>
      </c>
      <c r="B2548" s="517" t="s">
        <v>1400</v>
      </c>
      <c r="C2548" s="517">
        <f>商品入力!K75</f>
        <v>0</v>
      </c>
    </row>
    <row r="2549" spans="1:4">
      <c r="A2549" s="517" t="str">
        <f>IF(C2545=0,"","商品テーブル")</f>
        <v/>
      </c>
      <c r="B2549" s="517" t="s">
        <v>1401</v>
      </c>
      <c r="C2549" s="517">
        <f>商品入力!L75</f>
        <v>0</v>
      </c>
    </row>
    <row r="2550" spans="1:4">
      <c r="A2550" s="517" t="str">
        <f>IF(C2545=0,"","商品テーブル")</f>
        <v/>
      </c>
      <c r="B2550" s="517" t="s">
        <v>1402</v>
      </c>
      <c r="C2550" s="517">
        <f>商品入力!M75</f>
        <v>0</v>
      </c>
    </row>
    <row r="2551" spans="1:4">
      <c r="A2551" s="517" t="str">
        <f>IF(C2545=0,"","商品テーブル")</f>
        <v/>
      </c>
      <c r="B2551" s="517" t="s">
        <v>1403</v>
      </c>
      <c r="C2551" s="517">
        <f>商品入力!N75</f>
        <v>0</v>
      </c>
    </row>
    <row r="2552" spans="1:4">
      <c r="A2552" s="517" t="str">
        <f>IF(C2545=0,"","商品テーブル")</f>
        <v/>
      </c>
      <c r="B2552" s="517" t="s">
        <v>1404</v>
      </c>
      <c r="C2552" s="517">
        <f>商品入力!O75</f>
        <v>0</v>
      </c>
    </row>
    <row r="2553" spans="1:4">
      <c r="A2553" s="517" t="str">
        <f>IF(C2545=0,"","商品テーブル")</f>
        <v/>
      </c>
      <c r="B2553" s="517" t="s">
        <v>1405</v>
      </c>
      <c r="C2553" s="517">
        <f>商品入力!P75</f>
        <v>0</v>
      </c>
    </row>
    <row r="2554" spans="1:4">
      <c r="A2554" s="517" t="str">
        <f>IF(C2545=0,"","商品テーブル")</f>
        <v/>
      </c>
      <c r="B2554" s="517" t="s">
        <v>1406</v>
      </c>
      <c r="C2554" s="517">
        <f>商品入力!Q75</f>
        <v>0</v>
      </c>
    </row>
    <row r="2555" spans="1:4">
      <c r="A2555" s="517" t="str">
        <f>IF(C2545=0,"","商品テーブル")</f>
        <v/>
      </c>
      <c r="B2555" s="517" t="s">
        <v>1407</v>
      </c>
      <c r="C2555" s="517">
        <f>商品入力!R75</f>
        <v>0</v>
      </c>
    </row>
    <row r="2556" spans="1:4">
      <c r="A2556" s="517" t="str">
        <f>IF(C2545=0,"","商品テーブル")</f>
        <v/>
      </c>
      <c r="B2556" s="517" t="s">
        <v>1408</v>
      </c>
      <c r="C2556" s="517">
        <f>商品入力!S75</f>
        <v>0</v>
      </c>
    </row>
    <row r="2557" spans="1:4">
      <c r="A2557" s="517" t="str">
        <f>IF(C2545=0,"","商品テーブル")</f>
        <v/>
      </c>
      <c r="B2557" s="517" t="s">
        <v>1409</v>
      </c>
      <c r="C2557" s="517">
        <f>商品入力!T75</f>
        <v>0</v>
      </c>
    </row>
    <row r="2558" spans="1:4">
      <c r="A2558" s="517" t="str">
        <f>IF(C2568=0,"","商品テーブル")</f>
        <v/>
      </c>
      <c r="B2558" s="517" t="s">
        <v>1291</v>
      </c>
      <c r="C2558" s="517" t="str">
        <f>申請用入力!$R$12</f>
        <v/>
      </c>
      <c r="D2558" s="517" t="s">
        <v>1292</v>
      </c>
    </row>
    <row r="2559" spans="1:4">
      <c r="A2559" s="517" t="str">
        <f>IF(C2568=0,"","商品テーブル")</f>
        <v/>
      </c>
      <c r="B2559" s="517" t="s">
        <v>1293</v>
      </c>
      <c r="C2559" s="517">
        <f>選択!$A$2</f>
        <v>2024</v>
      </c>
    </row>
    <row r="2560" spans="1:4">
      <c r="A2560" s="517" t="str">
        <f>IF(C2568=0,"","商品テーブル")</f>
        <v/>
      </c>
      <c r="B2560" s="517" t="s">
        <v>1360</v>
      </c>
      <c r="C2560" s="517" t="str">
        <f>選択!$A$1</f>
        <v>ブランド構築支援</v>
      </c>
    </row>
    <row r="2561" spans="1:3">
      <c r="A2561" s="517" t="str">
        <f>IF(C2568=0,"","商品テーブル")</f>
        <v/>
      </c>
      <c r="B2561" s="517" t="s">
        <v>1361</v>
      </c>
      <c r="C2561" s="517" t="e">
        <f ca="1">$C$127</f>
        <v>#VALUE!</v>
      </c>
    </row>
    <row r="2562" spans="1:3">
      <c r="A2562" s="517" t="str">
        <f>IF(C2568=0,"","商品テーブル")</f>
        <v/>
      </c>
      <c r="B2562" s="517" t="s">
        <v>1380</v>
      </c>
    </row>
    <row r="2563" spans="1:3">
      <c r="A2563" s="517" t="str">
        <f>IF(C2568=0,"","商品テーブル")</f>
        <v/>
      </c>
      <c r="B2563" s="517" t="s">
        <v>1396</v>
      </c>
      <c r="C2563" s="517">
        <f>商品入力!C76</f>
        <v>0</v>
      </c>
    </row>
    <row r="2564" spans="1:3">
      <c r="A2564" s="517" t="str">
        <f>IF(C2568=0,"","商品テーブル")</f>
        <v/>
      </c>
      <c r="B2564" s="517" t="s">
        <v>1355</v>
      </c>
      <c r="C2564" s="517">
        <f>商品入力!D76</f>
        <v>0</v>
      </c>
    </row>
    <row r="2565" spans="1:3">
      <c r="A2565" s="517" t="str">
        <f>IF(C2568=0,"","商品テーブル")</f>
        <v/>
      </c>
      <c r="B2565" s="517" t="s">
        <v>1356</v>
      </c>
      <c r="C2565" s="517">
        <f>商品入力!E76</f>
        <v>0</v>
      </c>
    </row>
    <row r="2566" spans="1:3">
      <c r="A2566" s="517" t="str">
        <f>IF(C2568=0,"","商品テーブル")</f>
        <v/>
      </c>
      <c r="B2566" s="517" t="s">
        <v>1357</v>
      </c>
      <c r="C2566" s="517">
        <f>商品入力!F76</f>
        <v>0</v>
      </c>
    </row>
    <row r="2567" spans="1:3">
      <c r="A2567" s="517" t="str">
        <f>IF(C2568=0,"","商品テーブル")</f>
        <v/>
      </c>
      <c r="B2567" s="517" t="s">
        <v>1397</v>
      </c>
      <c r="C2567" s="517">
        <f>商品入力!G76</f>
        <v>0</v>
      </c>
    </row>
    <row r="2568" spans="1:3">
      <c r="A2568" s="517" t="str">
        <f>IF(C2568=0,"","商品テーブル")</f>
        <v/>
      </c>
      <c r="B2568" s="517" t="s">
        <v>1359</v>
      </c>
      <c r="C2568" s="517">
        <f>商品入力!H76</f>
        <v>0</v>
      </c>
    </row>
    <row r="2569" spans="1:3">
      <c r="A2569" s="517" t="str">
        <f>IF(C2568=0,"","商品テーブル")</f>
        <v/>
      </c>
      <c r="B2569" s="517" t="s">
        <v>1398</v>
      </c>
      <c r="C2569" s="517">
        <f>商品入力!I76</f>
        <v>0</v>
      </c>
    </row>
    <row r="2570" spans="1:3">
      <c r="A2570" s="517" t="str">
        <f>IF(C2568=0,"","商品テーブル")</f>
        <v/>
      </c>
      <c r="B2570" s="517" t="s">
        <v>1399</v>
      </c>
      <c r="C2570" s="517">
        <f>商品入力!J76</f>
        <v>0</v>
      </c>
    </row>
    <row r="2571" spans="1:3">
      <c r="A2571" s="517" t="str">
        <f>IF(C2568=0,"","商品テーブル")</f>
        <v/>
      </c>
      <c r="B2571" s="517" t="s">
        <v>1400</v>
      </c>
      <c r="C2571" s="517">
        <f>商品入力!K76</f>
        <v>0</v>
      </c>
    </row>
    <row r="2572" spans="1:3">
      <c r="A2572" s="517" t="str">
        <f>IF(C2568=0,"","商品テーブル")</f>
        <v/>
      </c>
      <c r="B2572" s="517" t="s">
        <v>1401</v>
      </c>
      <c r="C2572" s="517">
        <f>商品入力!L76</f>
        <v>0</v>
      </c>
    </row>
    <row r="2573" spans="1:3">
      <c r="A2573" s="517" t="str">
        <f>IF(C2568=0,"","商品テーブル")</f>
        <v/>
      </c>
      <c r="B2573" s="517" t="s">
        <v>1402</v>
      </c>
      <c r="C2573" s="517">
        <f>商品入力!M76</f>
        <v>0</v>
      </c>
    </row>
    <row r="2574" spans="1:3">
      <c r="A2574" s="517" t="str">
        <f>IF(C2568=0,"","商品テーブル")</f>
        <v/>
      </c>
      <c r="B2574" s="517" t="s">
        <v>1403</v>
      </c>
      <c r="C2574" s="517">
        <f>商品入力!N76</f>
        <v>0</v>
      </c>
    </row>
    <row r="2575" spans="1:3">
      <c r="A2575" s="517" t="str">
        <f>IF(C2568=0,"","商品テーブル")</f>
        <v/>
      </c>
      <c r="B2575" s="517" t="s">
        <v>1404</v>
      </c>
      <c r="C2575" s="517">
        <f>商品入力!O76</f>
        <v>0</v>
      </c>
    </row>
    <row r="2576" spans="1:3">
      <c r="A2576" s="517" t="str">
        <f>IF(C2568=0,"","商品テーブル")</f>
        <v/>
      </c>
      <c r="B2576" s="517" t="s">
        <v>1405</v>
      </c>
      <c r="C2576" s="517">
        <f>商品入力!P76</f>
        <v>0</v>
      </c>
    </row>
    <row r="2577" spans="1:4">
      <c r="A2577" s="517" t="str">
        <f>IF(C2568=0,"","商品テーブル")</f>
        <v/>
      </c>
      <c r="B2577" s="517" t="s">
        <v>1406</v>
      </c>
      <c r="C2577" s="517">
        <f>商品入力!Q76</f>
        <v>0</v>
      </c>
    </row>
    <row r="2578" spans="1:4">
      <c r="A2578" s="517" t="str">
        <f>IF(C2568=0,"","商品テーブル")</f>
        <v/>
      </c>
      <c r="B2578" s="517" t="s">
        <v>1407</v>
      </c>
      <c r="C2578" s="517">
        <f>商品入力!R76</f>
        <v>0</v>
      </c>
    </row>
    <row r="2579" spans="1:4">
      <c r="A2579" s="517" t="str">
        <f>IF(C2568=0,"","商品テーブル")</f>
        <v/>
      </c>
      <c r="B2579" s="517" t="s">
        <v>1408</v>
      </c>
      <c r="C2579" s="517">
        <f>商品入力!S76</f>
        <v>0</v>
      </c>
    </row>
    <row r="2580" spans="1:4">
      <c r="A2580" s="517" t="str">
        <f>IF(C2568=0,"","商品テーブル")</f>
        <v/>
      </c>
      <c r="B2580" s="517" t="s">
        <v>1409</v>
      </c>
      <c r="C2580" s="517">
        <f>商品入力!T76</f>
        <v>0</v>
      </c>
    </row>
    <row r="2581" spans="1:4">
      <c r="A2581" s="517" t="str">
        <f>IF(C2591=0,"","商品テーブル")</f>
        <v/>
      </c>
      <c r="B2581" s="517" t="s">
        <v>1291</v>
      </c>
      <c r="C2581" s="517" t="str">
        <f>申請用入力!$R$12</f>
        <v/>
      </c>
      <c r="D2581" s="517" t="s">
        <v>1292</v>
      </c>
    </row>
    <row r="2582" spans="1:4">
      <c r="A2582" s="517" t="str">
        <f>IF(C2591=0,"","商品テーブル")</f>
        <v/>
      </c>
      <c r="B2582" s="517" t="s">
        <v>1293</v>
      </c>
      <c r="C2582" s="517">
        <f>選択!$A$2</f>
        <v>2024</v>
      </c>
    </row>
    <row r="2583" spans="1:4">
      <c r="A2583" s="517" t="str">
        <f>IF(C2591=0,"","商品テーブル")</f>
        <v/>
      </c>
      <c r="B2583" s="517" t="s">
        <v>1360</v>
      </c>
      <c r="C2583" s="517" t="str">
        <f>選択!$A$1</f>
        <v>ブランド構築支援</v>
      </c>
    </row>
    <row r="2584" spans="1:4">
      <c r="A2584" s="517" t="str">
        <f>IF(C2591=0,"","商品テーブル")</f>
        <v/>
      </c>
      <c r="B2584" s="517" t="s">
        <v>1361</v>
      </c>
      <c r="C2584" s="517" t="e">
        <f ca="1">$C$127</f>
        <v>#VALUE!</v>
      </c>
    </row>
    <row r="2585" spans="1:4">
      <c r="A2585" s="517" t="str">
        <f>IF(C2591=0,"","商品テーブル")</f>
        <v/>
      </c>
      <c r="B2585" s="517" t="s">
        <v>1380</v>
      </c>
    </row>
    <row r="2586" spans="1:4">
      <c r="A2586" s="517" t="str">
        <f>IF(C2591=0,"","商品テーブル")</f>
        <v/>
      </c>
      <c r="B2586" s="517" t="s">
        <v>1396</v>
      </c>
      <c r="C2586" s="517">
        <f>商品入力!C77</f>
        <v>0</v>
      </c>
    </row>
    <row r="2587" spans="1:4">
      <c r="A2587" s="517" t="str">
        <f>IF(C2591=0,"","商品テーブル")</f>
        <v/>
      </c>
      <c r="B2587" s="517" t="s">
        <v>1355</v>
      </c>
      <c r="C2587" s="517">
        <f>商品入力!D77</f>
        <v>0</v>
      </c>
    </row>
    <row r="2588" spans="1:4">
      <c r="A2588" s="517" t="str">
        <f>IF(C2591=0,"","商品テーブル")</f>
        <v/>
      </c>
      <c r="B2588" s="517" t="s">
        <v>1356</v>
      </c>
      <c r="C2588" s="517">
        <f>商品入力!E77</f>
        <v>0</v>
      </c>
    </row>
    <row r="2589" spans="1:4">
      <c r="A2589" s="517" t="str">
        <f>IF(C2591=0,"","商品テーブル")</f>
        <v/>
      </c>
      <c r="B2589" s="517" t="s">
        <v>1357</v>
      </c>
      <c r="C2589" s="517">
        <f>商品入力!F77</f>
        <v>0</v>
      </c>
    </row>
    <row r="2590" spans="1:4">
      <c r="A2590" s="517" t="str">
        <f>IF(C2591=0,"","商品テーブル")</f>
        <v/>
      </c>
      <c r="B2590" s="517" t="s">
        <v>1397</v>
      </c>
      <c r="C2590" s="517">
        <f>商品入力!G77</f>
        <v>0</v>
      </c>
    </row>
    <row r="2591" spans="1:4">
      <c r="A2591" s="517" t="str">
        <f>IF(C2591=0,"","商品テーブル")</f>
        <v/>
      </c>
      <c r="B2591" s="517" t="s">
        <v>1359</v>
      </c>
      <c r="C2591" s="517">
        <f>商品入力!H77</f>
        <v>0</v>
      </c>
    </row>
    <row r="2592" spans="1:4">
      <c r="A2592" s="517" t="str">
        <f>IF(C2591=0,"","商品テーブル")</f>
        <v/>
      </c>
      <c r="B2592" s="517" t="s">
        <v>1398</v>
      </c>
      <c r="C2592" s="517">
        <f>商品入力!I77</f>
        <v>0</v>
      </c>
    </row>
    <row r="2593" spans="1:4">
      <c r="A2593" s="517" t="str">
        <f>IF(C2591=0,"","商品テーブル")</f>
        <v/>
      </c>
      <c r="B2593" s="517" t="s">
        <v>1399</v>
      </c>
      <c r="C2593" s="517">
        <f>商品入力!J77</f>
        <v>0</v>
      </c>
    </row>
    <row r="2594" spans="1:4">
      <c r="A2594" s="517" t="str">
        <f>IF(C2591=0,"","商品テーブル")</f>
        <v/>
      </c>
      <c r="B2594" s="517" t="s">
        <v>1400</v>
      </c>
      <c r="C2594" s="517">
        <f>商品入力!K77</f>
        <v>0</v>
      </c>
    </row>
    <row r="2595" spans="1:4">
      <c r="A2595" s="517" t="str">
        <f>IF(C2591=0,"","商品テーブル")</f>
        <v/>
      </c>
      <c r="B2595" s="517" t="s">
        <v>1401</v>
      </c>
      <c r="C2595" s="517">
        <f>商品入力!L77</f>
        <v>0</v>
      </c>
    </row>
    <row r="2596" spans="1:4">
      <c r="A2596" s="517" t="str">
        <f>IF(C2591=0,"","商品テーブル")</f>
        <v/>
      </c>
      <c r="B2596" s="517" t="s">
        <v>1402</v>
      </c>
      <c r="C2596" s="517">
        <f>商品入力!M77</f>
        <v>0</v>
      </c>
    </row>
    <row r="2597" spans="1:4">
      <c r="A2597" s="517" t="str">
        <f>IF(C2591=0,"","商品テーブル")</f>
        <v/>
      </c>
      <c r="B2597" s="517" t="s">
        <v>1403</v>
      </c>
      <c r="C2597" s="517">
        <f>商品入力!N77</f>
        <v>0</v>
      </c>
    </row>
    <row r="2598" spans="1:4">
      <c r="A2598" s="517" t="str">
        <f>IF(C2591=0,"","商品テーブル")</f>
        <v/>
      </c>
      <c r="B2598" s="517" t="s">
        <v>1404</v>
      </c>
      <c r="C2598" s="517">
        <f>商品入力!O77</f>
        <v>0</v>
      </c>
    </row>
    <row r="2599" spans="1:4">
      <c r="A2599" s="517" t="str">
        <f>IF(C2591=0,"","商品テーブル")</f>
        <v/>
      </c>
      <c r="B2599" s="517" t="s">
        <v>1405</v>
      </c>
      <c r="C2599" s="517">
        <f>商品入力!P77</f>
        <v>0</v>
      </c>
    </row>
    <row r="2600" spans="1:4">
      <c r="A2600" s="517" t="str">
        <f>IF(C2591=0,"","商品テーブル")</f>
        <v/>
      </c>
      <c r="B2600" s="517" t="s">
        <v>1406</v>
      </c>
      <c r="C2600" s="517">
        <f>商品入力!Q77</f>
        <v>0</v>
      </c>
    </row>
    <row r="2601" spans="1:4">
      <c r="A2601" s="517" t="str">
        <f>IF(C2591=0,"","商品テーブル")</f>
        <v/>
      </c>
      <c r="B2601" s="517" t="s">
        <v>1407</v>
      </c>
      <c r="C2601" s="517">
        <f>商品入力!R77</f>
        <v>0</v>
      </c>
    </row>
    <row r="2602" spans="1:4">
      <c r="A2602" s="517" t="str">
        <f>IF(C2591=0,"","商品テーブル")</f>
        <v/>
      </c>
      <c r="B2602" s="517" t="s">
        <v>1408</v>
      </c>
      <c r="C2602" s="517">
        <f>商品入力!S77</f>
        <v>0</v>
      </c>
    </row>
    <row r="2603" spans="1:4">
      <c r="A2603" s="517" t="str">
        <f>IF(C2591=0,"","商品テーブル")</f>
        <v/>
      </c>
      <c r="B2603" s="517" t="s">
        <v>1409</v>
      </c>
      <c r="C2603" s="517">
        <f>商品入力!T77</f>
        <v>0</v>
      </c>
    </row>
    <row r="2604" spans="1:4">
      <c r="A2604" s="517" t="str">
        <f>IF(C2614=0,"","商品テーブル")</f>
        <v/>
      </c>
      <c r="B2604" s="517" t="s">
        <v>1291</v>
      </c>
      <c r="C2604" s="517" t="str">
        <f>申請用入力!$R$12</f>
        <v/>
      </c>
      <c r="D2604" s="517" t="s">
        <v>1292</v>
      </c>
    </row>
    <row r="2605" spans="1:4">
      <c r="A2605" s="517" t="str">
        <f>IF(C2614=0,"","商品テーブル")</f>
        <v/>
      </c>
      <c r="B2605" s="517" t="s">
        <v>1293</v>
      </c>
      <c r="C2605" s="517">
        <f>選択!$A$2</f>
        <v>2024</v>
      </c>
    </row>
    <row r="2606" spans="1:4">
      <c r="A2606" s="517" t="str">
        <f>IF(C2614=0,"","商品テーブル")</f>
        <v/>
      </c>
      <c r="B2606" s="517" t="s">
        <v>1360</v>
      </c>
      <c r="C2606" s="517" t="str">
        <f>選択!$A$1</f>
        <v>ブランド構築支援</v>
      </c>
    </row>
    <row r="2607" spans="1:4">
      <c r="A2607" s="517" t="str">
        <f>IF(C2614=0,"","商品テーブル")</f>
        <v/>
      </c>
      <c r="B2607" s="517" t="s">
        <v>1361</v>
      </c>
      <c r="C2607" s="517" t="e">
        <f ca="1">$C$127</f>
        <v>#VALUE!</v>
      </c>
    </row>
    <row r="2608" spans="1:4">
      <c r="A2608" s="517" t="str">
        <f>IF(C2614=0,"","商品テーブル")</f>
        <v/>
      </c>
      <c r="B2608" s="517" t="s">
        <v>1380</v>
      </c>
    </row>
    <row r="2609" spans="1:3">
      <c r="A2609" s="517" t="str">
        <f>IF(C2614=0,"","商品テーブル")</f>
        <v/>
      </c>
      <c r="B2609" s="517" t="s">
        <v>1396</v>
      </c>
      <c r="C2609" s="517">
        <f>商品入力!C78</f>
        <v>0</v>
      </c>
    </row>
    <row r="2610" spans="1:3">
      <c r="A2610" s="517" t="str">
        <f>IF(C2614=0,"","商品テーブル")</f>
        <v/>
      </c>
      <c r="B2610" s="517" t="s">
        <v>1355</v>
      </c>
      <c r="C2610" s="517">
        <f>商品入力!D78</f>
        <v>0</v>
      </c>
    </row>
    <row r="2611" spans="1:3">
      <c r="A2611" s="517" t="str">
        <f>IF(C2614=0,"","商品テーブル")</f>
        <v/>
      </c>
      <c r="B2611" s="517" t="s">
        <v>1356</v>
      </c>
      <c r="C2611" s="517">
        <f>商品入力!E78</f>
        <v>0</v>
      </c>
    </row>
    <row r="2612" spans="1:3">
      <c r="A2612" s="517" t="str">
        <f>IF(C2614=0,"","商品テーブル")</f>
        <v/>
      </c>
      <c r="B2612" s="517" t="s">
        <v>1357</v>
      </c>
      <c r="C2612" s="517">
        <f>商品入力!F78</f>
        <v>0</v>
      </c>
    </row>
    <row r="2613" spans="1:3">
      <c r="A2613" s="517" t="str">
        <f>IF(C2614=0,"","商品テーブル")</f>
        <v/>
      </c>
      <c r="B2613" s="517" t="s">
        <v>1397</v>
      </c>
      <c r="C2613" s="517">
        <f>商品入力!G78</f>
        <v>0</v>
      </c>
    </row>
    <row r="2614" spans="1:3">
      <c r="A2614" s="517" t="str">
        <f>IF(C2614=0,"","商品テーブル")</f>
        <v/>
      </c>
      <c r="B2614" s="517" t="s">
        <v>1359</v>
      </c>
      <c r="C2614" s="517">
        <f>商品入力!H78</f>
        <v>0</v>
      </c>
    </row>
    <row r="2615" spans="1:3">
      <c r="A2615" s="517" t="str">
        <f>IF(C2614=0,"","商品テーブル")</f>
        <v/>
      </c>
      <c r="B2615" s="517" t="s">
        <v>1398</v>
      </c>
      <c r="C2615" s="517">
        <f>商品入力!I78</f>
        <v>0</v>
      </c>
    </row>
    <row r="2616" spans="1:3">
      <c r="A2616" s="517" t="str">
        <f>IF(C2614=0,"","商品テーブル")</f>
        <v/>
      </c>
      <c r="B2616" s="517" t="s">
        <v>1399</v>
      </c>
      <c r="C2616" s="517">
        <f>商品入力!J78</f>
        <v>0</v>
      </c>
    </row>
    <row r="2617" spans="1:3">
      <c r="A2617" s="517" t="str">
        <f>IF(C2614=0,"","商品テーブル")</f>
        <v/>
      </c>
      <c r="B2617" s="517" t="s">
        <v>1400</v>
      </c>
      <c r="C2617" s="517">
        <f>商品入力!K78</f>
        <v>0</v>
      </c>
    </row>
    <row r="2618" spans="1:3">
      <c r="A2618" s="517" t="str">
        <f>IF(C2614=0,"","商品テーブル")</f>
        <v/>
      </c>
      <c r="B2618" s="517" t="s">
        <v>1401</v>
      </c>
      <c r="C2618" s="517">
        <f>商品入力!L78</f>
        <v>0</v>
      </c>
    </row>
    <row r="2619" spans="1:3">
      <c r="A2619" s="517" t="str">
        <f>IF(C2614=0,"","商品テーブル")</f>
        <v/>
      </c>
      <c r="B2619" s="517" t="s">
        <v>1402</v>
      </c>
      <c r="C2619" s="517">
        <f>商品入力!M78</f>
        <v>0</v>
      </c>
    </row>
    <row r="2620" spans="1:3">
      <c r="A2620" s="517" t="str">
        <f>IF(C2614=0,"","商品テーブル")</f>
        <v/>
      </c>
      <c r="B2620" s="517" t="s">
        <v>1403</v>
      </c>
      <c r="C2620" s="517">
        <f>商品入力!N78</f>
        <v>0</v>
      </c>
    </row>
    <row r="2621" spans="1:3">
      <c r="A2621" s="517" t="str">
        <f>IF(C2614=0,"","商品テーブル")</f>
        <v/>
      </c>
      <c r="B2621" s="517" t="s">
        <v>1404</v>
      </c>
      <c r="C2621" s="517">
        <f>商品入力!O78</f>
        <v>0</v>
      </c>
    </row>
    <row r="2622" spans="1:3">
      <c r="A2622" s="517" t="str">
        <f>IF(C2614=0,"","商品テーブル")</f>
        <v/>
      </c>
      <c r="B2622" s="517" t="s">
        <v>1405</v>
      </c>
      <c r="C2622" s="517">
        <f>商品入力!P78</f>
        <v>0</v>
      </c>
    </row>
    <row r="2623" spans="1:3">
      <c r="A2623" s="517" t="str">
        <f>IF(C2614=0,"","商品テーブル")</f>
        <v/>
      </c>
      <c r="B2623" s="517" t="s">
        <v>1406</v>
      </c>
      <c r="C2623" s="517">
        <f>商品入力!Q78</f>
        <v>0</v>
      </c>
    </row>
    <row r="2624" spans="1:3">
      <c r="A2624" s="517" t="str">
        <f>IF(C2614=0,"","商品テーブル")</f>
        <v/>
      </c>
      <c r="B2624" s="517" t="s">
        <v>1407</v>
      </c>
      <c r="C2624" s="517">
        <f>商品入力!R78</f>
        <v>0</v>
      </c>
    </row>
    <row r="2625" spans="1:4">
      <c r="A2625" s="517" t="str">
        <f>IF(C2614=0,"","商品テーブル")</f>
        <v/>
      </c>
      <c r="B2625" s="517" t="s">
        <v>1408</v>
      </c>
      <c r="C2625" s="517">
        <f>商品入力!S78</f>
        <v>0</v>
      </c>
    </row>
    <row r="2626" spans="1:4">
      <c r="A2626" s="517" t="str">
        <f>IF(C2614=0,"","商品テーブル")</f>
        <v/>
      </c>
      <c r="B2626" s="517" t="s">
        <v>1409</v>
      </c>
      <c r="C2626" s="517">
        <f>商品入力!T78</f>
        <v>0</v>
      </c>
    </row>
    <row r="2627" spans="1:4">
      <c r="A2627" s="517" t="str">
        <f>IF(C2637=0,"","商品テーブル")</f>
        <v/>
      </c>
      <c r="B2627" s="517" t="s">
        <v>1291</v>
      </c>
      <c r="C2627" s="517" t="str">
        <f>申請用入力!$R$12</f>
        <v/>
      </c>
      <c r="D2627" s="517" t="s">
        <v>1292</v>
      </c>
    </row>
    <row r="2628" spans="1:4">
      <c r="A2628" s="517" t="str">
        <f>IF(C2637=0,"","商品テーブル")</f>
        <v/>
      </c>
      <c r="B2628" s="517" t="s">
        <v>1293</v>
      </c>
      <c r="C2628" s="517">
        <f>選択!$A$2</f>
        <v>2024</v>
      </c>
    </row>
    <row r="2629" spans="1:4">
      <c r="A2629" s="517" t="str">
        <f>IF(C2637=0,"","商品テーブル")</f>
        <v/>
      </c>
      <c r="B2629" s="517" t="s">
        <v>1360</v>
      </c>
      <c r="C2629" s="517" t="str">
        <f>選択!$A$1</f>
        <v>ブランド構築支援</v>
      </c>
    </row>
    <row r="2630" spans="1:4">
      <c r="A2630" s="517" t="str">
        <f>IF(C2637=0,"","商品テーブル")</f>
        <v/>
      </c>
      <c r="B2630" s="517" t="s">
        <v>1361</v>
      </c>
      <c r="C2630" s="517" t="e">
        <f ca="1">$C$127</f>
        <v>#VALUE!</v>
      </c>
    </row>
    <row r="2631" spans="1:4">
      <c r="A2631" s="517" t="str">
        <f>IF(C2637=0,"","商品テーブル")</f>
        <v/>
      </c>
      <c r="B2631" s="517" t="s">
        <v>1380</v>
      </c>
    </row>
    <row r="2632" spans="1:4">
      <c r="A2632" s="517" t="str">
        <f>IF(C2637=0,"","商品テーブル")</f>
        <v/>
      </c>
      <c r="B2632" s="517" t="s">
        <v>1396</v>
      </c>
      <c r="C2632" s="517">
        <f>商品入力!C79</f>
        <v>0</v>
      </c>
    </row>
    <row r="2633" spans="1:4">
      <c r="A2633" s="517" t="str">
        <f>IF(C2637=0,"","商品テーブル")</f>
        <v/>
      </c>
      <c r="B2633" s="517" t="s">
        <v>1355</v>
      </c>
      <c r="C2633" s="517">
        <f>商品入力!D79</f>
        <v>0</v>
      </c>
    </row>
    <row r="2634" spans="1:4">
      <c r="A2634" s="517" t="str">
        <f>IF(C2637=0,"","商品テーブル")</f>
        <v/>
      </c>
      <c r="B2634" s="517" t="s">
        <v>1356</v>
      </c>
      <c r="C2634" s="517">
        <f>商品入力!E79</f>
        <v>0</v>
      </c>
    </row>
    <row r="2635" spans="1:4">
      <c r="A2635" s="517" t="str">
        <f>IF(C2637=0,"","商品テーブル")</f>
        <v/>
      </c>
      <c r="B2635" s="517" t="s">
        <v>1357</v>
      </c>
      <c r="C2635" s="517">
        <f>商品入力!F79</f>
        <v>0</v>
      </c>
    </row>
    <row r="2636" spans="1:4">
      <c r="A2636" s="517" t="str">
        <f>IF(C2637=0,"","商品テーブル")</f>
        <v/>
      </c>
      <c r="B2636" s="517" t="s">
        <v>1397</v>
      </c>
      <c r="C2636" s="517">
        <f>商品入力!G79</f>
        <v>0</v>
      </c>
    </row>
    <row r="2637" spans="1:4">
      <c r="A2637" s="517" t="str">
        <f>IF(C2637=0,"","商品テーブル")</f>
        <v/>
      </c>
      <c r="B2637" s="517" t="s">
        <v>1359</v>
      </c>
      <c r="C2637" s="517">
        <f>商品入力!H79</f>
        <v>0</v>
      </c>
    </row>
    <row r="2638" spans="1:4">
      <c r="A2638" s="517" t="str">
        <f>IF(C2637=0,"","商品テーブル")</f>
        <v/>
      </c>
      <c r="B2638" s="517" t="s">
        <v>1398</v>
      </c>
      <c r="C2638" s="517">
        <f>商品入力!I79</f>
        <v>0</v>
      </c>
    </row>
    <row r="2639" spans="1:4">
      <c r="A2639" s="517" t="str">
        <f>IF(C2637=0,"","商品テーブル")</f>
        <v/>
      </c>
      <c r="B2639" s="517" t="s">
        <v>1399</v>
      </c>
      <c r="C2639" s="517">
        <f>商品入力!J79</f>
        <v>0</v>
      </c>
    </row>
    <row r="2640" spans="1:4">
      <c r="A2640" s="517" t="str">
        <f>IF(C2637=0,"","商品テーブル")</f>
        <v/>
      </c>
      <c r="B2640" s="517" t="s">
        <v>1400</v>
      </c>
      <c r="C2640" s="517">
        <f>商品入力!K79</f>
        <v>0</v>
      </c>
    </row>
    <row r="2641" spans="1:4">
      <c r="A2641" s="517" t="str">
        <f>IF(C2637=0,"","商品テーブル")</f>
        <v/>
      </c>
      <c r="B2641" s="517" t="s">
        <v>1401</v>
      </c>
      <c r="C2641" s="517">
        <f>商品入力!L79</f>
        <v>0</v>
      </c>
    </row>
    <row r="2642" spans="1:4">
      <c r="A2642" s="517" t="str">
        <f>IF(C2637=0,"","商品テーブル")</f>
        <v/>
      </c>
      <c r="B2642" s="517" t="s">
        <v>1402</v>
      </c>
      <c r="C2642" s="517">
        <f>商品入力!M79</f>
        <v>0</v>
      </c>
    </row>
    <row r="2643" spans="1:4">
      <c r="A2643" s="517" t="str">
        <f>IF(C2637=0,"","商品テーブル")</f>
        <v/>
      </c>
      <c r="B2643" s="517" t="s">
        <v>1403</v>
      </c>
      <c r="C2643" s="517">
        <f>商品入力!N79</f>
        <v>0</v>
      </c>
    </row>
    <row r="2644" spans="1:4">
      <c r="A2644" s="517" t="str">
        <f>IF(C2637=0,"","商品テーブル")</f>
        <v/>
      </c>
      <c r="B2644" s="517" t="s">
        <v>1404</v>
      </c>
      <c r="C2644" s="517">
        <f>商品入力!O79</f>
        <v>0</v>
      </c>
    </row>
    <row r="2645" spans="1:4">
      <c r="A2645" s="517" t="str">
        <f>IF(C2637=0,"","商品テーブル")</f>
        <v/>
      </c>
      <c r="B2645" s="517" t="s">
        <v>1405</v>
      </c>
      <c r="C2645" s="517">
        <f>商品入力!P79</f>
        <v>0</v>
      </c>
    </row>
    <row r="2646" spans="1:4">
      <c r="A2646" s="517" t="str">
        <f>IF(C2637=0,"","商品テーブル")</f>
        <v/>
      </c>
      <c r="B2646" s="517" t="s">
        <v>1406</v>
      </c>
      <c r="C2646" s="517">
        <f>商品入力!Q79</f>
        <v>0</v>
      </c>
    </row>
    <row r="2647" spans="1:4">
      <c r="A2647" s="517" t="str">
        <f>IF(C2637=0,"","商品テーブル")</f>
        <v/>
      </c>
      <c r="B2647" s="517" t="s">
        <v>1407</v>
      </c>
      <c r="C2647" s="517">
        <f>商品入力!R79</f>
        <v>0</v>
      </c>
    </row>
    <row r="2648" spans="1:4">
      <c r="A2648" s="517" t="str">
        <f>IF(C2637=0,"","商品テーブル")</f>
        <v/>
      </c>
      <c r="B2648" s="517" t="s">
        <v>1408</v>
      </c>
      <c r="C2648" s="517">
        <f>商品入力!S79</f>
        <v>0</v>
      </c>
    </row>
    <row r="2649" spans="1:4">
      <c r="A2649" s="517" t="str">
        <f>IF(C2637=0,"","商品テーブル")</f>
        <v/>
      </c>
      <c r="B2649" s="517" t="s">
        <v>1409</v>
      </c>
      <c r="C2649" s="517">
        <f>商品入力!T79</f>
        <v>0</v>
      </c>
    </row>
    <row r="2650" spans="1:4">
      <c r="A2650" s="517" t="str">
        <f>IF(C2660=0,"","商品テーブル")</f>
        <v/>
      </c>
      <c r="B2650" s="517" t="s">
        <v>1291</v>
      </c>
      <c r="C2650" s="517" t="str">
        <f>申請用入力!$R$12</f>
        <v/>
      </c>
      <c r="D2650" s="517" t="s">
        <v>1292</v>
      </c>
    </row>
    <row r="2651" spans="1:4">
      <c r="A2651" s="517" t="str">
        <f>IF(C2660=0,"","商品テーブル")</f>
        <v/>
      </c>
      <c r="B2651" s="517" t="s">
        <v>1293</v>
      </c>
      <c r="C2651" s="517">
        <f>選択!$A$2</f>
        <v>2024</v>
      </c>
    </row>
    <row r="2652" spans="1:4">
      <c r="A2652" s="517" t="str">
        <f>IF(C2660=0,"","商品テーブル")</f>
        <v/>
      </c>
      <c r="B2652" s="517" t="s">
        <v>1360</v>
      </c>
      <c r="C2652" s="517" t="str">
        <f>選択!$A$1</f>
        <v>ブランド構築支援</v>
      </c>
    </row>
    <row r="2653" spans="1:4">
      <c r="A2653" s="517" t="str">
        <f>IF(C2660=0,"","商品テーブル")</f>
        <v/>
      </c>
      <c r="B2653" s="517" t="s">
        <v>1361</v>
      </c>
      <c r="C2653" s="517" t="e">
        <f ca="1">$C$127</f>
        <v>#VALUE!</v>
      </c>
    </row>
    <row r="2654" spans="1:4">
      <c r="A2654" s="517" t="str">
        <f>IF(C2660=0,"","商品テーブル")</f>
        <v/>
      </c>
      <c r="B2654" s="517" t="s">
        <v>1380</v>
      </c>
    </row>
    <row r="2655" spans="1:4">
      <c r="A2655" s="517" t="str">
        <f>IF(C2660=0,"","商品テーブル")</f>
        <v/>
      </c>
      <c r="B2655" s="517" t="s">
        <v>1396</v>
      </c>
      <c r="C2655" s="517">
        <f>商品入力!C80</f>
        <v>0</v>
      </c>
    </row>
    <row r="2656" spans="1:4">
      <c r="A2656" s="517" t="str">
        <f>IF(C2660=0,"","商品テーブル")</f>
        <v/>
      </c>
      <c r="B2656" s="517" t="s">
        <v>1355</v>
      </c>
      <c r="C2656" s="517">
        <f>商品入力!D80</f>
        <v>0</v>
      </c>
    </row>
    <row r="2657" spans="1:3">
      <c r="A2657" s="517" t="str">
        <f>IF(C2660=0,"","商品テーブル")</f>
        <v/>
      </c>
      <c r="B2657" s="517" t="s">
        <v>1356</v>
      </c>
      <c r="C2657" s="517">
        <f>商品入力!E80</f>
        <v>0</v>
      </c>
    </row>
    <row r="2658" spans="1:3">
      <c r="A2658" s="517" t="str">
        <f>IF(C2660=0,"","商品テーブル")</f>
        <v/>
      </c>
      <c r="B2658" s="517" t="s">
        <v>1357</v>
      </c>
      <c r="C2658" s="517">
        <f>商品入力!F80</f>
        <v>0</v>
      </c>
    </row>
    <row r="2659" spans="1:3">
      <c r="A2659" s="517" t="str">
        <f>IF(C2660=0,"","商品テーブル")</f>
        <v/>
      </c>
      <c r="B2659" s="517" t="s">
        <v>1397</v>
      </c>
      <c r="C2659" s="517">
        <f>商品入力!G80</f>
        <v>0</v>
      </c>
    </row>
    <row r="2660" spans="1:3">
      <c r="A2660" s="517" t="str">
        <f>IF(C2660=0,"","商品テーブル")</f>
        <v/>
      </c>
      <c r="B2660" s="517" t="s">
        <v>1359</v>
      </c>
      <c r="C2660" s="517">
        <f>商品入力!H80</f>
        <v>0</v>
      </c>
    </row>
    <row r="2661" spans="1:3">
      <c r="A2661" s="517" t="str">
        <f>IF(C2660=0,"","商品テーブル")</f>
        <v/>
      </c>
      <c r="B2661" s="517" t="s">
        <v>1398</v>
      </c>
      <c r="C2661" s="517">
        <f>商品入力!I80</f>
        <v>0</v>
      </c>
    </row>
    <row r="2662" spans="1:3">
      <c r="A2662" s="517" t="str">
        <f>IF(C2660=0,"","商品テーブル")</f>
        <v/>
      </c>
      <c r="B2662" s="517" t="s">
        <v>1399</v>
      </c>
      <c r="C2662" s="517">
        <f>商品入力!J80</f>
        <v>0</v>
      </c>
    </row>
    <row r="2663" spans="1:3">
      <c r="A2663" s="517" t="str">
        <f>IF(C2660=0,"","商品テーブル")</f>
        <v/>
      </c>
      <c r="B2663" s="517" t="s">
        <v>1400</v>
      </c>
      <c r="C2663" s="517">
        <f>商品入力!K80</f>
        <v>0</v>
      </c>
    </row>
    <row r="2664" spans="1:3">
      <c r="A2664" s="517" t="str">
        <f>IF(C2660=0,"","商品テーブル")</f>
        <v/>
      </c>
      <c r="B2664" s="517" t="s">
        <v>1401</v>
      </c>
      <c r="C2664" s="517">
        <f>商品入力!L80</f>
        <v>0</v>
      </c>
    </row>
    <row r="2665" spans="1:3">
      <c r="A2665" s="517" t="str">
        <f>IF(C2660=0,"","商品テーブル")</f>
        <v/>
      </c>
      <c r="B2665" s="517" t="s">
        <v>1402</v>
      </c>
      <c r="C2665" s="517">
        <f>商品入力!M80</f>
        <v>0</v>
      </c>
    </row>
    <row r="2666" spans="1:3">
      <c r="A2666" s="517" t="str">
        <f>IF(C2660=0,"","商品テーブル")</f>
        <v/>
      </c>
      <c r="B2666" s="517" t="s">
        <v>1403</v>
      </c>
      <c r="C2666" s="517">
        <f>商品入力!N80</f>
        <v>0</v>
      </c>
    </row>
    <row r="2667" spans="1:3">
      <c r="A2667" s="517" t="str">
        <f>IF(C2660=0,"","商品テーブル")</f>
        <v/>
      </c>
      <c r="B2667" s="517" t="s">
        <v>1404</v>
      </c>
      <c r="C2667" s="517">
        <f>商品入力!O80</f>
        <v>0</v>
      </c>
    </row>
    <row r="2668" spans="1:3">
      <c r="A2668" s="517" t="str">
        <f>IF(C2660=0,"","商品テーブル")</f>
        <v/>
      </c>
      <c r="B2668" s="517" t="s">
        <v>1405</v>
      </c>
      <c r="C2668" s="517">
        <f>商品入力!P80</f>
        <v>0</v>
      </c>
    </row>
    <row r="2669" spans="1:3">
      <c r="A2669" s="517" t="str">
        <f>IF(C2660=0,"","商品テーブル")</f>
        <v/>
      </c>
      <c r="B2669" s="517" t="s">
        <v>1406</v>
      </c>
      <c r="C2669" s="517">
        <f>商品入力!Q80</f>
        <v>0</v>
      </c>
    </row>
    <row r="2670" spans="1:3">
      <c r="A2670" s="517" t="str">
        <f>IF(C2660=0,"","商品テーブル")</f>
        <v/>
      </c>
      <c r="B2670" s="517" t="s">
        <v>1407</v>
      </c>
      <c r="C2670" s="517">
        <f>商品入力!R80</f>
        <v>0</v>
      </c>
    </row>
    <row r="2671" spans="1:3">
      <c r="A2671" s="517" t="str">
        <f>IF(C2660=0,"","商品テーブル")</f>
        <v/>
      </c>
      <c r="B2671" s="517" t="s">
        <v>1408</v>
      </c>
      <c r="C2671" s="517">
        <f>商品入力!S80</f>
        <v>0</v>
      </c>
    </row>
    <row r="2672" spans="1:3">
      <c r="A2672" s="517" t="str">
        <f>IF(C2660=0,"","商品テーブル")</f>
        <v/>
      </c>
      <c r="B2672" s="517" t="s">
        <v>1409</v>
      </c>
      <c r="C2672" s="517">
        <f>商品入力!T80</f>
        <v>0</v>
      </c>
    </row>
    <row r="2673" spans="1:4">
      <c r="A2673" s="517" t="str">
        <f>IF(C2683=0,"","商品テーブル")</f>
        <v/>
      </c>
      <c r="B2673" s="517" t="s">
        <v>1291</v>
      </c>
      <c r="C2673" s="517" t="str">
        <f>申請用入力!$R$12</f>
        <v/>
      </c>
      <c r="D2673" s="517" t="s">
        <v>1292</v>
      </c>
    </row>
    <row r="2674" spans="1:4">
      <c r="A2674" s="517" t="str">
        <f>IF(C2683=0,"","商品テーブル")</f>
        <v/>
      </c>
      <c r="B2674" s="517" t="s">
        <v>1293</v>
      </c>
      <c r="C2674" s="517">
        <f>選択!$A$2</f>
        <v>2024</v>
      </c>
    </row>
    <row r="2675" spans="1:4">
      <c r="A2675" s="517" t="str">
        <f>IF(C2683=0,"","商品テーブル")</f>
        <v/>
      </c>
      <c r="B2675" s="517" t="s">
        <v>1360</v>
      </c>
      <c r="C2675" s="517" t="str">
        <f>選択!$A$1</f>
        <v>ブランド構築支援</v>
      </c>
    </row>
    <row r="2676" spans="1:4">
      <c r="A2676" s="517" t="str">
        <f>IF(C2683=0,"","商品テーブル")</f>
        <v/>
      </c>
      <c r="B2676" s="517" t="s">
        <v>1361</v>
      </c>
      <c r="C2676" s="517" t="e">
        <f ca="1">$C$127</f>
        <v>#VALUE!</v>
      </c>
    </row>
    <row r="2677" spans="1:4">
      <c r="A2677" s="517" t="str">
        <f>IF(C2683=0,"","商品テーブル")</f>
        <v/>
      </c>
      <c r="B2677" s="517" t="s">
        <v>1380</v>
      </c>
    </row>
    <row r="2678" spans="1:4">
      <c r="A2678" s="517" t="str">
        <f>IF(C2683=0,"","商品テーブル")</f>
        <v/>
      </c>
      <c r="B2678" s="517" t="s">
        <v>1396</v>
      </c>
      <c r="C2678" s="517">
        <f>商品入力!C81</f>
        <v>0</v>
      </c>
    </row>
    <row r="2679" spans="1:4">
      <c r="A2679" s="517" t="str">
        <f>IF(C2683=0,"","商品テーブル")</f>
        <v/>
      </c>
      <c r="B2679" s="517" t="s">
        <v>1355</v>
      </c>
      <c r="C2679" s="517">
        <f>商品入力!D81</f>
        <v>0</v>
      </c>
    </row>
    <row r="2680" spans="1:4">
      <c r="A2680" s="517" t="str">
        <f>IF(C2683=0,"","商品テーブル")</f>
        <v/>
      </c>
      <c r="B2680" s="517" t="s">
        <v>1356</v>
      </c>
      <c r="C2680" s="517">
        <f>商品入力!E81</f>
        <v>0</v>
      </c>
    </row>
    <row r="2681" spans="1:4">
      <c r="A2681" s="517" t="str">
        <f>IF(C2683=0,"","商品テーブル")</f>
        <v/>
      </c>
      <c r="B2681" s="517" t="s">
        <v>1357</v>
      </c>
      <c r="C2681" s="517">
        <f>商品入力!F81</f>
        <v>0</v>
      </c>
    </row>
    <row r="2682" spans="1:4">
      <c r="A2682" s="517" t="str">
        <f>IF(C2683=0,"","商品テーブル")</f>
        <v/>
      </c>
      <c r="B2682" s="517" t="s">
        <v>1397</v>
      </c>
      <c r="C2682" s="517">
        <f>商品入力!G81</f>
        <v>0</v>
      </c>
    </row>
    <row r="2683" spans="1:4">
      <c r="A2683" s="517" t="str">
        <f>IF(C2683=0,"","商品テーブル")</f>
        <v/>
      </c>
      <c r="B2683" s="517" t="s">
        <v>1359</v>
      </c>
      <c r="C2683" s="517">
        <f>商品入力!H81</f>
        <v>0</v>
      </c>
    </row>
    <row r="2684" spans="1:4">
      <c r="A2684" s="517" t="str">
        <f>IF(C2683=0,"","商品テーブル")</f>
        <v/>
      </c>
      <c r="B2684" s="517" t="s">
        <v>1398</v>
      </c>
      <c r="C2684" s="517">
        <f>商品入力!I81</f>
        <v>0</v>
      </c>
    </row>
    <row r="2685" spans="1:4">
      <c r="A2685" s="517" t="str">
        <f>IF(C2683=0,"","商品テーブル")</f>
        <v/>
      </c>
      <c r="B2685" s="517" t="s">
        <v>1399</v>
      </c>
      <c r="C2685" s="517">
        <f>商品入力!J81</f>
        <v>0</v>
      </c>
    </row>
    <row r="2686" spans="1:4">
      <c r="A2686" s="517" t="str">
        <f>IF(C2683=0,"","商品テーブル")</f>
        <v/>
      </c>
      <c r="B2686" s="517" t="s">
        <v>1400</v>
      </c>
      <c r="C2686" s="517">
        <f>商品入力!K81</f>
        <v>0</v>
      </c>
    </row>
    <row r="2687" spans="1:4">
      <c r="A2687" s="517" t="str">
        <f>IF(C2683=0,"","商品テーブル")</f>
        <v/>
      </c>
      <c r="B2687" s="517" t="s">
        <v>1401</v>
      </c>
      <c r="C2687" s="517">
        <f>商品入力!L81</f>
        <v>0</v>
      </c>
    </row>
    <row r="2688" spans="1:4">
      <c r="A2688" s="517" t="str">
        <f>IF(C2683=0,"","商品テーブル")</f>
        <v/>
      </c>
      <c r="B2688" s="517" t="s">
        <v>1402</v>
      </c>
      <c r="C2688" s="517">
        <f>商品入力!M81</f>
        <v>0</v>
      </c>
    </row>
    <row r="2689" spans="1:4">
      <c r="A2689" s="517" t="str">
        <f>IF(C2683=0,"","商品テーブル")</f>
        <v/>
      </c>
      <c r="B2689" s="517" t="s">
        <v>1403</v>
      </c>
      <c r="C2689" s="517">
        <f>商品入力!N81</f>
        <v>0</v>
      </c>
    </row>
    <row r="2690" spans="1:4">
      <c r="A2690" s="517" t="str">
        <f>IF(C2683=0,"","商品テーブル")</f>
        <v/>
      </c>
      <c r="B2690" s="517" t="s">
        <v>1404</v>
      </c>
      <c r="C2690" s="517">
        <f>商品入力!O81</f>
        <v>0</v>
      </c>
    </row>
    <row r="2691" spans="1:4">
      <c r="A2691" s="517" t="str">
        <f>IF(C2683=0,"","商品テーブル")</f>
        <v/>
      </c>
      <c r="B2691" s="517" t="s">
        <v>1405</v>
      </c>
      <c r="C2691" s="517">
        <f>商品入力!P81</f>
        <v>0</v>
      </c>
    </row>
    <row r="2692" spans="1:4">
      <c r="A2692" s="517" t="str">
        <f>IF(C2683=0,"","商品テーブル")</f>
        <v/>
      </c>
      <c r="B2692" s="517" t="s">
        <v>1406</v>
      </c>
      <c r="C2692" s="517">
        <f>商品入力!Q81</f>
        <v>0</v>
      </c>
    </row>
    <row r="2693" spans="1:4">
      <c r="A2693" s="517" t="str">
        <f>IF(C2683=0,"","商品テーブル")</f>
        <v/>
      </c>
      <c r="B2693" s="517" t="s">
        <v>1407</v>
      </c>
      <c r="C2693" s="517">
        <f>商品入力!R81</f>
        <v>0</v>
      </c>
    </row>
    <row r="2694" spans="1:4">
      <c r="A2694" s="517" t="str">
        <f>IF(C2683=0,"","商品テーブル")</f>
        <v/>
      </c>
      <c r="B2694" s="517" t="s">
        <v>1408</v>
      </c>
      <c r="C2694" s="517">
        <f>商品入力!S81</f>
        <v>0</v>
      </c>
    </row>
    <row r="2695" spans="1:4">
      <c r="A2695" s="517" t="str">
        <f>IF(C2683=0,"","商品テーブル")</f>
        <v/>
      </c>
      <c r="B2695" s="517" t="s">
        <v>1409</v>
      </c>
      <c r="C2695" s="517">
        <f>商品入力!T81</f>
        <v>0</v>
      </c>
    </row>
    <row r="2696" spans="1:4">
      <c r="A2696" s="517" t="str">
        <f>IF(C2706=0,"","商品テーブル")</f>
        <v/>
      </c>
      <c r="B2696" s="517" t="s">
        <v>1291</v>
      </c>
      <c r="C2696" s="517" t="str">
        <f>申請用入力!$R$12</f>
        <v/>
      </c>
      <c r="D2696" s="517" t="s">
        <v>1292</v>
      </c>
    </row>
    <row r="2697" spans="1:4">
      <c r="A2697" s="517" t="str">
        <f>IF(C2706=0,"","商品テーブル")</f>
        <v/>
      </c>
      <c r="B2697" s="517" t="s">
        <v>1293</v>
      </c>
      <c r="C2697" s="517">
        <f>選択!$A$2</f>
        <v>2024</v>
      </c>
    </row>
    <row r="2698" spans="1:4">
      <c r="A2698" s="517" t="str">
        <f>IF(C2706=0,"","商品テーブル")</f>
        <v/>
      </c>
      <c r="B2698" s="517" t="s">
        <v>1360</v>
      </c>
      <c r="C2698" s="517" t="str">
        <f>選択!$A$1</f>
        <v>ブランド構築支援</v>
      </c>
    </row>
    <row r="2699" spans="1:4">
      <c r="A2699" s="517" t="str">
        <f>IF(C2706=0,"","商品テーブル")</f>
        <v/>
      </c>
      <c r="B2699" s="517" t="s">
        <v>1361</v>
      </c>
      <c r="C2699" s="517" t="e">
        <f ca="1">$C$127</f>
        <v>#VALUE!</v>
      </c>
    </row>
    <row r="2700" spans="1:4">
      <c r="A2700" s="517" t="str">
        <f>IF(C2706=0,"","商品テーブル")</f>
        <v/>
      </c>
      <c r="B2700" s="517" t="s">
        <v>1380</v>
      </c>
    </row>
    <row r="2701" spans="1:4">
      <c r="A2701" s="517" t="str">
        <f>IF(C2706=0,"","商品テーブル")</f>
        <v/>
      </c>
      <c r="B2701" s="517" t="s">
        <v>1396</v>
      </c>
      <c r="C2701" s="517">
        <f>商品入力!C82</f>
        <v>0</v>
      </c>
    </row>
    <row r="2702" spans="1:4">
      <c r="A2702" s="517" t="str">
        <f>IF(C2706=0,"","商品テーブル")</f>
        <v/>
      </c>
      <c r="B2702" s="517" t="s">
        <v>1355</v>
      </c>
      <c r="C2702" s="517">
        <f>商品入力!D82</f>
        <v>0</v>
      </c>
    </row>
    <row r="2703" spans="1:4">
      <c r="A2703" s="517" t="str">
        <f>IF(C2706=0,"","商品テーブル")</f>
        <v/>
      </c>
      <c r="B2703" s="517" t="s">
        <v>1356</v>
      </c>
      <c r="C2703" s="517">
        <f>商品入力!E82</f>
        <v>0</v>
      </c>
    </row>
    <row r="2704" spans="1:4">
      <c r="A2704" s="517" t="str">
        <f>IF(C2706=0,"","商品テーブル")</f>
        <v/>
      </c>
      <c r="B2704" s="517" t="s">
        <v>1357</v>
      </c>
      <c r="C2704" s="517">
        <f>商品入力!F82</f>
        <v>0</v>
      </c>
    </row>
    <row r="2705" spans="1:4">
      <c r="A2705" s="517" t="str">
        <f>IF(C2706=0,"","商品テーブル")</f>
        <v/>
      </c>
      <c r="B2705" s="517" t="s">
        <v>1397</v>
      </c>
      <c r="C2705" s="517">
        <f>商品入力!G82</f>
        <v>0</v>
      </c>
    </row>
    <row r="2706" spans="1:4">
      <c r="A2706" s="517" t="str">
        <f>IF(C2706=0,"","商品テーブル")</f>
        <v/>
      </c>
      <c r="B2706" s="517" t="s">
        <v>1359</v>
      </c>
      <c r="C2706" s="517">
        <f>商品入力!H82</f>
        <v>0</v>
      </c>
    </row>
    <row r="2707" spans="1:4">
      <c r="A2707" s="517" t="str">
        <f>IF(C2706=0,"","商品テーブル")</f>
        <v/>
      </c>
      <c r="B2707" s="517" t="s">
        <v>1398</v>
      </c>
      <c r="C2707" s="517">
        <f>商品入力!I82</f>
        <v>0</v>
      </c>
    </row>
    <row r="2708" spans="1:4">
      <c r="A2708" s="517" t="str">
        <f>IF(C2706=0,"","商品テーブル")</f>
        <v/>
      </c>
      <c r="B2708" s="517" t="s">
        <v>1399</v>
      </c>
      <c r="C2708" s="517">
        <f>商品入力!J82</f>
        <v>0</v>
      </c>
    </row>
    <row r="2709" spans="1:4">
      <c r="A2709" s="517" t="str">
        <f>IF(C2706=0,"","商品テーブル")</f>
        <v/>
      </c>
      <c r="B2709" s="517" t="s">
        <v>1400</v>
      </c>
      <c r="C2709" s="517">
        <f>商品入力!K82</f>
        <v>0</v>
      </c>
    </row>
    <row r="2710" spans="1:4">
      <c r="A2710" s="517" t="str">
        <f>IF(C2706=0,"","商品テーブル")</f>
        <v/>
      </c>
      <c r="B2710" s="517" t="s">
        <v>1401</v>
      </c>
      <c r="C2710" s="517">
        <f>商品入力!L82</f>
        <v>0</v>
      </c>
    </row>
    <row r="2711" spans="1:4">
      <c r="A2711" s="517" t="str">
        <f>IF(C2706=0,"","商品テーブル")</f>
        <v/>
      </c>
      <c r="B2711" s="517" t="s">
        <v>1402</v>
      </c>
      <c r="C2711" s="517">
        <f>商品入力!M82</f>
        <v>0</v>
      </c>
    </row>
    <row r="2712" spans="1:4">
      <c r="A2712" s="517" t="str">
        <f>IF(C2706=0,"","商品テーブル")</f>
        <v/>
      </c>
      <c r="B2712" s="517" t="s">
        <v>1403</v>
      </c>
      <c r="C2712" s="517">
        <f>商品入力!N82</f>
        <v>0</v>
      </c>
    </row>
    <row r="2713" spans="1:4">
      <c r="A2713" s="517" t="str">
        <f>IF(C2706=0,"","商品テーブル")</f>
        <v/>
      </c>
      <c r="B2713" s="517" t="s">
        <v>1404</v>
      </c>
      <c r="C2713" s="517">
        <f>商品入力!O82</f>
        <v>0</v>
      </c>
    </row>
    <row r="2714" spans="1:4">
      <c r="A2714" s="517" t="str">
        <f>IF(C2706=0,"","商品テーブル")</f>
        <v/>
      </c>
      <c r="B2714" s="517" t="s">
        <v>1405</v>
      </c>
      <c r="C2714" s="517">
        <f>商品入力!P82</f>
        <v>0</v>
      </c>
    </row>
    <row r="2715" spans="1:4">
      <c r="A2715" s="517" t="str">
        <f>IF(C2706=0,"","商品テーブル")</f>
        <v/>
      </c>
      <c r="B2715" s="517" t="s">
        <v>1406</v>
      </c>
      <c r="C2715" s="517">
        <f>商品入力!Q82</f>
        <v>0</v>
      </c>
    </row>
    <row r="2716" spans="1:4">
      <c r="A2716" s="517" t="str">
        <f>IF(C2706=0,"","商品テーブル")</f>
        <v/>
      </c>
      <c r="B2716" s="517" t="s">
        <v>1407</v>
      </c>
      <c r="C2716" s="517">
        <f>商品入力!R82</f>
        <v>0</v>
      </c>
    </row>
    <row r="2717" spans="1:4">
      <c r="A2717" s="517" t="str">
        <f>IF(C2706=0,"","商品テーブル")</f>
        <v/>
      </c>
      <c r="B2717" s="517" t="s">
        <v>1408</v>
      </c>
      <c r="C2717" s="517">
        <f>商品入力!S82</f>
        <v>0</v>
      </c>
    </row>
    <row r="2718" spans="1:4">
      <c r="A2718" s="517" t="str">
        <f>IF(C2706=0,"","商品テーブル")</f>
        <v/>
      </c>
      <c r="B2718" s="517" t="s">
        <v>1409</v>
      </c>
      <c r="C2718" s="517">
        <f>商品入力!T82</f>
        <v>0</v>
      </c>
    </row>
    <row r="2719" spans="1:4">
      <c r="A2719" s="517" t="str">
        <f>IF(C2729=0,"","商品テーブル")</f>
        <v/>
      </c>
      <c r="B2719" s="517" t="s">
        <v>1291</v>
      </c>
      <c r="C2719" s="517" t="str">
        <f>申請用入力!$R$12</f>
        <v/>
      </c>
      <c r="D2719" s="517" t="s">
        <v>1292</v>
      </c>
    </row>
    <row r="2720" spans="1:4">
      <c r="A2720" s="517" t="str">
        <f>IF(C2729=0,"","商品テーブル")</f>
        <v/>
      </c>
      <c r="B2720" s="517" t="s">
        <v>1293</v>
      </c>
      <c r="C2720" s="517">
        <f>選択!$A$2</f>
        <v>2024</v>
      </c>
    </row>
    <row r="2721" spans="1:3">
      <c r="A2721" s="517" t="str">
        <f>IF(C2729=0,"","商品テーブル")</f>
        <v/>
      </c>
      <c r="B2721" s="517" t="s">
        <v>1360</v>
      </c>
      <c r="C2721" s="517" t="str">
        <f>選択!$A$1</f>
        <v>ブランド構築支援</v>
      </c>
    </row>
    <row r="2722" spans="1:3">
      <c r="A2722" s="517" t="str">
        <f>IF(C2729=0,"","商品テーブル")</f>
        <v/>
      </c>
      <c r="B2722" s="517" t="s">
        <v>1361</v>
      </c>
      <c r="C2722" s="517" t="e">
        <f ca="1">$C$127</f>
        <v>#VALUE!</v>
      </c>
    </row>
    <row r="2723" spans="1:3">
      <c r="A2723" s="517" t="str">
        <f>IF(C2729=0,"","商品テーブル")</f>
        <v/>
      </c>
      <c r="B2723" s="517" t="s">
        <v>1380</v>
      </c>
    </row>
    <row r="2724" spans="1:3">
      <c r="A2724" s="517" t="str">
        <f>IF(C2729=0,"","商品テーブル")</f>
        <v/>
      </c>
      <c r="B2724" s="517" t="s">
        <v>1396</v>
      </c>
      <c r="C2724" s="517">
        <f>商品入力!C83</f>
        <v>0</v>
      </c>
    </row>
    <row r="2725" spans="1:3">
      <c r="A2725" s="517" t="str">
        <f>IF(C2729=0,"","商品テーブル")</f>
        <v/>
      </c>
      <c r="B2725" s="517" t="s">
        <v>1355</v>
      </c>
      <c r="C2725" s="517">
        <f>商品入力!D83</f>
        <v>0</v>
      </c>
    </row>
    <row r="2726" spans="1:3">
      <c r="A2726" s="517" t="str">
        <f>IF(C2729=0,"","商品テーブル")</f>
        <v/>
      </c>
      <c r="B2726" s="517" t="s">
        <v>1356</v>
      </c>
      <c r="C2726" s="517">
        <f>商品入力!E83</f>
        <v>0</v>
      </c>
    </row>
    <row r="2727" spans="1:3">
      <c r="A2727" s="517" t="str">
        <f>IF(C2729=0,"","商品テーブル")</f>
        <v/>
      </c>
      <c r="B2727" s="517" t="s">
        <v>1357</v>
      </c>
      <c r="C2727" s="517">
        <f>商品入力!F83</f>
        <v>0</v>
      </c>
    </row>
    <row r="2728" spans="1:3">
      <c r="A2728" s="517" t="str">
        <f>IF(C2729=0,"","商品テーブル")</f>
        <v/>
      </c>
      <c r="B2728" s="517" t="s">
        <v>1397</v>
      </c>
      <c r="C2728" s="517">
        <f>商品入力!G83</f>
        <v>0</v>
      </c>
    </row>
    <row r="2729" spans="1:3">
      <c r="A2729" s="517" t="str">
        <f>IF(C2729=0,"","商品テーブル")</f>
        <v/>
      </c>
      <c r="B2729" s="517" t="s">
        <v>1359</v>
      </c>
      <c r="C2729" s="517">
        <f>商品入力!H83</f>
        <v>0</v>
      </c>
    </row>
    <row r="2730" spans="1:3">
      <c r="A2730" s="517" t="str">
        <f>IF(C2729=0,"","商品テーブル")</f>
        <v/>
      </c>
      <c r="B2730" s="517" t="s">
        <v>1398</v>
      </c>
      <c r="C2730" s="517">
        <f>商品入力!I83</f>
        <v>0</v>
      </c>
    </row>
    <row r="2731" spans="1:3">
      <c r="A2731" s="517" t="str">
        <f>IF(C2729=0,"","商品テーブル")</f>
        <v/>
      </c>
      <c r="B2731" s="517" t="s">
        <v>1399</v>
      </c>
      <c r="C2731" s="517">
        <f>商品入力!J83</f>
        <v>0</v>
      </c>
    </row>
    <row r="2732" spans="1:3">
      <c r="A2732" s="517" t="str">
        <f>IF(C2729=0,"","商品テーブル")</f>
        <v/>
      </c>
      <c r="B2732" s="517" t="s">
        <v>1400</v>
      </c>
      <c r="C2732" s="517">
        <f>商品入力!K83</f>
        <v>0</v>
      </c>
    </row>
    <row r="2733" spans="1:3">
      <c r="A2733" s="517" t="str">
        <f>IF(C2729=0,"","商品テーブル")</f>
        <v/>
      </c>
      <c r="B2733" s="517" t="s">
        <v>1401</v>
      </c>
      <c r="C2733" s="517">
        <f>商品入力!L83</f>
        <v>0</v>
      </c>
    </row>
    <row r="2734" spans="1:3">
      <c r="A2734" s="517" t="str">
        <f>IF(C2729=0,"","商品テーブル")</f>
        <v/>
      </c>
      <c r="B2734" s="517" t="s">
        <v>1402</v>
      </c>
      <c r="C2734" s="517">
        <f>商品入力!M83</f>
        <v>0</v>
      </c>
    </row>
    <row r="2735" spans="1:3">
      <c r="A2735" s="517" t="str">
        <f>IF(C2729=0,"","商品テーブル")</f>
        <v/>
      </c>
      <c r="B2735" s="517" t="s">
        <v>1403</v>
      </c>
      <c r="C2735" s="517">
        <f>商品入力!N83</f>
        <v>0</v>
      </c>
    </row>
    <row r="2736" spans="1:3">
      <c r="A2736" s="517" t="str">
        <f>IF(C2729=0,"","商品テーブル")</f>
        <v/>
      </c>
      <c r="B2736" s="517" t="s">
        <v>1404</v>
      </c>
      <c r="C2736" s="517">
        <f>商品入力!O83</f>
        <v>0</v>
      </c>
    </row>
    <row r="2737" spans="1:4">
      <c r="A2737" s="517" t="str">
        <f>IF(C2729=0,"","商品テーブル")</f>
        <v/>
      </c>
      <c r="B2737" s="517" t="s">
        <v>1405</v>
      </c>
      <c r="C2737" s="517">
        <f>商品入力!P83</f>
        <v>0</v>
      </c>
    </row>
    <row r="2738" spans="1:4">
      <c r="A2738" s="517" t="str">
        <f>IF(C2729=0,"","商品テーブル")</f>
        <v/>
      </c>
      <c r="B2738" s="517" t="s">
        <v>1406</v>
      </c>
      <c r="C2738" s="517">
        <f>商品入力!Q83</f>
        <v>0</v>
      </c>
    </row>
    <row r="2739" spans="1:4">
      <c r="A2739" s="517" t="str">
        <f>IF(C2729=0,"","商品テーブル")</f>
        <v/>
      </c>
      <c r="B2739" s="517" t="s">
        <v>1407</v>
      </c>
      <c r="C2739" s="517">
        <f>商品入力!R83</f>
        <v>0</v>
      </c>
    </row>
    <row r="2740" spans="1:4">
      <c r="A2740" s="517" t="str">
        <f>IF(C2729=0,"","商品テーブル")</f>
        <v/>
      </c>
      <c r="B2740" s="517" t="s">
        <v>1408</v>
      </c>
      <c r="C2740" s="517">
        <f>商品入力!S83</f>
        <v>0</v>
      </c>
    </row>
    <row r="2741" spans="1:4">
      <c r="A2741" s="517" t="str">
        <f>IF(C2729=0,"","商品テーブル")</f>
        <v/>
      </c>
      <c r="B2741" s="517" t="s">
        <v>1409</v>
      </c>
      <c r="C2741" s="517">
        <f>商品入力!T83</f>
        <v>0</v>
      </c>
    </row>
    <row r="2742" spans="1:4">
      <c r="A2742" s="517" t="str">
        <f>IF(C2752=0,"","商品テーブル")</f>
        <v/>
      </c>
      <c r="B2742" s="517" t="s">
        <v>1291</v>
      </c>
      <c r="C2742" s="517" t="str">
        <f>申請用入力!$R$12</f>
        <v/>
      </c>
      <c r="D2742" s="517" t="s">
        <v>1292</v>
      </c>
    </row>
    <row r="2743" spans="1:4">
      <c r="A2743" s="517" t="str">
        <f>IF(C2752=0,"","商品テーブル")</f>
        <v/>
      </c>
      <c r="B2743" s="517" t="s">
        <v>1293</v>
      </c>
      <c r="C2743" s="517">
        <f>選択!$A$2</f>
        <v>2024</v>
      </c>
    </row>
    <row r="2744" spans="1:4">
      <c r="A2744" s="517" t="str">
        <f>IF(C2752=0,"","商品テーブル")</f>
        <v/>
      </c>
      <c r="B2744" s="517" t="s">
        <v>1360</v>
      </c>
      <c r="C2744" s="517" t="str">
        <f>選択!$A$1</f>
        <v>ブランド構築支援</v>
      </c>
    </row>
    <row r="2745" spans="1:4">
      <c r="A2745" s="517" t="str">
        <f>IF(C2752=0,"","商品テーブル")</f>
        <v/>
      </c>
      <c r="B2745" s="517" t="s">
        <v>1361</v>
      </c>
      <c r="C2745" s="517" t="e">
        <f ca="1">$C$127</f>
        <v>#VALUE!</v>
      </c>
    </row>
    <row r="2746" spans="1:4">
      <c r="A2746" s="517" t="str">
        <f>IF(C2752=0,"","商品テーブル")</f>
        <v/>
      </c>
      <c r="B2746" s="517" t="s">
        <v>1380</v>
      </c>
    </row>
    <row r="2747" spans="1:4">
      <c r="A2747" s="517" t="str">
        <f>IF(C2752=0,"","商品テーブル")</f>
        <v/>
      </c>
      <c r="B2747" s="517" t="s">
        <v>1396</v>
      </c>
      <c r="C2747" s="517">
        <f>商品入力!C84</f>
        <v>0</v>
      </c>
    </row>
    <row r="2748" spans="1:4">
      <c r="A2748" s="517" t="str">
        <f>IF(C2752=0,"","商品テーブル")</f>
        <v/>
      </c>
      <c r="B2748" s="517" t="s">
        <v>1355</v>
      </c>
      <c r="C2748" s="517">
        <f>商品入力!D84</f>
        <v>0</v>
      </c>
    </row>
    <row r="2749" spans="1:4">
      <c r="A2749" s="517" t="str">
        <f>IF(C2752=0,"","商品テーブル")</f>
        <v/>
      </c>
      <c r="B2749" s="517" t="s">
        <v>1356</v>
      </c>
      <c r="C2749" s="517">
        <f>商品入力!E84</f>
        <v>0</v>
      </c>
    </row>
    <row r="2750" spans="1:4">
      <c r="A2750" s="517" t="str">
        <f>IF(C2752=0,"","商品テーブル")</f>
        <v/>
      </c>
      <c r="B2750" s="517" t="s">
        <v>1357</v>
      </c>
      <c r="C2750" s="517">
        <f>商品入力!F84</f>
        <v>0</v>
      </c>
    </row>
    <row r="2751" spans="1:4">
      <c r="A2751" s="517" t="str">
        <f>IF(C2752=0,"","商品テーブル")</f>
        <v/>
      </c>
      <c r="B2751" s="517" t="s">
        <v>1397</v>
      </c>
      <c r="C2751" s="517">
        <f>商品入力!G84</f>
        <v>0</v>
      </c>
    </row>
    <row r="2752" spans="1:4">
      <c r="A2752" s="517" t="str">
        <f>IF(C2752=0,"","商品テーブル")</f>
        <v/>
      </c>
      <c r="B2752" s="517" t="s">
        <v>1359</v>
      </c>
      <c r="C2752" s="517">
        <f>商品入力!H84</f>
        <v>0</v>
      </c>
    </row>
    <row r="2753" spans="1:4">
      <c r="A2753" s="517" t="str">
        <f>IF(C2752=0,"","商品テーブル")</f>
        <v/>
      </c>
      <c r="B2753" s="517" t="s">
        <v>1398</v>
      </c>
      <c r="C2753" s="517">
        <f>商品入力!I84</f>
        <v>0</v>
      </c>
    </row>
    <row r="2754" spans="1:4">
      <c r="A2754" s="517" t="str">
        <f>IF(C2752=0,"","商品テーブル")</f>
        <v/>
      </c>
      <c r="B2754" s="517" t="s">
        <v>1399</v>
      </c>
      <c r="C2754" s="517">
        <f>商品入力!J84</f>
        <v>0</v>
      </c>
    </row>
    <row r="2755" spans="1:4">
      <c r="A2755" s="517" t="str">
        <f>IF(C2752=0,"","商品テーブル")</f>
        <v/>
      </c>
      <c r="B2755" s="517" t="s">
        <v>1400</v>
      </c>
      <c r="C2755" s="517">
        <f>商品入力!K84</f>
        <v>0</v>
      </c>
    </row>
    <row r="2756" spans="1:4">
      <c r="A2756" s="517" t="str">
        <f>IF(C2752=0,"","商品テーブル")</f>
        <v/>
      </c>
      <c r="B2756" s="517" t="s">
        <v>1401</v>
      </c>
      <c r="C2756" s="517">
        <f>商品入力!L84</f>
        <v>0</v>
      </c>
    </row>
    <row r="2757" spans="1:4">
      <c r="A2757" s="517" t="str">
        <f>IF(C2752=0,"","商品テーブル")</f>
        <v/>
      </c>
      <c r="B2757" s="517" t="s">
        <v>1402</v>
      </c>
      <c r="C2757" s="517">
        <f>商品入力!M84</f>
        <v>0</v>
      </c>
    </row>
    <row r="2758" spans="1:4">
      <c r="A2758" s="517" t="str">
        <f>IF(C2752=0,"","商品テーブル")</f>
        <v/>
      </c>
      <c r="B2758" s="517" t="s">
        <v>1403</v>
      </c>
      <c r="C2758" s="517">
        <f>商品入力!N84</f>
        <v>0</v>
      </c>
    </row>
    <row r="2759" spans="1:4">
      <c r="A2759" s="517" t="str">
        <f>IF(C2752=0,"","商品テーブル")</f>
        <v/>
      </c>
      <c r="B2759" s="517" t="s">
        <v>1404</v>
      </c>
      <c r="C2759" s="517">
        <f>商品入力!O84</f>
        <v>0</v>
      </c>
    </row>
    <row r="2760" spans="1:4">
      <c r="A2760" s="517" t="str">
        <f>IF(C2752=0,"","商品テーブル")</f>
        <v/>
      </c>
      <c r="B2760" s="517" t="s">
        <v>1405</v>
      </c>
      <c r="C2760" s="517">
        <f>商品入力!P84</f>
        <v>0</v>
      </c>
    </row>
    <row r="2761" spans="1:4">
      <c r="A2761" s="517" t="str">
        <f>IF(C2752=0,"","商品テーブル")</f>
        <v/>
      </c>
      <c r="B2761" s="517" t="s">
        <v>1406</v>
      </c>
      <c r="C2761" s="517">
        <f>商品入力!Q84</f>
        <v>0</v>
      </c>
    </row>
    <row r="2762" spans="1:4">
      <c r="A2762" s="517" t="str">
        <f>IF(C2752=0,"","商品テーブル")</f>
        <v/>
      </c>
      <c r="B2762" s="517" t="s">
        <v>1407</v>
      </c>
      <c r="C2762" s="517">
        <f>商品入力!R84</f>
        <v>0</v>
      </c>
    </row>
    <row r="2763" spans="1:4">
      <c r="A2763" s="517" t="str">
        <f>IF(C2752=0,"","商品テーブル")</f>
        <v/>
      </c>
      <c r="B2763" s="517" t="s">
        <v>1408</v>
      </c>
      <c r="C2763" s="517">
        <f>商品入力!S84</f>
        <v>0</v>
      </c>
    </row>
    <row r="2764" spans="1:4">
      <c r="A2764" s="517" t="str">
        <f>IF(C2752=0,"","商品テーブル")</f>
        <v/>
      </c>
      <c r="B2764" s="517" t="s">
        <v>1409</v>
      </c>
      <c r="C2764" s="517">
        <f>商品入力!T84</f>
        <v>0</v>
      </c>
    </row>
    <row r="2765" spans="1:4">
      <c r="A2765" s="517" t="str">
        <f>IF(C2775=0,"","商品テーブル")</f>
        <v/>
      </c>
      <c r="B2765" s="517" t="s">
        <v>1291</v>
      </c>
      <c r="C2765" s="517" t="str">
        <f>申請用入力!$R$12</f>
        <v/>
      </c>
      <c r="D2765" s="517" t="s">
        <v>1292</v>
      </c>
    </row>
    <row r="2766" spans="1:4">
      <c r="A2766" s="517" t="str">
        <f>IF(C2775=0,"","商品テーブル")</f>
        <v/>
      </c>
      <c r="B2766" s="517" t="s">
        <v>1293</v>
      </c>
      <c r="C2766" s="517">
        <f>選択!$A$2</f>
        <v>2024</v>
      </c>
    </row>
    <row r="2767" spans="1:4">
      <c r="A2767" s="517" t="str">
        <f>IF(C2775=0,"","商品テーブル")</f>
        <v/>
      </c>
      <c r="B2767" s="517" t="s">
        <v>1360</v>
      </c>
      <c r="C2767" s="517" t="str">
        <f>選択!$A$1</f>
        <v>ブランド構築支援</v>
      </c>
    </row>
    <row r="2768" spans="1:4">
      <c r="A2768" s="517" t="str">
        <f>IF(C2775=0,"","商品テーブル")</f>
        <v/>
      </c>
      <c r="B2768" s="517" t="s">
        <v>1361</v>
      </c>
      <c r="C2768" s="517" t="e">
        <f ca="1">$C$127</f>
        <v>#VALUE!</v>
      </c>
    </row>
    <row r="2769" spans="1:3">
      <c r="A2769" s="517" t="str">
        <f>IF(C2775=0,"","商品テーブル")</f>
        <v/>
      </c>
      <c r="B2769" s="517" t="s">
        <v>1380</v>
      </c>
    </row>
    <row r="2770" spans="1:3">
      <c r="A2770" s="517" t="str">
        <f>IF(C2775=0,"","商品テーブル")</f>
        <v/>
      </c>
      <c r="B2770" s="517" t="s">
        <v>1396</v>
      </c>
      <c r="C2770" s="517">
        <f>商品入力!C85</f>
        <v>0</v>
      </c>
    </row>
    <row r="2771" spans="1:3">
      <c r="A2771" s="517" t="str">
        <f>IF(C2775=0,"","商品テーブル")</f>
        <v/>
      </c>
      <c r="B2771" s="517" t="s">
        <v>1355</v>
      </c>
      <c r="C2771" s="517">
        <f>商品入力!D85</f>
        <v>0</v>
      </c>
    </row>
    <row r="2772" spans="1:3">
      <c r="A2772" s="517" t="str">
        <f>IF(C2775=0,"","商品テーブル")</f>
        <v/>
      </c>
      <c r="B2772" s="517" t="s">
        <v>1356</v>
      </c>
      <c r="C2772" s="517">
        <f>商品入力!E85</f>
        <v>0</v>
      </c>
    </row>
    <row r="2773" spans="1:3">
      <c r="A2773" s="517" t="str">
        <f>IF(C2775=0,"","商品テーブル")</f>
        <v/>
      </c>
      <c r="B2773" s="517" t="s">
        <v>1357</v>
      </c>
      <c r="C2773" s="517">
        <f>商品入力!F85</f>
        <v>0</v>
      </c>
    </row>
    <row r="2774" spans="1:3">
      <c r="A2774" s="517" t="str">
        <f>IF(C2775=0,"","商品テーブル")</f>
        <v/>
      </c>
      <c r="B2774" s="517" t="s">
        <v>1397</v>
      </c>
      <c r="C2774" s="517">
        <f>商品入力!G85</f>
        <v>0</v>
      </c>
    </row>
    <row r="2775" spans="1:3">
      <c r="A2775" s="517" t="str">
        <f>IF(C2775=0,"","商品テーブル")</f>
        <v/>
      </c>
      <c r="B2775" s="517" t="s">
        <v>1359</v>
      </c>
      <c r="C2775" s="517">
        <f>商品入力!H85</f>
        <v>0</v>
      </c>
    </row>
    <row r="2776" spans="1:3">
      <c r="A2776" s="517" t="str">
        <f>IF(C2775=0,"","商品テーブル")</f>
        <v/>
      </c>
      <c r="B2776" s="517" t="s">
        <v>1398</v>
      </c>
      <c r="C2776" s="517">
        <f>商品入力!I85</f>
        <v>0</v>
      </c>
    </row>
    <row r="2777" spans="1:3">
      <c r="A2777" s="517" t="str">
        <f>IF(C2775=0,"","商品テーブル")</f>
        <v/>
      </c>
      <c r="B2777" s="517" t="s">
        <v>1399</v>
      </c>
      <c r="C2777" s="517">
        <f>商品入力!J85</f>
        <v>0</v>
      </c>
    </row>
    <row r="2778" spans="1:3">
      <c r="A2778" s="517" t="str">
        <f>IF(C2775=0,"","商品テーブル")</f>
        <v/>
      </c>
      <c r="B2778" s="517" t="s">
        <v>1400</v>
      </c>
      <c r="C2778" s="517">
        <f>商品入力!K85</f>
        <v>0</v>
      </c>
    </row>
    <row r="2779" spans="1:3">
      <c r="A2779" s="517" t="str">
        <f>IF(C2775=0,"","商品テーブル")</f>
        <v/>
      </c>
      <c r="B2779" s="517" t="s">
        <v>1401</v>
      </c>
      <c r="C2779" s="517">
        <f>商品入力!L85</f>
        <v>0</v>
      </c>
    </row>
    <row r="2780" spans="1:3">
      <c r="A2780" s="517" t="str">
        <f>IF(C2775=0,"","商品テーブル")</f>
        <v/>
      </c>
      <c r="B2780" s="517" t="s">
        <v>1402</v>
      </c>
      <c r="C2780" s="517">
        <f>商品入力!M85</f>
        <v>0</v>
      </c>
    </row>
    <row r="2781" spans="1:3">
      <c r="A2781" s="517" t="str">
        <f>IF(C2775=0,"","商品テーブル")</f>
        <v/>
      </c>
      <c r="B2781" s="517" t="s">
        <v>1403</v>
      </c>
      <c r="C2781" s="517">
        <f>商品入力!N85</f>
        <v>0</v>
      </c>
    </row>
    <row r="2782" spans="1:3">
      <c r="A2782" s="517" t="str">
        <f>IF(C2775=0,"","商品テーブル")</f>
        <v/>
      </c>
      <c r="B2782" s="517" t="s">
        <v>1404</v>
      </c>
      <c r="C2782" s="517">
        <f>商品入力!O85</f>
        <v>0</v>
      </c>
    </row>
    <row r="2783" spans="1:3">
      <c r="A2783" s="517" t="str">
        <f>IF(C2775=0,"","商品テーブル")</f>
        <v/>
      </c>
      <c r="B2783" s="517" t="s">
        <v>1405</v>
      </c>
      <c r="C2783" s="517">
        <f>商品入力!P85</f>
        <v>0</v>
      </c>
    </row>
    <row r="2784" spans="1:3">
      <c r="A2784" s="517" t="str">
        <f>IF(C2775=0,"","商品テーブル")</f>
        <v/>
      </c>
      <c r="B2784" s="517" t="s">
        <v>1406</v>
      </c>
      <c r="C2784" s="517">
        <f>商品入力!Q85</f>
        <v>0</v>
      </c>
    </row>
    <row r="2785" spans="1:4">
      <c r="A2785" s="517" t="str">
        <f>IF(C2775=0,"","商品テーブル")</f>
        <v/>
      </c>
      <c r="B2785" s="517" t="s">
        <v>1407</v>
      </c>
      <c r="C2785" s="517">
        <f>商品入力!R85</f>
        <v>0</v>
      </c>
    </row>
    <row r="2786" spans="1:4">
      <c r="A2786" s="517" t="str">
        <f>IF(C2775=0,"","商品テーブル")</f>
        <v/>
      </c>
      <c r="B2786" s="517" t="s">
        <v>1408</v>
      </c>
      <c r="C2786" s="517">
        <f>商品入力!S85</f>
        <v>0</v>
      </c>
    </row>
    <row r="2787" spans="1:4">
      <c r="A2787" s="517" t="str">
        <f>IF(C2775=0,"","商品テーブル")</f>
        <v/>
      </c>
      <c r="B2787" s="517" t="s">
        <v>1409</v>
      </c>
      <c r="C2787" s="517">
        <f>商品入力!T85</f>
        <v>0</v>
      </c>
    </row>
    <row r="2788" spans="1:4">
      <c r="A2788" s="517" t="str">
        <f>IF(C2798=0,"","商品テーブル")</f>
        <v/>
      </c>
      <c r="B2788" s="517" t="s">
        <v>1291</v>
      </c>
      <c r="C2788" s="517" t="str">
        <f>申請用入力!$R$12</f>
        <v/>
      </c>
      <c r="D2788" s="517" t="s">
        <v>1292</v>
      </c>
    </row>
    <row r="2789" spans="1:4">
      <c r="A2789" s="517" t="str">
        <f>IF(C2798=0,"","商品テーブル")</f>
        <v/>
      </c>
      <c r="B2789" s="517" t="s">
        <v>1293</v>
      </c>
      <c r="C2789" s="517">
        <f>選択!$A$2</f>
        <v>2024</v>
      </c>
    </row>
    <row r="2790" spans="1:4">
      <c r="A2790" s="517" t="str">
        <f>IF(C2798=0,"","商品テーブル")</f>
        <v/>
      </c>
      <c r="B2790" s="517" t="s">
        <v>1360</v>
      </c>
      <c r="C2790" s="517" t="str">
        <f>選択!$A$1</f>
        <v>ブランド構築支援</v>
      </c>
    </row>
    <row r="2791" spans="1:4">
      <c r="A2791" s="517" t="str">
        <f>IF(C2798=0,"","商品テーブル")</f>
        <v/>
      </c>
      <c r="B2791" s="517" t="s">
        <v>1361</v>
      </c>
      <c r="C2791" s="517" t="e">
        <f ca="1">$C$127</f>
        <v>#VALUE!</v>
      </c>
    </row>
    <row r="2792" spans="1:4">
      <c r="A2792" s="517" t="str">
        <f>IF(C2798=0,"","商品テーブル")</f>
        <v/>
      </c>
      <c r="B2792" s="517" t="s">
        <v>1380</v>
      </c>
    </row>
    <row r="2793" spans="1:4">
      <c r="A2793" s="517" t="str">
        <f>IF(C2798=0,"","商品テーブル")</f>
        <v/>
      </c>
      <c r="B2793" s="517" t="s">
        <v>1396</v>
      </c>
      <c r="C2793" s="517">
        <f>商品入力!C86</f>
        <v>0</v>
      </c>
    </row>
    <row r="2794" spans="1:4">
      <c r="A2794" s="517" t="str">
        <f>IF(C2798=0,"","商品テーブル")</f>
        <v/>
      </c>
      <c r="B2794" s="517" t="s">
        <v>1355</v>
      </c>
      <c r="C2794" s="517">
        <f>商品入力!D86</f>
        <v>0</v>
      </c>
    </row>
    <row r="2795" spans="1:4">
      <c r="A2795" s="517" t="str">
        <f>IF(C2798=0,"","商品テーブル")</f>
        <v/>
      </c>
      <c r="B2795" s="517" t="s">
        <v>1356</v>
      </c>
      <c r="C2795" s="517">
        <f>商品入力!E86</f>
        <v>0</v>
      </c>
    </row>
    <row r="2796" spans="1:4">
      <c r="A2796" s="517" t="str">
        <f>IF(C2798=0,"","商品テーブル")</f>
        <v/>
      </c>
      <c r="B2796" s="517" t="s">
        <v>1357</v>
      </c>
      <c r="C2796" s="517">
        <f>商品入力!F86</f>
        <v>0</v>
      </c>
    </row>
    <row r="2797" spans="1:4">
      <c r="A2797" s="517" t="str">
        <f>IF(C2798=0,"","商品テーブル")</f>
        <v/>
      </c>
      <c r="B2797" s="517" t="s">
        <v>1397</v>
      </c>
      <c r="C2797" s="517">
        <f>商品入力!G86</f>
        <v>0</v>
      </c>
    </row>
    <row r="2798" spans="1:4">
      <c r="A2798" s="517" t="str">
        <f>IF(C2798=0,"","商品テーブル")</f>
        <v/>
      </c>
      <c r="B2798" s="517" t="s">
        <v>1359</v>
      </c>
      <c r="C2798" s="517">
        <f>商品入力!H86</f>
        <v>0</v>
      </c>
    </row>
    <row r="2799" spans="1:4">
      <c r="A2799" s="517" t="str">
        <f>IF(C2798=0,"","商品テーブル")</f>
        <v/>
      </c>
      <c r="B2799" s="517" t="s">
        <v>1398</v>
      </c>
      <c r="C2799" s="517">
        <f>商品入力!I86</f>
        <v>0</v>
      </c>
    </row>
    <row r="2800" spans="1:4">
      <c r="A2800" s="517" t="str">
        <f>IF(C2798=0,"","商品テーブル")</f>
        <v/>
      </c>
      <c r="B2800" s="517" t="s">
        <v>1399</v>
      </c>
      <c r="C2800" s="517">
        <f>商品入力!J86</f>
        <v>0</v>
      </c>
    </row>
    <row r="2801" spans="1:4">
      <c r="A2801" s="517" t="str">
        <f>IF(C2798=0,"","商品テーブル")</f>
        <v/>
      </c>
      <c r="B2801" s="517" t="s">
        <v>1400</v>
      </c>
      <c r="C2801" s="517">
        <f>商品入力!K86</f>
        <v>0</v>
      </c>
    </row>
    <row r="2802" spans="1:4">
      <c r="A2802" s="517" t="str">
        <f>IF(C2798=0,"","商品テーブル")</f>
        <v/>
      </c>
      <c r="B2802" s="517" t="s">
        <v>1401</v>
      </c>
      <c r="C2802" s="517">
        <f>商品入力!L86</f>
        <v>0</v>
      </c>
    </row>
    <row r="2803" spans="1:4">
      <c r="A2803" s="517" t="str">
        <f>IF(C2798=0,"","商品テーブル")</f>
        <v/>
      </c>
      <c r="B2803" s="517" t="s">
        <v>1402</v>
      </c>
      <c r="C2803" s="517">
        <f>商品入力!M86</f>
        <v>0</v>
      </c>
    </row>
    <row r="2804" spans="1:4">
      <c r="A2804" s="517" t="str">
        <f>IF(C2798=0,"","商品テーブル")</f>
        <v/>
      </c>
      <c r="B2804" s="517" t="s">
        <v>1403</v>
      </c>
      <c r="C2804" s="517">
        <f>商品入力!N86</f>
        <v>0</v>
      </c>
    </row>
    <row r="2805" spans="1:4">
      <c r="A2805" s="517" t="str">
        <f>IF(C2798=0,"","商品テーブル")</f>
        <v/>
      </c>
      <c r="B2805" s="517" t="s">
        <v>1404</v>
      </c>
      <c r="C2805" s="517">
        <f>商品入力!O86</f>
        <v>0</v>
      </c>
    </row>
    <row r="2806" spans="1:4">
      <c r="A2806" s="517" t="str">
        <f>IF(C2798=0,"","商品テーブル")</f>
        <v/>
      </c>
      <c r="B2806" s="517" t="s">
        <v>1405</v>
      </c>
      <c r="C2806" s="517">
        <f>商品入力!P86</f>
        <v>0</v>
      </c>
    </row>
    <row r="2807" spans="1:4">
      <c r="A2807" s="517" t="str">
        <f>IF(C2798=0,"","商品テーブル")</f>
        <v/>
      </c>
      <c r="B2807" s="517" t="s">
        <v>1406</v>
      </c>
      <c r="C2807" s="517">
        <f>商品入力!Q86</f>
        <v>0</v>
      </c>
    </row>
    <row r="2808" spans="1:4">
      <c r="A2808" s="517" t="str">
        <f>IF(C2798=0,"","商品テーブル")</f>
        <v/>
      </c>
      <c r="B2808" s="517" t="s">
        <v>1407</v>
      </c>
      <c r="C2808" s="517">
        <f>商品入力!R86</f>
        <v>0</v>
      </c>
    </row>
    <row r="2809" spans="1:4">
      <c r="A2809" s="517" t="str">
        <f>IF(C2798=0,"","商品テーブル")</f>
        <v/>
      </c>
      <c r="B2809" s="517" t="s">
        <v>1408</v>
      </c>
      <c r="C2809" s="517">
        <f>商品入力!S86</f>
        <v>0</v>
      </c>
    </row>
    <row r="2810" spans="1:4">
      <c r="A2810" s="517" t="str">
        <f>IF(C2798=0,"","商品テーブル")</f>
        <v/>
      </c>
      <c r="B2810" s="517" t="s">
        <v>1409</v>
      </c>
      <c r="C2810" s="517">
        <f>商品入力!T86</f>
        <v>0</v>
      </c>
    </row>
    <row r="2811" spans="1:4">
      <c r="A2811" s="517" t="str">
        <f>IF(C2821=0,"","商品テーブル")</f>
        <v/>
      </c>
      <c r="B2811" s="517" t="s">
        <v>1291</v>
      </c>
      <c r="C2811" s="517" t="str">
        <f>申請用入力!$R$12</f>
        <v/>
      </c>
      <c r="D2811" s="517" t="s">
        <v>1292</v>
      </c>
    </row>
    <row r="2812" spans="1:4">
      <c r="A2812" s="517" t="str">
        <f>IF(C2821=0,"","商品テーブル")</f>
        <v/>
      </c>
      <c r="B2812" s="517" t="s">
        <v>1293</v>
      </c>
      <c r="C2812" s="517">
        <f>選択!$A$2</f>
        <v>2024</v>
      </c>
    </row>
    <row r="2813" spans="1:4">
      <c r="A2813" s="517" t="str">
        <f>IF(C2821=0,"","商品テーブル")</f>
        <v/>
      </c>
      <c r="B2813" s="517" t="s">
        <v>1360</v>
      </c>
      <c r="C2813" s="517" t="str">
        <f>選択!$A$1</f>
        <v>ブランド構築支援</v>
      </c>
    </row>
    <row r="2814" spans="1:4">
      <c r="A2814" s="517" t="str">
        <f>IF(C2821=0,"","商品テーブル")</f>
        <v/>
      </c>
      <c r="B2814" s="517" t="s">
        <v>1361</v>
      </c>
      <c r="C2814" s="517" t="e">
        <f ca="1">$C$127</f>
        <v>#VALUE!</v>
      </c>
    </row>
    <row r="2815" spans="1:4">
      <c r="A2815" s="517" t="str">
        <f>IF(C2821=0,"","商品テーブル")</f>
        <v/>
      </c>
      <c r="B2815" s="517" t="s">
        <v>1380</v>
      </c>
    </row>
    <row r="2816" spans="1:4">
      <c r="A2816" s="517" t="str">
        <f>IF(C2821=0,"","商品テーブル")</f>
        <v/>
      </c>
      <c r="B2816" s="517" t="s">
        <v>1396</v>
      </c>
      <c r="C2816" s="517">
        <f>商品入力!C87</f>
        <v>0</v>
      </c>
    </row>
    <row r="2817" spans="1:3">
      <c r="A2817" s="517" t="str">
        <f>IF(C2821=0,"","商品テーブル")</f>
        <v/>
      </c>
      <c r="B2817" s="517" t="s">
        <v>1355</v>
      </c>
      <c r="C2817" s="517">
        <f>商品入力!D87</f>
        <v>0</v>
      </c>
    </row>
    <row r="2818" spans="1:3">
      <c r="A2818" s="517" t="str">
        <f>IF(C2821=0,"","商品テーブル")</f>
        <v/>
      </c>
      <c r="B2818" s="517" t="s">
        <v>1356</v>
      </c>
      <c r="C2818" s="517">
        <f>商品入力!E87</f>
        <v>0</v>
      </c>
    </row>
    <row r="2819" spans="1:3">
      <c r="A2819" s="517" t="str">
        <f>IF(C2821=0,"","商品テーブル")</f>
        <v/>
      </c>
      <c r="B2819" s="517" t="s">
        <v>1357</v>
      </c>
      <c r="C2819" s="517">
        <f>商品入力!F87</f>
        <v>0</v>
      </c>
    </row>
    <row r="2820" spans="1:3">
      <c r="A2820" s="517" t="str">
        <f>IF(C2821=0,"","商品テーブル")</f>
        <v/>
      </c>
      <c r="B2820" s="517" t="s">
        <v>1397</v>
      </c>
      <c r="C2820" s="517">
        <f>商品入力!G87</f>
        <v>0</v>
      </c>
    </row>
    <row r="2821" spans="1:3">
      <c r="A2821" s="517" t="str">
        <f>IF(C2821=0,"","商品テーブル")</f>
        <v/>
      </c>
      <c r="B2821" s="517" t="s">
        <v>1359</v>
      </c>
      <c r="C2821" s="517">
        <f>商品入力!H87</f>
        <v>0</v>
      </c>
    </row>
    <row r="2822" spans="1:3">
      <c r="A2822" s="517" t="str">
        <f>IF(C2821=0,"","商品テーブル")</f>
        <v/>
      </c>
      <c r="B2822" s="517" t="s">
        <v>1398</v>
      </c>
      <c r="C2822" s="517">
        <f>商品入力!I87</f>
        <v>0</v>
      </c>
    </row>
    <row r="2823" spans="1:3">
      <c r="A2823" s="517" t="str">
        <f>IF(C2821=0,"","商品テーブル")</f>
        <v/>
      </c>
      <c r="B2823" s="517" t="s">
        <v>1399</v>
      </c>
      <c r="C2823" s="517">
        <f>商品入力!J87</f>
        <v>0</v>
      </c>
    </row>
    <row r="2824" spans="1:3">
      <c r="A2824" s="517" t="str">
        <f>IF(C2821=0,"","商品テーブル")</f>
        <v/>
      </c>
      <c r="B2824" s="517" t="s">
        <v>1400</v>
      </c>
      <c r="C2824" s="517">
        <f>商品入力!K87</f>
        <v>0</v>
      </c>
    </row>
    <row r="2825" spans="1:3">
      <c r="A2825" s="517" t="str">
        <f>IF(C2821=0,"","商品テーブル")</f>
        <v/>
      </c>
      <c r="B2825" s="517" t="s">
        <v>1401</v>
      </c>
      <c r="C2825" s="517">
        <f>商品入力!L87</f>
        <v>0</v>
      </c>
    </row>
    <row r="2826" spans="1:3">
      <c r="A2826" s="517" t="str">
        <f>IF(C2821=0,"","商品テーブル")</f>
        <v/>
      </c>
      <c r="B2826" s="517" t="s">
        <v>1402</v>
      </c>
      <c r="C2826" s="517">
        <f>商品入力!M87</f>
        <v>0</v>
      </c>
    </row>
    <row r="2827" spans="1:3">
      <c r="A2827" s="517" t="str">
        <f>IF(C2821=0,"","商品テーブル")</f>
        <v/>
      </c>
      <c r="B2827" s="517" t="s">
        <v>1403</v>
      </c>
      <c r="C2827" s="517">
        <f>商品入力!N87</f>
        <v>0</v>
      </c>
    </row>
    <row r="2828" spans="1:3">
      <c r="A2828" s="517" t="str">
        <f>IF(C2821=0,"","商品テーブル")</f>
        <v/>
      </c>
      <c r="B2828" s="517" t="s">
        <v>1404</v>
      </c>
      <c r="C2828" s="517">
        <f>商品入力!O87</f>
        <v>0</v>
      </c>
    </row>
    <row r="2829" spans="1:3">
      <c r="A2829" s="517" t="str">
        <f>IF(C2821=0,"","商品テーブル")</f>
        <v/>
      </c>
      <c r="B2829" s="517" t="s">
        <v>1405</v>
      </c>
      <c r="C2829" s="517">
        <f>商品入力!P87</f>
        <v>0</v>
      </c>
    </row>
    <row r="2830" spans="1:3">
      <c r="A2830" s="517" t="str">
        <f>IF(C2821=0,"","商品テーブル")</f>
        <v/>
      </c>
      <c r="B2830" s="517" t="s">
        <v>1406</v>
      </c>
      <c r="C2830" s="517">
        <f>商品入力!Q87</f>
        <v>0</v>
      </c>
    </row>
    <row r="2831" spans="1:3">
      <c r="A2831" s="517" t="str">
        <f>IF(C2821=0,"","商品テーブル")</f>
        <v/>
      </c>
      <c r="B2831" s="517" t="s">
        <v>1407</v>
      </c>
      <c r="C2831" s="517">
        <f>商品入力!R87</f>
        <v>0</v>
      </c>
    </row>
    <row r="2832" spans="1:3">
      <c r="A2832" s="517" t="str">
        <f>IF(C2821=0,"","商品テーブル")</f>
        <v/>
      </c>
      <c r="B2832" s="517" t="s">
        <v>1408</v>
      </c>
      <c r="C2832" s="517">
        <f>商品入力!S87</f>
        <v>0</v>
      </c>
    </row>
    <row r="2833" spans="1:4">
      <c r="A2833" s="517" t="str">
        <f>IF(C2821=0,"","商品テーブル")</f>
        <v/>
      </c>
      <c r="B2833" s="517" t="s">
        <v>1409</v>
      </c>
      <c r="C2833" s="517">
        <f>商品入力!T87</f>
        <v>0</v>
      </c>
    </row>
    <row r="2834" spans="1:4">
      <c r="A2834" s="517" t="str">
        <f>IF(C2844=0,"","商品テーブル")</f>
        <v/>
      </c>
      <c r="B2834" s="517" t="s">
        <v>1291</v>
      </c>
      <c r="C2834" s="517" t="str">
        <f>申請用入力!$R$12</f>
        <v/>
      </c>
      <c r="D2834" s="517" t="s">
        <v>1292</v>
      </c>
    </row>
    <row r="2835" spans="1:4">
      <c r="A2835" s="517" t="str">
        <f>IF(C2844=0,"","商品テーブル")</f>
        <v/>
      </c>
      <c r="B2835" s="517" t="s">
        <v>1293</v>
      </c>
      <c r="C2835" s="517">
        <f>選択!$A$2</f>
        <v>2024</v>
      </c>
    </row>
    <row r="2836" spans="1:4">
      <c r="A2836" s="517" t="str">
        <f>IF(C2844=0,"","商品テーブル")</f>
        <v/>
      </c>
      <c r="B2836" s="517" t="s">
        <v>1360</v>
      </c>
      <c r="C2836" s="517" t="str">
        <f>選択!$A$1</f>
        <v>ブランド構築支援</v>
      </c>
    </row>
    <row r="2837" spans="1:4">
      <c r="A2837" s="517" t="str">
        <f>IF(C2844=0,"","商品テーブル")</f>
        <v/>
      </c>
      <c r="B2837" s="517" t="s">
        <v>1361</v>
      </c>
      <c r="C2837" s="517" t="e">
        <f ca="1">$C$127</f>
        <v>#VALUE!</v>
      </c>
    </row>
    <row r="2838" spans="1:4">
      <c r="A2838" s="517" t="str">
        <f>IF(C2844=0,"","商品テーブル")</f>
        <v/>
      </c>
      <c r="B2838" s="517" t="s">
        <v>1380</v>
      </c>
    </row>
    <row r="2839" spans="1:4">
      <c r="A2839" s="517" t="str">
        <f>IF(C2844=0,"","商品テーブル")</f>
        <v/>
      </c>
      <c r="B2839" s="517" t="s">
        <v>1396</v>
      </c>
      <c r="C2839" s="517">
        <f>商品入力!C88</f>
        <v>0</v>
      </c>
    </row>
    <row r="2840" spans="1:4">
      <c r="A2840" s="517" t="str">
        <f>IF(C2844=0,"","商品テーブル")</f>
        <v/>
      </c>
      <c r="B2840" s="517" t="s">
        <v>1355</v>
      </c>
      <c r="C2840" s="517">
        <f>商品入力!D88</f>
        <v>0</v>
      </c>
    </row>
    <row r="2841" spans="1:4">
      <c r="A2841" s="517" t="str">
        <f>IF(C2844=0,"","商品テーブル")</f>
        <v/>
      </c>
      <c r="B2841" s="517" t="s">
        <v>1356</v>
      </c>
      <c r="C2841" s="517">
        <f>商品入力!E88</f>
        <v>0</v>
      </c>
    </row>
    <row r="2842" spans="1:4">
      <c r="A2842" s="517" t="str">
        <f>IF(C2844=0,"","商品テーブル")</f>
        <v/>
      </c>
      <c r="B2842" s="517" t="s">
        <v>1357</v>
      </c>
      <c r="C2842" s="517">
        <f>商品入力!F88</f>
        <v>0</v>
      </c>
    </row>
    <row r="2843" spans="1:4">
      <c r="A2843" s="517" t="str">
        <f>IF(C2844=0,"","商品テーブル")</f>
        <v/>
      </c>
      <c r="B2843" s="517" t="s">
        <v>1397</v>
      </c>
      <c r="C2843" s="517">
        <f>商品入力!G88</f>
        <v>0</v>
      </c>
    </row>
    <row r="2844" spans="1:4">
      <c r="A2844" s="517" t="str">
        <f>IF(C2844=0,"","商品テーブル")</f>
        <v/>
      </c>
      <c r="B2844" s="517" t="s">
        <v>1359</v>
      </c>
      <c r="C2844" s="517">
        <f>商品入力!H88</f>
        <v>0</v>
      </c>
    </row>
    <row r="2845" spans="1:4">
      <c r="A2845" s="517" t="str">
        <f>IF(C2844=0,"","商品テーブル")</f>
        <v/>
      </c>
      <c r="B2845" s="517" t="s">
        <v>1398</v>
      </c>
      <c r="C2845" s="517">
        <f>商品入力!I88</f>
        <v>0</v>
      </c>
    </row>
    <row r="2846" spans="1:4">
      <c r="A2846" s="517" t="str">
        <f>IF(C2844=0,"","商品テーブル")</f>
        <v/>
      </c>
      <c r="B2846" s="517" t="s">
        <v>1399</v>
      </c>
      <c r="C2846" s="517">
        <f>商品入力!J88</f>
        <v>0</v>
      </c>
    </row>
    <row r="2847" spans="1:4">
      <c r="A2847" s="517" t="str">
        <f>IF(C2844=0,"","商品テーブル")</f>
        <v/>
      </c>
      <c r="B2847" s="517" t="s">
        <v>1400</v>
      </c>
      <c r="C2847" s="517">
        <f>商品入力!K88</f>
        <v>0</v>
      </c>
    </row>
    <row r="2848" spans="1:4">
      <c r="A2848" s="517" t="str">
        <f>IF(C2844=0,"","商品テーブル")</f>
        <v/>
      </c>
      <c r="B2848" s="517" t="s">
        <v>1401</v>
      </c>
      <c r="C2848" s="517">
        <f>商品入力!L88</f>
        <v>0</v>
      </c>
    </row>
    <row r="2849" spans="1:4">
      <c r="A2849" s="517" t="str">
        <f>IF(C2844=0,"","商品テーブル")</f>
        <v/>
      </c>
      <c r="B2849" s="517" t="s">
        <v>1402</v>
      </c>
      <c r="C2849" s="517">
        <f>商品入力!M88</f>
        <v>0</v>
      </c>
    </row>
    <row r="2850" spans="1:4">
      <c r="A2850" s="517" t="str">
        <f>IF(C2844=0,"","商品テーブル")</f>
        <v/>
      </c>
      <c r="B2850" s="517" t="s">
        <v>1403</v>
      </c>
      <c r="C2850" s="517">
        <f>商品入力!N88</f>
        <v>0</v>
      </c>
    </row>
    <row r="2851" spans="1:4">
      <c r="A2851" s="517" t="str">
        <f>IF(C2844=0,"","商品テーブル")</f>
        <v/>
      </c>
      <c r="B2851" s="517" t="s">
        <v>1404</v>
      </c>
      <c r="C2851" s="517">
        <f>商品入力!O88</f>
        <v>0</v>
      </c>
    </row>
    <row r="2852" spans="1:4">
      <c r="A2852" s="517" t="str">
        <f>IF(C2844=0,"","商品テーブル")</f>
        <v/>
      </c>
      <c r="B2852" s="517" t="s">
        <v>1405</v>
      </c>
      <c r="C2852" s="517">
        <f>商品入力!P88</f>
        <v>0</v>
      </c>
    </row>
    <row r="2853" spans="1:4">
      <c r="A2853" s="517" t="str">
        <f>IF(C2844=0,"","商品テーブル")</f>
        <v/>
      </c>
      <c r="B2853" s="517" t="s">
        <v>1406</v>
      </c>
      <c r="C2853" s="517">
        <f>商品入力!Q88</f>
        <v>0</v>
      </c>
    </row>
    <row r="2854" spans="1:4">
      <c r="A2854" s="517" t="str">
        <f>IF(C2844=0,"","商品テーブル")</f>
        <v/>
      </c>
      <c r="B2854" s="517" t="s">
        <v>1407</v>
      </c>
      <c r="C2854" s="517">
        <f>商品入力!R88</f>
        <v>0</v>
      </c>
    </row>
    <row r="2855" spans="1:4">
      <c r="A2855" s="517" t="str">
        <f>IF(C2844=0,"","商品テーブル")</f>
        <v/>
      </c>
      <c r="B2855" s="517" t="s">
        <v>1408</v>
      </c>
      <c r="C2855" s="517">
        <f>商品入力!S88</f>
        <v>0</v>
      </c>
    </row>
    <row r="2856" spans="1:4">
      <c r="A2856" s="517" t="str">
        <f>IF(C2844=0,"","商品テーブル")</f>
        <v/>
      </c>
      <c r="B2856" s="517" t="s">
        <v>1409</v>
      </c>
      <c r="C2856" s="517">
        <f>商品入力!T88</f>
        <v>0</v>
      </c>
    </row>
    <row r="2857" spans="1:4">
      <c r="A2857" s="517" t="str">
        <f>IF(C2867=0,"","商品テーブル")</f>
        <v/>
      </c>
      <c r="B2857" s="517" t="s">
        <v>1291</v>
      </c>
      <c r="C2857" s="517" t="str">
        <f>申請用入力!$R$12</f>
        <v/>
      </c>
      <c r="D2857" s="517" t="s">
        <v>1292</v>
      </c>
    </row>
    <row r="2858" spans="1:4">
      <c r="A2858" s="517" t="str">
        <f>IF(C2867=0,"","商品テーブル")</f>
        <v/>
      </c>
      <c r="B2858" s="517" t="s">
        <v>1293</v>
      </c>
      <c r="C2858" s="517">
        <f>選択!$A$2</f>
        <v>2024</v>
      </c>
    </row>
    <row r="2859" spans="1:4">
      <c r="A2859" s="517" t="str">
        <f>IF(C2867=0,"","商品テーブル")</f>
        <v/>
      </c>
      <c r="B2859" s="517" t="s">
        <v>1360</v>
      </c>
      <c r="C2859" s="517" t="str">
        <f>選択!$A$1</f>
        <v>ブランド構築支援</v>
      </c>
    </row>
    <row r="2860" spans="1:4">
      <c r="A2860" s="517" t="str">
        <f>IF(C2867=0,"","商品テーブル")</f>
        <v/>
      </c>
      <c r="B2860" s="517" t="s">
        <v>1361</v>
      </c>
      <c r="C2860" s="517" t="e">
        <f ca="1">$C$127</f>
        <v>#VALUE!</v>
      </c>
    </row>
    <row r="2861" spans="1:4">
      <c r="A2861" s="517" t="str">
        <f>IF(C2867=0,"","商品テーブル")</f>
        <v/>
      </c>
      <c r="B2861" s="517" t="s">
        <v>1380</v>
      </c>
    </row>
    <row r="2862" spans="1:4">
      <c r="A2862" s="517" t="str">
        <f>IF(C2867=0,"","商品テーブル")</f>
        <v/>
      </c>
      <c r="B2862" s="517" t="s">
        <v>1396</v>
      </c>
      <c r="C2862" s="517">
        <f>商品入力!C89</f>
        <v>0</v>
      </c>
    </row>
    <row r="2863" spans="1:4">
      <c r="A2863" s="517" t="str">
        <f>IF(C2867=0,"","商品テーブル")</f>
        <v/>
      </c>
      <c r="B2863" s="517" t="s">
        <v>1355</v>
      </c>
      <c r="C2863" s="517">
        <f>商品入力!D89</f>
        <v>0</v>
      </c>
    </row>
    <row r="2864" spans="1:4">
      <c r="A2864" s="517" t="str">
        <f>IF(C2867=0,"","商品テーブル")</f>
        <v/>
      </c>
      <c r="B2864" s="517" t="s">
        <v>1356</v>
      </c>
      <c r="C2864" s="517">
        <f>商品入力!E89</f>
        <v>0</v>
      </c>
    </row>
    <row r="2865" spans="1:4">
      <c r="A2865" s="517" t="str">
        <f>IF(C2867=0,"","商品テーブル")</f>
        <v/>
      </c>
      <c r="B2865" s="517" t="s">
        <v>1357</v>
      </c>
      <c r="C2865" s="517">
        <f>商品入力!F89</f>
        <v>0</v>
      </c>
    </row>
    <row r="2866" spans="1:4">
      <c r="A2866" s="517" t="str">
        <f>IF(C2867=0,"","商品テーブル")</f>
        <v/>
      </c>
      <c r="B2866" s="517" t="s">
        <v>1397</v>
      </c>
      <c r="C2866" s="517">
        <f>商品入力!G89</f>
        <v>0</v>
      </c>
    </row>
    <row r="2867" spans="1:4">
      <c r="A2867" s="517" t="str">
        <f>IF(C2867=0,"","商品テーブル")</f>
        <v/>
      </c>
      <c r="B2867" s="517" t="s">
        <v>1359</v>
      </c>
      <c r="C2867" s="517">
        <f>商品入力!H89</f>
        <v>0</v>
      </c>
    </row>
    <row r="2868" spans="1:4">
      <c r="A2868" s="517" t="str">
        <f>IF(C2867=0,"","商品テーブル")</f>
        <v/>
      </c>
      <c r="B2868" s="517" t="s">
        <v>1398</v>
      </c>
      <c r="C2868" s="517">
        <f>商品入力!I89</f>
        <v>0</v>
      </c>
    </row>
    <row r="2869" spans="1:4">
      <c r="A2869" s="517" t="str">
        <f>IF(C2867=0,"","商品テーブル")</f>
        <v/>
      </c>
      <c r="B2869" s="517" t="s">
        <v>1399</v>
      </c>
      <c r="C2869" s="517">
        <f>商品入力!J89</f>
        <v>0</v>
      </c>
    </row>
    <row r="2870" spans="1:4">
      <c r="A2870" s="517" t="str">
        <f>IF(C2867=0,"","商品テーブル")</f>
        <v/>
      </c>
      <c r="B2870" s="517" t="s">
        <v>1400</v>
      </c>
      <c r="C2870" s="517">
        <f>商品入力!K89</f>
        <v>0</v>
      </c>
    </row>
    <row r="2871" spans="1:4">
      <c r="A2871" s="517" t="str">
        <f>IF(C2867=0,"","商品テーブル")</f>
        <v/>
      </c>
      <c r="B2871" s="517" t="s">
        <v>1401</v>
      </c>
      <c r="C2871" s="517">
        <f>商品入力!L89</f>
        <v>0</v>
      </c>
    </row>
    <row r="2872" spans="1:4">
      <c r="A2872" s="517" t="str">
        <f>IF(C2867=0,"","商品テーブル")</f>
        <v/>
      </c>
      <c r="B2872" s="517" t="s">
        <v>1402</v>
      </c>
      <c r="C2872" s="517">
        <f>商品入力!M89</f>
        <v>0</v>
      </c>
    </row>
    <row r="2873" spans="1:4">
      <c r="A2873" s="517" t="str">
        <f>IF(C2867=0,"","商品テーブル")</f>
        <v/>
      </c>
      <c r="B2873" s="517" t="s">
        <v>1403</v>
      </c>
      <c r="C2873" s="517">
        <f>商品入力!N89</f>
        <v>0</v>
      </c>
    </row>
    <row r="2874" spans="1:4">
      <c r="A2874" s="517" t="str">
        <f>IF(C2867=0,"","商品テーブル")</f>
        <v/>
      </c>
      <c r="B2874" s="517" t="s">
        <v>1404</v>
      </c>
      <c r="C2874" s="517">
        <f>商品入力!O89</f>
        <v>0</v>
      </c>
    </row>
    <row r="2875" spans="1:4">
      <c r="A2875" s="517" t="str">
        <f>IF(C2867=0,"","商品テーブル")</f>
        <v/>
      </c>
      <c r="B2875" s="517" t="s">
        <v>1405</v>
      </c>
      <c r="C2875" s="517">
        <f>商品入力!P89</f>
        <v>0</v>
      </c>
    </row>
    <row r="2876" spans="1:4">
      <c r="A2876" s="517" t="str">
        <f>IF(C2867=0,"","商品テーブル")</f>
        <v/>
      </c>
      <c r="B2876" s="517" t="s">
        <v>1406</v>
      </c>
      <c r="C2876" s="517">
        <f>商品入力!Q89</f>
        <v>0</v>
      </c>
    </row>
    <row r="2877" spans="1:4">
      <c r="A2877" s="517" t="str">
        <f>IF(C2867=0,"","商品テーブル")</f>
        <v/>
      </c>
      <c r="B2877" s="517" t="s">
        <v>1407</v>
      </c>
      <c r="C2877" s="517">
        <f>商品入力!R89</f>
        <v>0</v>
      </c>
    </row>
    <row r="2878" spans="1:4">
      <c r="A2878" s="517" t="str">
        <f>IF(C2867=0,"","商品テーブル")</f>
        <v/>
      </c>
      <c r="B2878" s="517" t="s">
        <v>1408</v>
      </c>
      <c r="C2878" s="517">
        <f>商品入力!S89</f>
        <v>0</v>
      </c>
    </row>
    <row r="2879" spans="1:4">
      <c r="A2879" s="517" t="str">
        <f>IF(C2867=0,"","商品テーブル")</f>
        <v/>
      </c>
      <c r="B2879" s="517" t="s">
        <v>1409</v>
      </c>
      <c r="C2879" s="517">
        <f>商品入力!T89</f>
        <v>0</v>
      </c>
    </row>
    <row r="2880" spans="1:4">
      <c r="A2880" s="517" t="str">
        <f>IF(C2890=0,"","商品テーブル")</f>
        <v/>
      </c>
      <c r="B2880" s="517" t="s">
        <v>1291</v>
      </c>
      <c r="C2880" s="517" t="str">
        <f>申請用入力!$R$12</f>
        <v/>
      </c>
      <c r="D2880" s="517" t="s">
        <v>1292</v>
      </c>
    </row>
    <row r="2881" spans="1:3">
      <c r="A2881" s="517" t="str">
        <f>IF(C2890=0,"","商品テーブル")</f>
        <v/>
      </c>
      <c r="B2881" s="517" t="s">
        <v>1293</v>
      </c>
      <c r="C2881" s="517">
        <f>選択!$A$2</f>
        <v>2024</v>
      </c>
    </row>
    <row r="2882" spans="1:3">
      <c r="A2882" s="517" t="str">
        <f>IF(C2890=0,"","商品テーブル")</f>
        <v/>
      </c>
      <c r="B2882" s="517" t="s">
        <v>1360</v>
      </c>
      <c r="C2882" s="517" t="str">
        <f>選択!$A$1</f>
        <v>ブランド構築支援</v>
      </c>
    </row>
    <row r="2883" spans="1:3">
      <c r="A2883" s="517" t="str">
        <f>IF(C2890=0,"","商品テーブル")</f>
        <v/>
      </c>
      <c r="B2883" s="517" t="s">
        <v>1361</v>
      </c>
      <c r="C2883" s="517" t="e">
        <f ca="1">$C$127</f>
        <v>#VALUE!</v>
      </c>
    </row>
    <row r="2884" spans="1:3">
      <c r="A2884" s="517" t="str">
        <f>IF(C2890=0,"","商品テーブル")</f>
        <v/>
      </c>
      <c r="B2884" s="517" t="s">
        <v>1380</v>
      </c>
    </row>
    <row r="2885" spans="1:3">
      <c r="A2885" s="517" t="str">
        <f>IF(C2890=0,"","商品テーブル")</f>
        <v/>
      </c>
      <c r="B2885" s="517" t="s">
        <v>1396</v>
      </c>
      <c r="C2885" s="517">
        <f>商品入力!C90</f>
        <v>0</v>
      </c>
    </row>
    <row r="2886" spans="1:3">
      <c r="A2886" s="517" t="str">
        <f>IF(C2890=0,"","商品テーブル")</f>
        <v/>
      </c>
      <c r="B2886" s="517" t="s">
        <v>1355</v>
      </c>
      <c r="C2886" s="517">
        <f>商品入力!D90</f>
        <v>0</v>
      </c>
    </row>
    <row r="2887" spans="1:3">
      <c r="A2887" s="517" t="str">
        <f>IF(C2890=0,"","商品テーブル")</f>
        <v/>
      </c>
      <c r="B2887" s="517" t="s">
        <v>1356</v>
      </c>
      <c r="C2887" s="517">
        <f>商品入力!E90</f>
        <v>0</v>
      </c>
    </row>
    <row r="2888" spans="1:3">
      <c r="A2888" s="517" t="str">
        <f>IF(C2890=0,"","商品テーブル")</f>
        <v/>
      </c>
      <c r="B2888" s="517" t="s">
        <v>1357</v>
      </c>
      <c r="C2888" s="517">
        <f>商品入力!F90</f>
        <v>0</v>
      </c>
    </row>
    <row r="2889" spans="1:3">
      <c r="A2889" s="517" t="str">
        <f>IF(C2890=0,"","商品テーブル")</f>
        <v/>
      </c>
      <c r="B2889" s="517" t="s">
        <v>1397</v>
      </c>
      <c r="C2889" s="517">
        <f>商品入力!G90</f>
        <v>0</v>
      </c>
    </row>
    <row r="2890" spans="1:3">
      <c r="A2890" s="517" t="str">
        <f>IF(C2890=0,"","商品テーブル")</f>
        <v/>
      </c>
      <c r="B2890" s="517" t="s">
        <v>1359</v>
      </c>
      <c r="C2890" s="517">
        <f>商品入力!H90</f>
        <v>0</v>
      </c>
    </row>
    <row r="2891" spans="1:3">
      <c r="A2891" s="517" t="str">
        <f>IF(C2890=0,"","商品テーブル")</f>
        <v/>
      </c>
      <c r="B2891" s="517" t="s">
        <v>1398</v>
      </c>
      <c r="C2891" s="517">
        <f>商品入力!I90</f>
        <v>0</v>
      </c>
    </row>
    <row r="2892" spans="1:3">
      <c r="A2892" s="517" t="str">
        <f>IF(C2890=0,"","商品テーブル")</f>
        <v/>
      </c>
      <c r="B2892" s="517" t="s">
        <v>1399</v>
      </c>
      <c r="C2892" s="517">
        <f>商品入力!J90</f>
        <v>0</v>
      </c>
    </row>
    <row r="2893" spans="1:3">
      <c r="A2893" s="517" t="str">
        <f>IF(C2890=0,"","商品テーブル")</f>
        <v/>
      </c>
      <c r="B2893" s="517" t="s">
        <v>1400</v>
      </c>
      <c r="C2893" s="517">
        <f>商品入力!K90</f>
        <v>0</v>
      </c>
    </row>
    <row r="2894" spans="1:3">
      <c r="A2894" s="517" t="str">
        <f>IF(C2890=0,"","商品テーブル")</f>
        <v/>
      </c>
      <c r="B2894" s="517" t="s">
        <v>1401</v>
      </c>
      <c r="C2894" s="517">
        <f>商品入力!L90</f>
        <v>0</v>
      </c>
    </row>
    <row r="2895" spans="1:3">
      <c r="A2895" s="517" t="str">
        <f>IF(C2890=0,"","商品テーブル")</f>
        <v/>
      </c>
      <c r="B2895" s="517" t="s">
        <v>1402</v>
      </c>
      <c r="C2895" s="517">
        <f>商品入力!M90</f>
        <v>0</v>
      </c>
    </row>
    <row r="2896" spans="1:3">
      <c r="A2896" s="517" t="str">
        <f>IF(C2890=0,"","商品テーブル")</f>
        <v/>
      </c>
      <c r="B2896" s="517" t="s">
        <v>1403</v>
      </c>
      <c r="C2896" s="517">
        <f>商品入力!N90</f>
        <v>0</v>
      </c>
    </row>
    <row r="2897" spans="1:4">
      <c r="A2897" s="517" t="str">
        <f>IF(C2890=0,"","商品テーブル")</f>
        <v/>
      </c>
      <c r="B2897" s="517" t="s">
        <v>1404</v>
      </c>
      <c r="C2897" s="517">
        <f>商品入力!O90</f>
        <v>0</v>
      </c>
    </row>
    <row r="2898" spans="1:4">
      <c r="A2898" s="517" t="str">
        <f>IF(C2890=0,"","商品テーブル")</f>
        <v/>
      </c>
      <c r="B2898" s="517" t="s">
        <v>1405</v>
      </c>
      <c r="C2898" s="517">
        <f>商品入力!P90</f>
        <v>0</v>
      </c>
    </row>
    <row r="2899" spans="1:4">
      <c r="A2899" s="517" t="str">
        <f>IF(C2890=0,"","商品テーブル")</f>
        <v/>
      </c>
      <c r="B2899" s="517" t="s">
        <v>1406</v>
      </c>
      <c r="C2899" s="517">
        <f>商品入力!Q90</f>
        <v>0</v>
      </c>
    </row>
    <row r="2900" spans="1:4">
      <c r="A2900" s="517" t="str">
        <f>IF(C2890=0,"","商品テーブル")</f>
        <v/>
      </c>
      <c r="B2900" s="517" t="s">
        <v>1407</v>
      </c>
      <c r="C2900" s="517">
        <f>商品入力!R90</f>
        <v>0</v>
      </c>
    </row>
    <row r="2901" spans="1:4">
      <c r="A2901" s="517" t="str">
        <f>IF(C2890=0,"","商品テーブル")</f>
        <v/>
      </c>
      <c r="B2901" s="517" t="s">
        <v>1408</v>
      </c>
      <c r="C2901" s="517">
        <f>商品入力!S90</f>
        <v>0</v>
      </c>
    </row>
    <row r="2902" spans="1:4">
      <c r="A2902" s="517" t="str">
        <f>IF(C2890=0,"","商品テーブル")</f>
        <v/>
      </c>
      <c r="B2902" s="517" t="s">
        <v>1409</v>
      </c>
      <c r="C2902" s="517">
        <f>商品入力!T90</f>
        <v>0</v>
      </c>
    </row>
    <row r="2903" spans="1:4">
      <c r="A2903" s="517" t="str">
        <f>IF(C2913=0,"","商品テーブル")</f>
        <v/>
      </c>
      <c r="B2903" s="517" t="s">
        <v>1291</v>
      </c>
      <c r="C2903" s="517" t="str">
        <f>申請用入力!$R$12</f>
        <v/>
      </c>
      <c r="D2903" s="517" t="s">
        <v>1292</v>
      </c>
    </row>
    <row r="2904" spans="1:4">
      <c r="A2904" s="517" t="str">
        <f>IF(C2913=0,"","商品テーブル")</f>
        <v/>
      </c>
      <c r="B2904" s="517" t="s">
        <v>1293</v>
      </c>
      <c r="C2904" s="517">
        <f>選択!$A$2</f>
        <v>2024</v>
      </c>
    </row>
    <row r="2905" spans="1:4">
      <c r="A2905" s="517" t="str">
        <f>IF(C2913=0,"","商品テーブル")</f>
        <v/>
      </c>
      <c r="B2905" s="517" t="s">
        <v>1360</v>
      </c>
      <c r="C2905" s="517" t="str">
        <f>選択!$A$1</f>
        <v>ブランド構築支援</v>
      </c>
    </row>
    <row r="2906" spans="1:4">
      <c r="A2906" s="517" t="str">
        <f>IF(C2913=0,"","商品テーブル")</f>
        <v/>
      </c>
      <c r="B2906" s="517" t="s">
        <v>1361</v>
      </c>
      <c r="C2906" s="517" t="e">
        <f ca="1">$C$127</f>
        <v>#VALUE!</v>
      </c>
    </row>
    <row r="2907" spans="1:4">
      <c r="A2907" s="517" t="str">
        <f>IF(C2913=0,"","商品テーブル")</f>
        <v/>
      </c>
      <c r="B2907" s="517" t="s">
        <v>1380</v>
      </c>
    </row>
    <row r="2908" spans="1:4">
      <c r="A2908" s="517" t="str">
        <f>IF(C2913=0,"","商品テーブル")</f>
        <v/>
      </c>
      <c r="B2908" s="517" t="s">
        <v>1396</v>
      </c>
      <c r="C2908" s="517">
        <f>商品入力!C91</f>
        <v>0</v>
      </c>
    </row>
    <row r="2909" spans="1:4">
      <c r="A2909" s="517" t="str">
        <f>IF(C2913=0,"","商品テーブル")</f>
        <v/>
      </c>
      <c r="B2909" s="517" t="s">
        <v>1355</v>
      </c>
      <c r="C2909" s="517">
        <f>商品入力!D91</f>
        <v>0</v>
      </c>
    </row>
    <row r="2910" spans="1:4">
      <c r="A2910" s="517" t="str">
        <f>IF(C2913=0,"","商品テーブル")</f>
        <v/>
      </c>
      <c r="B2910" s="517" t="s">
        <v>1356</v>
      </c>
      <c r="C2910" s="517">
        <f>商品入力!E91</f>
        <v>0</v>
      </c>
    </row>
    <row r="2911" spans="1:4">
      <c r="A2911" s="517" t="str">
        <f>IF(C2913=0,"","商品テーブル")</f>
        <v/>
      </c>
      <c r="B2911" s="517" t="s">
        <v>1357</v>
      </c>
      <c r="C2911" s="517">
        <f>商品入力!F91</f>
        <v>0</v>
      </c>
    </row>
    <row r="2912" spans="1:4">
      <c r="A2912" s="517" t="str">
        <f>IF(C2913=0,"","商品テーブル")</f>
        <v/>
      </c>
      <c r="B2912" s="517" t="s">
        <v>1397</v>
      </c>
      <c r="C2912" s="517">
        <f>商品入力!G91</f>
        <v>0</v>
      </c>
    </row>
    <row r="2913" spans="1:4">
      <c r="A2913" s="517" t="str">
        <f>IF(C2913=0,"","商品テーブル")</f>
        <v/>
      </c>
      <c r="B2913" s="517" t="s">
        <v>1359</v>
      </c>
      <c r="C2913" s="517">
        <f>商品入力!H91</f>
        <v>0</v>
      </c>
    </row>
    <row r="2914" spans="1:4">
      <c r="A2914" s="517" t="str">
        <f>IF(C2913=0,"","商品テーブル")</f>
        <v/>
      </c>
      <c r="B2914" s="517" t="s">
        <v>1398</v>
      </c>
      <c r="C2914" s="517">
        <f>商品入力!I91</f>
        <v>0</v>
      </c>
    </row>
    <row r="2915" spans="1:4">
      <c r="A2915" s="517" t="str">
        <f>IF(C2913=0,"","商品テーブル")</f>
        <v/>
      </c>
      <c r="B2915" s="517" t="s">
        <v>1399</v>
      </c>
      <c r="C2915" s="517">
        <f>商品入力!J91</f>
        <v>0</v>
      </c>
    </row>
    <row r="2916" spans="1:4">
      <c r="A2916" s="517" t="str">
        <f>IF(C2913=0,"","商品テーブル")</f>
        <v/>
      </c>
      <c r="B2916" s="517" t="s">
        <v>1400</v>
      </c>
      <c r="C2916" s="517">
        <f>商品入力!K91</f>
        <v>0</v>
      </c>
    </row>
    <row r="2917" spans="1:4">
      <c r="A2917" s="517" t="str">
        <f>IF(C2913=0,"","商品テーブル")</f>
        <v/>
      </c>
      <c r="B2917" s="517" t="s">
        <v>1401</v>
      </c>
      <c r="C2917" s="517">
        <f>商品入力!L91</f>
        <v>0</v>
      </c>
    </row>
    <row r="2918" spans="1:4">
      <c r="A2918" s="517" t="str">
        <f>IF(C2913=0,"","商品テーブル")</f>
        <v/>
      </c>
      <c r="B2918" s="517" t="s">
        <v>1402</v>
      </c>
      <c r="C2918" s="517">
        <f>商品入力!M91</f>
        <v>0</v>
      </c>
    </row>
    <row r="2919" spans="1:4">
      <c r="A2919" s="517" t="str">
        <f>IF(C2913=0,"","商品テーブル")</f>
        <v/>
      </c>
      <c r="B2919" s="517" t="s">
        <v>1403</v>
      </c>
      <c r="C2919" s="517">
        <f>商品入力!N91</f>
        <v>0</v>
      </c>
    </row>
    <row r="2920" spans="1:4">
      <c r="A2920" s="517" t="str">
        <f>IF(C2913=0,"","商品テーブル")</f>
        <v/>
      </c>
      <c r="B2920" s="517" t="s">
        <v>1404</v>
      </c>
      <c r="C2920" s="517">
        <f>商品入力!O91</f>
        <v>0</v>
      </c>
    </row>
    <row r="2921" spans="1:4">
      <c r="A2921" s="517" t="str">
        <f>IF(C2913=0,"","商品テーブル")</f>
        <v/>
      </c>
      <c r="B2921" s="517" t="s">
        <v>1405</v>
      </c>
      <c r="C2921" s="517">
        <f>商品入力!P91</f>
        <v>0</v>
      </c>
    </row>
    <row r="2922" spans="1:4">
      <c r="A2922" s="517" t="str">
        <f>IF(C2913=0,"","商品テーブル")</f>
        <v/>
      </c>
      <c r="B2922" s="517" t="s">
        <v>1406</v>
      </c>
      <c r="C2922" s="517">
        <f>商品入力!Q91</f>
        <v>0</v>
      </c>
    </row>
    <row r="2923" spans="1:4">
      <c r="A2923" s="517" t="str">
        <f>IF(C2913=0,"","商品テーブル")</f>
        <v/>
      </c>
      <c r="B2923" s="517" t="s">
        <v>1407</v>
      </c>
      <c r="C2923" s="517">
        <f>商品入力!R91</f>
        <v>0</v>
      </c>
    </row>
    <row r="2924" spans="1:4">
      <c r="A2924" s="517" t="str">
        <f>IF(C2913=0,"","商品テーブル")</f>
        <v/>
      </c>
      <c r="B2924" s="517" t="s">
        <v>1408</v>
      </c>
      <c r="C2924" s="517">
        <f>商品入力!S91</f>
        <v>0</v>
      </c>
    </row>
    <row r="2925" spans="1:4">
      <c r="A2925" s="517" t="str">
        <f>IF(C2913=0,"","商品テーブル")</f>
        <v/>
      </c>
      <c r="B2925" s="517" t="s">
        <v>1409</v>
      </c>
      <c r="C2925" s="517">
        <f>商品入力!T91</f>
        <v>0</v>
      </c>
    </row>
    <row r="2926" spans="1:4">
      <c r="A2926" s="517" t="str">
        <f>IF(C2936=0,"","商品テーブル")</f>
        <v/>
      </c>
      <c r="B2926" s="517" t="s">
        <v>1291</v>
      </c>
      <c r="C2926" s="517" t="str">
        <f>申請用入力!$R$12</f>
        <v/>
      </c>
      <c r="D2926" s="517" t="s">
        <v>1292</v>
      </c>
    </row>
    <row r="2927" spans="1:4">
      <c r="A2927" s="517" t="str">
        <f>IF(C2936=0,"","商品テーブル")</f>
        <v/>
      </c>
      <c r="B2927" s="517" t="s">
        <v>1293</v>
      </c>
      <c r="C2927" s="517">
        <f>選択!$A$2</f>
        <v>2024</v>
      </c>
    </row>
    <row r="2928" spans="1:4">
      <c r="A2928" s="517" t="str">
        <f>IF(C2936=0,"","商品テーブル")</f>
        <v/>
      </c>
      <c r="B2928" s="517" t="s">
        <v>1360</v>
      </c>
      <c r="C2928" s="517" t="str">
        <f>選択!$A$1</f>
        <v>ブランド構築支援</v>
      </c>
    </row>
    <row r="2929" spans="1:3">
      <c r="A2929" s="517" t="str">
        <f>IF(C2936=0,"","商品テーブル")</f>
        <v/>
      </c>
      <c r="B2929" s="517" t="s">
        <v>1361</v>
      </c>
      <c r="C2929" s="517" t="e">
        <f ca="1">$C$127</f>
        <v>#VALUE!</v>
      </c>
    </row>
    <row r="2930" spans="1:3">
      <c r="A2930" s="517" t="str">
        <f>IF(C2936=0,"","商品テーブル")</f>
        <v/>
      </c>
      <c r="B2930" s="517" t="s">
        <v>1380</v>
      </c>
    </row>
    <row r="2931" spans="1:3">
      <c r="A2931" s="517" t="str">
        <f>IF(C2936=0,"","商品テーブル")</f>
        <v/>
      </c>
      <c r="B2931" s="517" t="s">
        <v>1396</v>
      </c>
      <c r="C2931" s="517">
        <f>商品入力!C92</f>
        <v>0</v>
      </c>
    </row>
    <row r="2932" spans="1:3">
      <c r="A2932" s="517" t="str">
        <f>IF(C2936=0,"","商品テーブル")</f>
        <v/>
      </c>
      <c r="B2932" s="517" t="s">
        <v>1355</v>
      </c>
      <c r="C2932" s="517">
        <f>商品入力!D92</f>
        <v>0</v>
      </c>
    </row>
    <row r="2933" spans="1:3">
      <c r="A2933" s="517" t="str">
        <f>IF(C2936=0,"","商品テーブル")</f>
        <v/>
      </c>
      <c r="B2933" s="517" t="s">
        <v>1356</v>
      </c>
      <c r="C2933" s="517">
        <f>商品入力!E92</f>
        <v>0</v>
      </c>
    </row>
    <row r="2934" spans="1:3">
      <c r="A2934" s="517" t="str">
        <f>IF(C2936=0,"","商品テーブル")</f>
        <v/>
      </c>
      <c r="B2934" s="517" t="s">
        <v>1357</v>
      </c>
      <c r="C2934" s="517">
        <f>商品入力!F92</f>
        <v>0</v>
      </c>
    </row>
    <row r="2935" spans="1:3">
      <c r="A2935" s="517" t="str">
        <f>IF(C2936=0,"","商品テーブル")</f>
        <v/>
      </c>
      <c r="B2935" s="517" t="s">
        <v>1397</v>
      </c>
      <c r="C2935" s="517">
        <f>商品入力!G92</f>
        <v>0</v>
      </c>
    </row>
    <row r="2936" spans="1:3">
      <c r="A2936" s="517" t="str">
        <f>IF(C2936=0,"","商品テーブル")</f>
        <v/>
      </c>
      <c r="B2936" s="517" t="s">
        <v>1359</v>
      </c>
      <c r="C2936" s="517">
        <f>商品入力!H92</f>
        <v>0</v>
      </c>
    </row>
    <row r="2937" spans="1:3">
      <c r="A2937" s="517" t="str">
        <f>IF(C2936=0,"","商品テーブル")</f>
        <v/>
      </c>
      <c r="B2937" s="517" t="s">
        <v>1398</v>
      </c>
      <c r="C2937" s="517">
        <f>商品入力!I92</f>
        <v>0</v>
      </c>
    </row>
    <row r="2938" spans="1:3">
      <c r="A2938" s="517" t="str">
        <f>IF(C2936=0,"","商品テーブル")</f>
        <v/>
      </c>
      <c r="B2938" s="517" t="s">
        <v>1399</v>
      </c>
      <c r="C2938" s="517">
        <f>商品入力!J92</f>
        <v>0</v>
      </c>
    </row>
    <row r="2939" spans="1:3">
      <c r="A2939" s="517" t="str">
        <f>IF(C2936=0,"","商品テーブル")</f>
        <v/>
      </c>
      <c r="B2939" s="517" t="s">
        <v>1400</v>
      </c>
      <c r="C2939" s="517">
        <f>商品入力!K92</f>
        <v>0</v>
      </c>
    </row>
    <row r="2940" spans="1:3">
      <c r="A2940" s="517" t="str">
        <f>IF(C2936=0,"","商品テーブル")</f>
        <v/>
      </c>
      <c r="B2940" s="517" t="s">
        <v>1401</v>
      </c>
      <c r="C2940" s="517">
        <f>商品入力!L92</f>
        <v>0</v>
      </c>
    </row>
    <row r="2941" spans="1:3">
      <c r="A2941" s="517" t="str">
        <f>IF(C2936=0,"","商品テーブル")</f>
        <v/>
      </c>
      <c r="B2941" s="517" t="s">
        <v>1402</v>
      </c>
      <c r="C2941" s="517">
        <f>商品入力!M92</f>
        <v>0</v>
      </c>
    </row>
    <row r="2942" spans="1:3">
      <c r="A2942" s="517" t="str">
        <f>IF(C2936=0,"","商品テーブル")</f>
        <v/>
      </c>
      <c r="B2942" s="517" t="s">
        <v>1403</v>
      </c>
      <c r="C2942" s="517">
        <f>商品入力!N92</f>
        <v>0</v>
      </c>
    </row>
    <row r="2943" spans="1:3">
      <c r="A2943" s="517" t="str">
        <f>IF(C2936=0,"","商品テーブル")</f>
        <v/>
      </c>
      <c r="B2943" s="517" t="s">
        <v>1404</v>
      </c>
      <c r="C2943" s="517">
        <f>商品入力!O92</f>
        <v>0</v>
      </c>
    </row>
    <row r="2944" spans="1:3">
      <c r="A2944" s="517" t="str">
        <f>IF(C2936=0,"","商品テーブル")</f>
        <v/>
      </c>
      <c r="B2944" s="517" t="s">
        <v>1405</v>
      </c>
      <c r="C2944" s="517">
        <f>商品入力!P92</f>
        <v>0</v>
      </c>
    </row>
    <row r="2945" spans="1:4">
      <c r="A2945" s="517" t="str">
        <f>IF(C2936=0,"","商品テーブル")</f>
        <v/>
      </c>
      <c r="B2945" s="517" t="s">
        <v>1406</v>
      </c>
      <c r="C2945" s="517">
        <f>商品入力!Q92</f>
        <v>0</v>
      </c>
    </row>
    <row r="2946" spans="1:4">
      <c r="A2946" s="517" t="str">
        <f>IF(C2936=0,"","商品テーブル")</f>
        <v/>
      </c>
      <c r="B2946" s="517" t="s">
        <v>1407</v>
      </c>
      <c r="C2946" s="517">
        <f>商品入力!R92</f>
        <v>0</v>
      </c>
    </row>
    <row r="2947" spans="1:4">
      <c r="A2947" s="517" t="str">
        <f>IF(C2936=0,"","商品テーブル")</f>
        <v/>
      </c>
      <c r="B2947" s="517" t="s">
        <v>1408</v>
      </c>
      <c r="C2947" s="517">
        <f>商品入力!S92</f>
        <v>0</v>
      </c>
    </row>
    <row r="2948" spans="1:4">
      <c r="A2948" s="517" t="str">
        <f>IF(C2936=0,"","商品テーブル")</f>
        <v/>
      </c>
      <c r="B2948" s="517" t="s">
        <v>1409</v>
      </c>
      <c r="C2948" s="517">
        <f>商品入力!T92</f>
        <v>0</v>
      </c>
    </row>
    <row r="2949" spans="1:4">
      <c r="A2949" s="517" t="str">
        <f>IF(C2959=0,"","商品テーブル")</f>
        <v/>
      </c>
      <c r="B2949" s="517" t="s">
        <v>1291</v>
      </c>
      <c r="C2949" s="517" t="str">
        <f>申請用入力!$R$12</f>
        <v/>
      </c>
      <c r="D2949" s="517" t="s">
        <v>1292</v>
      </c>
    </row>
    <row r="2950" spans="1:4">
      <c r="A2950" s="517" t="str">
        <f>IF(C2959=0,"","商品テーブル")</f>
        <v/>
      </c>
      <c r="B2950" s="517" t="s">
        <v>1293</v>
      </c>
      <c r="C2950" s="517">
        <f>選択!$A$2</f>
        <v>2024</v>
      </c>
    </row>
    <row r="2951" spans="1:4">
      <c r="A2951" s="517" t="str">
        <f>IF(C2959=0,"","商品テーブル")</f>
        <v/>
      </c>
      <c r="B2951" s="517" t="s">
        <v>1360</v>
      </c>
      <c r="C2951" s="517" t="str">
        <f>選択!$A$1</f>
        <v>ブランド構築支援</v>
      </c>
    </row>
    <row r="2952" spans="1:4">
      <c r="A2952" s="517" t="str">
        <f>IF(C2959=0,"","商品テーブル")</f>
        <v/>
      </c>
      <c r="B2952" s="517" t="s">
        <v>1361</v>
      </c>
      <c r="C2952" s="517" t="e">
        <f ca="1">$C$127</f>
        <v>#VALUE!</v>
      </c>
    </row>
    <row r="2953" spans="1:4">
      <c r="A2953" s="517" t="str">
        <f>IF(C2959=0,"","商品テーブル")</f>
        <v/>
      </c>
      <c r="B2953" s="517" t="s">
        <v>1380</v>
      </c>
    </row>
    <row r="2954" spans="1:4">
      <c r="A2954" s="517" t="str">
        <f>IF(C2959=0,"","商品テーブル")</f>
        <v/>
      </c>
      <c r="B2954" s="517" t="s">
        <v>1396</v>
      </c>
      <c r="C2954" s="517">
        <f>商品入力!C93</f>
        <v>0</v>
      </c>
    </row>
    <row r="2955" spans="1:4">
      <c r="A2955" s="517" t="str">
        <f>IF(C2959=0,"","商品テーブル")</f>
        <v/>
      </c>
      <c r="B2955" s="517" t="s">
        <v>1355</v>
      </c>
      <c r="C2955" s="517">
        <f>商品入力!D93</f>
        <v>0</v>
      </c>
    </row>
    <row r="2956" spans="1:4">
      <c r="A2956" s="517" t="str">
        <f>IF(C2959=0,"","商品テーブル")</f>
        <v/>
      </c>
      <c r="B2956" s="517" t="s">
        <v>1356</v>
      </c>
      <c r="C2956" s="517">
        <f>商品入力!E93</f>
        <v>0</v>
      </c>
    </row>
    <row r="2957" spans="1:4">
      <c r="A2957" s="517" t="str">
        <f>IF(C2959=0,"","商品テーブル")</f>
        <v/>
      </c>
      <c r="B2957" s="517" t="s">
        <v>1357</v>
      </c>
      <c r="C2957" s="517">
        <f>商品入力!F93</f>
        <v>0</v>
      </c>
    </row>
    <row r="2958" spans="1:4">
      <c r="A2958" s="517" t="str">
        <f>IF(C2959=0,"","商品テーブル")</f>
        <v/>
      </c>
      <c r="B2958" s="517" t="s">
        <v>1397</v>
      </c>
      <c r="C2958" s="517">
        <f>商品入力!G93</f>
        <v>0</v>
      </c>
    </row>
    <row r="2959" spans="1:4">
      <c r="A2959" s="517" t="str">
        <f>IF(C2959=0,"","商品テーブル")</f>
        <v/>
      </c>
      <c r="B2959" s="517" t="s">
        <v>1359</v>
      </c>
      <c r="C2959" s="517">
        <f>商品入力!H93</f>
        <v>0</v>
      </c>
    </row>
    <row r="2960" spans="1:4">
      <c r="A2960" s="517" t="str">
        <f>IF(C2959=0,"","商品テーブル")</f>
        <v/>
      </c>
      <c r="B2960" s="517" t="s">
        <v>1398</v>
      </c>
      <c r="C2960" s="517">
        <f>商品入力!I93</f>
        <v>0</v>
      </c>
    </row>
    <row r="2961" spans="1:4">
      <c r="A2961" s="517" t="str">
        <f>IF(C2959=0,"","商品テーブル")</f>
        <v/>
      </c>
      <c r="B2961" s="517" t="s">
        <v>1399</v>
      </c>
      <c r="C2961" s="517">
        <f>商品入力!J93</f>
        <v>0</v>
      </c>
    </row>
    <row r="2962" spans="1:4">
      <c r="A2962" s="517" t="str">
        <f>IF(C2959=0,"","商品テーブル")</f>
        <v/>
      </c>
      <c r="B2962" s="517" t="s">
        <v>1400</v>
      </c>
      <c r="C2962" s="517">
        <f>商品入力!K93</f>
        <v>0</v>
      </c>
    </row>
    <row r="2963" spans="1:4">
      <c r="A2963" s="517" t="str">
        <f>IF(C2959=0,"","商品テーブル")</f>
        <v/>
      </c>
      <c r="B2963" s="517" t="s">
        <v>1401</v>
      </c>
      <c r="C2963" s="517">
        <f>商品入力!L93</f>
        <v>0</v>
      </c>
    </row>
    <row r="2964" spans="1:4">
      <c r="A2964" s="517" t="str">
        <f>IF(C2959=0,"","商品テーブル")</f>
        <v/>
      </c>
      <c r="B2964" s="517" t="s">
        <v>1402</v>
      </c>
      <c r="C2964" s="517">
        <f>商品入力!M93</f>
        <v>0</v>
      </c>
    </row>
    <row r="2965" spans="1:4">
      <c r="A2965" s="517" t="str">
        <f>IF(C2959=0,"","商品テーブル")</f>
        <v/>
      </c>
      <c r="B2965" s="517" t="s">
        <v>1403</v>
      </c>
      <c r="C2965" s="517">
        <f>商品入力!N93</f>
        <v>0</v>
      </c>
    </row>
    <row r="2966" spans="1:4">
      <c r="A2966" s="517" t="str">
        <f>IF(C2959=0,"","商品テーブル")</f>
        <v/>
      </c>
      <c r="B2966" s="517" t="s">
        <v>1404</v>
      </c>
      <c r="C2966" s="517">
        <f>商品入力!O93</f>
        <v>0</v>
      </c>
    </row>
    <row r="2967" spans="1:4">
      <c r="A2967" s="517" t="str">
        <f>IF(C2959=0,"","商品テーブル")</f>
        <v/>
      </c>
      <c r="B2967" s="517" t="s">
        <v>1405</v>
      </c>
      <c r="C2967" s="517">
        <f>商品入力!P93</f>
        <v>0</v>
      </c>
    </row>
    <row r="2968" spans="1:4">
      <c r="A2968" s="517" t="str">
        <f>IF(C2959=0,"","商品テーブル")</f>
        <v/>
      </c>
      <c r="B2968" s="517" t="s">
        <v>1406</v>
      </c>
      <c r="C2968" s="517">
        <f>商品入力!Q93</f>
        <v>0</v>
      </c>
    </row>
    <row r="2969" spans="1:4">
      <c r="A2969" s="517" t="str">
        <f>IF(C2959=0,"","商品テーブル")</f>
        <v/>
      </c>
      <c r="B2969" s="517" t="s">
        <v>1407</v>
      </c>
      <c r="C2969" s="517">
        <f>商品入力!R93</f>
        <v>0</v>
      </c>
    </row>
    <row r="2970" spans="1:4">
      <c r="A2970" s="517" t="str">
        <f>IF(C2959=0,"","商品テーブル")</f>
        <v/>
      </c>
      <c r="B2970" s="517" t="s">
        <v>1408</v>
      </c>
      <c r="C2970" s="517">
        <f>商品入力!S93</f>
        <v>0</v>
      </c>
    </row>
    <row r="2971" spans="1:4">
      <c r="A2971" s="517" t="str">
        <f>IF(C2959=0,"","商品テーブル")</f>
        <v/>
      </c>
      <c r="B2971" s="517" t="s">
        <v>1409</v>
      </c>
      <c r="C2971" s="517">
        <f>商品入力!T93</f>
        <v>0</v>
      </c>
    </row>
    <row r="2972" spans="1:4">
      <c r="A2972" s="517" t="str">
        <f>IF(C2982=0,"","商品テーブル")</f>
        <v/>
      </c>
      <c r="B2972" s="517" t="s">
        <v>1291</v>
      </c>
      <c r="C2972" s="517" t="str">
        <f>申請用入力!$R$12</f>
        <v/>
      </c>
      <c r="D2972" s="517" t="s">
        <v>1292</v>
      </c>
    </row>
    <row r="2973" spans="1:4">
      <c r="A2973" s="517" t="str">
        <f>IF(C2982=0,"","商品テーブル")</f>
        <v/>
      </c>
      <c r="B2973" s="517" t="s">
        <v>1293</v>
      </c>
      <c r="C2973" s="517">
        <f>選択!$A$2</f>
        <v>2024</v>
      </c>
    </row>
    <row r="2974" spans="1:4">
      <c r="A2974" s="517" t="str">
        <f>IF(C2982=0,"","商品テーブル")</f>
        <v/>
      </c>
      <c r="B2974" s="517" t="s">
        <v>1360</v>
      </c>
      <c r="C2974" s="517" t="str">
        <f>選択!$A$1</f>
        <v>ブランド構築支援</v>
      </c>
    </row>
    <row r="2975" spans="1:4">
      <c r="A2975" s="517" t="str">
        <f>IF(C2982=0,"","商品テーブル")</f>
        <v/>
      </c>
      <c r="B2975" s="517" t="s">
        <v>1361</v>
      </c>
      <c r="C2975" s="517" t="e">
        <f ca="1">$C$127</f>
        <v>#VALUE!</v>
      </c>
    </row>
    <row r="2976" spans="1:4">
      <c r="A2976" s="517" t="str">
        <f>IF(C2982=0,"","商品テーブル")</f>
        <v/>
      </c>
      <c r="B2976" s="517" t="s">
        <v>1380</v>
      </c>
    </row>
    <row r="2977" spans="1:3">
      <c r="A2977" s="517" t="str">
        <f>IF(C2982=0,"","商品テーブル")</f>
        <v/>
      </c>
      <c r="B2977" s="517" t="s">
        <v>1396</v>
      </c>
      <c r="C2977" s="517">
        <f>商品入力!C94</f>
        <v>0</v>
      </c>
    </row>
    <row r="2978" spans="1:3">
      <c r="A2978" s="517" t="str">
        <f>IF(C2982=0,"","商品テーブル")</f>
        <v/>
      </c>
      <c r="B2978" s="517" t="s">
        <v>1355</v>
      </c>
      <c r="C2978" s="517">
        <f>商品入力!D94</f>
        <v>0</v>
      </c>
    </row>
    <row r="2979" spans="1:3">
      <c r="A2979" s="517" t="str">
        <f>IF(C2982=0,"","商品テーブル")</f>
        <v/>
      </c>
      <c r="B2979" s="517" t="s">
        <v>1356</v>
      </c>
      <c r="C2979" s="517">
        <f>商品入力!E94</f>
        <v>0</v>
      </c>
    </row>
    <row r="2980" spans="1:3">
      <c r="A2980" s="517" t="str">
        <f>IF(C2982=0,"","商品テーブル")</f>
        <v/>
      </c>
      <c r="B2980" s="517" t="s">
        <v>1357</v>
      </c>
      <c r="C2980" s="517">
        <f>商品入力!F94</f>
        <v>0</v>
      </c>
    </row>
    <row r="2981" spans="1:3">
      <c r="A2981" s="517" t="str">
        <f>IF(C2982=0,"","商品テーブル")</f>
        <v/>
      </c>
      <c r="B2981" s="517" t="s">
        <v>1397</v>
      </c>
      <c r="C2981" s="517">
        <f>商品入力!G94</f>
        <v>0</v>
      </c>
    </row>
    <row r="2982" spans="1:3">
      <c r="A2982" s="517" t="str">
        <f>IF(C2982=0,"","商品テーブル")</f>
        <v/>
      </c>
      <c r="B2982" s="517" t="s">
        <v>1359</v>
      </c>
      <c r="C2982" s="517">
        <f>商品入力!H94</f>
        <v>0</v>
      </c>
    </row>
    <row r="2983" spans="1:3">
      <c r="A2983" s="517" t="str">
        <f>IF(C2982=0,"","商品テーブル")</f>
        <v/>
      </c>
      <c r="B2983" s="517" t="s">
        <v>1398</v>
      </c>
      <c r="C2983" s="517">
        <f>商品入力!I94</f>
        <v>0</v>
      </c>
    </row>
    <row r="2984" spans="1:3">
      <c r="A2984" s="517" t="str">
        <f>IF(C2982=0,"","商品テーブル")</f>
        <v/>
      </c>
      <c r="B2984" s="517" t="s">
        <v>1399</v>
      </c>
      <c r="C2984" s="517">
        <f>商品入力!J94</f>
        <v>0</v>
      </c>
    </row>
    <row r="2985" spans="1:3">
      <c r="A2985" s="517" t="str">
        <f>IF(C2982=0,"","商品テーブル")</f>
        <v/>
      </c>
      <c r="B2985" s="517" t="s">
        <v>1400</v>
      </c>
      <c r="C2985" s="517">
        <f>商品入力!K94</f>
        <v>0</v>
      </c>
    </row>
    <row r="2986" spans="1:3">
      <c r="A2986" s="517" t="str">
        <f>IF(C2982=0,"","商品テーブル")</f>
        <v/>
      </c>
      <c r="B2986" s="517" t="s">
        <v>1401</v>
      </c>
      <c r="C2986" s="517">
        <f>商品入力!L94</f>
        <v>0</v>
      </c>
    </row>
    <row r="2987" spans="1:3">
      <c r="A2987" s="517" t="str">
        <f>IF(C2982=0,"","商品テーブル")</f>
        <v/>
      </c>
      <c r="B2987" s="517" t="s">
        <v>1402</v>
      </c>
      <c r="C2987" s="517">
        <f>商品入力!M94</f>
        <v>0</v>
      </c>
    </row>
    <row r="2988" spans="1:3">
      <c r="A2988" s="517" t="str">
        <f>IF(C2982=0,"","商品テーブル")</f>
        <v/>
      </c>
      <c r="B2988" s="517" t="s">
        <v>1403</v>
      </c>
      <c r="C2988" s="517">
        <f>商品入力!N94</f>
        <v>0</v>
      </c>
    </row>
    <row r="2989" spans="1:3">
      <c r="A2989" s="517" t="str">
        <f>IF(C2982=0,"","商品テーブル")</f>
        <v/>
      </c>
      <c r="B2989" s="517" t="s">
        <v>1404</v>
      </c>
      <c r="C2989" s="517">
        <f>商品入力!O94</f>
        <v>0</v>
      </c>
    </row>
    <row r="2990" spans="1:3">
      <c r="A2990" s="517" t="str">
        <f>IF(C2982=0,"","商品テーブル")</f>
        <v/>
      </c>
      <c r="B2990" s="517" t="s">
        <v>1405</v>
      </c>
      <c r="C2990" s="517">
        <f>商品入力!P94</f>
        <v>0</v>
      </c>
    </row>
    <row r="2991" spans="1:3">
      <c r="A2991" s="517" t="str">
        <f>IF(C2982=0,"","商品テーブル")</f>
        <v/>
      </c>
      <c r="B2991" s="517" t="s">
        <v>1406</v>
      </c>
      <c r="C2991" s="517">
        <f>商品入力!Q94</f>
        <v>0</v>
      </c>
    </row>
    <row r="2992" spans="1:3">
      <c r="A2992" s="517" t="str">
        <f>IF(C2982=0,"","商品テーブル")</f>
        <v/>
      </c>
      <c r="B2992" s="517" t="s">
        <v>1407</v>
      </c>
      <c r="C2992" s="517">
        <f>商品入力!R94</f>
        <v>0</v>
      </c>
    </row>
    <row r="2993" spans="1:4">
      <c r="A2993" s="517" t="str">
        <f>IF(C2982=0,"","商品テーブル")</f>
        <v/>
      </c>
      <c r="B2993" s="517" t="s">
        <v>1408</v>
      </c>
      <c r="C2993" s="517">
        <f>商品入力!S94</f>
        <v>0</v>
      </c>
    </row>
    <row r="2994" spans="1:4">
      <c r="A2994" s="517" t="str">
        <f>IF(C2982=0,"","商品テーブル")</f>
        <v/>
      </c>
      <c r="B2994" s="517" t="s">
        <v>1409</v>
      </c>
      <c r="C2994" s="517">
        <f>商品入力!T94</f>
        <v>0</v>
      </c>
    </row>
    <row r="2995" spans="1:4">
      <c r="A2995" s="517" t="str">
        <f>IF(C3005=0,"","商品テーブル")</f>
        <v/>
      </c>
      <c r="B2995" s="517" t="s">
        <v>1291</v>
      </c>
      <c r="C2995" s="517" t="str">
        <f>申請用入力!$R$12</f>
        <v/>
      </c>
      <c r="D2995" s="517" t="s">
        <v>1292</v>
      </c>
    </row>
    <row r="2996" spans="1:4">
      <c r="A2996" s="517" t="str">
        <f>IF(C3005=0,"","商品テーブル")</f>
        <v/>
      </c>
      <c r="B2996" s="517" t="s">
        <v>1293</v>
      </c>
      <c r="C2996" s="517">
        <f>選択!$A$2</f>
        <v>2024</v>
      </c>
    </row>
    <row r="2997" spans="1:4">
      <c r="A2997" s="517" t="str">
        <f>IF(C3005=0,"","商品テーブル")</f>
        <v/>
      </c>
      <c r="B2997" s="517" t="s">
        <v>1360</v>
      </c>
      <c r="C2997" s="517" t="str">
        <f>選択!$A$1</f>
        <v>ブランド構築支援</v>
      </c>
    </row>
    <row r="2998" spans="1:4">
      <c r="A2998" s="517" t="str">
        <f>IF(C3005=0,"","商品テーブル")</f>
        <v/>
      </c>
      <c r="B2998" s="517" t="s">
        <v>1361</v>
      </c>
      <c r="C2998" s="517" t="e">
        <f ca="1">$C$127</f>
        <v>#VALUE!</v>
      </c>
    </row>
    <row r="2999" spans="1:4">
      <c r="A2999" s="517" t="str">
        <f>IF(C3005=0,"","商品テーブル")</f>
        <v/>
      </c>
      <c r="B2999" s="517" t="s">
        <v>1380</v>
      </c>
    </row>
    <row r="3000" spans="1:4">
      <c r="A3000" s="517" t="str">
        <f>IF(C3005=0,"","商品テーブル")</f>
        <v/>
      </c>
      <c r="B3000" s="517" t="s">
        <v>1396</v>
      </c>
      <c r="C3000" s="517">
        <f>商品入力!C95</f>
        <v>0</v>
      </c>
    </row>
    <row r="3001" spans="1:4">
      <c r="A3001" s="517" t="str">
        <f>IF(C3005=0,"","商品テーブル")</f>
        <v/>
      </c>
      <c r="B3001" s="517" t="s">
        <v>1355</v>
      </c>
      <c r="C3001" s="517">
        <f>商品入力!D95</f>
        <v>0</v>
      </c>
    </row>
    <row r="3002" spans="1:4">
      <c r="A3002" s="517" t="str">
        <f>IF(C3005=0,"","商品テーブル")</f>
        <v/>
      </c>
      <c r="B3002" s="517" t="s">
        <v>1356</v>
      </c>
      <c r="C3002" s="517">
        <f>商品入力!E95</f>
        <v>0</v>
      </c>
    </row>
    <row r="3003" spans="1:4">
      <c r="A3003" s="517" t="str">
        <f>IF(C3005=0,"","商品テーブル")</f>
        <v/>
      </c>
      <c r="B3003" s="517" t="s">
        <v>1357</v>
      </c>
      <c r="C3003" s="517">
        <f>商品入力!F95</f>
        <v>0</v>
      </c>
    </row>
    <row r="3004" spans="1:4">
      <c r="A3004" s="517" t="str">
        <f>IF(C3005=0,"","商品テーブル")</f>
        <v/>
      </c>
      <c r="B3004" s="517" t="s">
        <v>1397</v>
      </c>
      <c r="C3004" s="517">
        <f>商品入力!G95</f>
        <v>0</v>
      </c>
    </row>
    <row r="3005" spans="1:4">
      <c r="A3005" s="517" t="str">
        <f>IF(C3005=0,"","商品テーブル")</f>
        <v/>
      </c>
      <c r="B3005" s="517" t="s">
        <v>1359</v>
      </c>
      <c r="C3005" s="517">
        <f>商品入力!H95</f>
        <v>0</v>
      </c>
    </row>
    <row r="3006" spans="1:4">
      <c r="A3006" s="517" t="str">
        <f>IF(C3005=0,"","商品テーブル")</f>
        <v/>
      </c>
      <c r="B3006" s="517" t="s">
        <v>1398</v>
      </c>
      <c r="C3006" s="517">
        <f>商品入力!I95</f>
        <v>0</v>
      </c>
    </row>
    <row r="3007" spans="1:4">
      <c r="A3007" s="517" t="str">
        <f>IF(C3005=0,"","商品テーブル")</f>
        <v/>
      </c>
      <c r="B3007" s="517" t="s">
        <v>1399</v>
      </c>
      <c r="C3007" s="517">
        <f>商品入力!J95</f>
        <v>0</v>
      </c>
    </row>
    <row r="3008" spans="1:4">
      <c r="A3008" s="517" t="str">
        <f>IF(C3005=0,"","商品テーブル")</f>
        <v/>
      </c>
      <c r="B3008" s="517" t="s">
        <v>1400</v>
      </c>
      <c r="C3008" s="517">
        <f>商品入力!K95</f>
        <v>0</v>
      </c>
    </row>
    <row r="3009" spans="1:4">
      <c r="A3009" s="517" t="str">
        <f>IF(C3005=0,"","商品テーブル")</f>
        <v/>
      </c>
      <c r="B3009" s="517" t="s">
        <v>1401</v>
      </c>
      <c r="C3009" s="517">
        <f>商品入力!L95</f>
        <v>0</v>
      </c>
    </row>
    <row r="3010" spans="1:4">
      <c r="A3010" s="517" t="str">
        <f>IF(C3005=0,"","商品テーブル")</f>
        <v/>
      </c>
      <c r="B3010" s="517" t="s">
        <v>1402</v>
      </c>
      <c r="C3010" s="517">
        <f>商品入力!M95</f>
        <v>0</v>
      </c>
    </row>
    <row r="3011" spans="1:4">
      <c r="A3011" s="517" t="str">
        <f>IF(C3005=0,"","商品テーブル")</f>
        <v/>
      </c>
      <c r="B3011" s="517" t="s">
        <v>1403</v>
      </c>
      <c r="C3011" s="517">
        <f>商品入力!N95</f>
        <v>0</v>
      </c>
    </row>
    <row r="3012" spans="1:4">
      <c r="A3012" s="517" t="str">
        <f>IF(C3005=0,"","商品テーブル")</f>
        <v/>
      </c>
      <c r="B3012" s="517" t="s">
        <v>1404</v>
      </c>
      <c r="C3012" s="517">
        <f>商品入力!O95</f>
        <v>0</v>
      </c>
    </row>
    <row r="3013" spans="1:4">
      <c r="A3013" s="517" t="str">
        <f>IF(C3005=0,"","商品テーブル")</f>
        <v/>
      </c>
      <c r="B3013" s="517" t="s">
        <v>1405</v>
      </c>
      <c r="C3013" s="517">
        <f>商品入力!P95</f>
        <v>0</v>
      </c>
    </row>
    <row r="3014" spans="1:4">
      <c r="A3014" s="517" t="str">
        <f>IF(C3005=0,"","商品テーブル")</f>
        <v/>
      </c>
      <c r="B3014" s="517" t="s">
        <v>1406</v>
      </c>
      <c r="C3014" s="517">
        <f>商品入力!Q95</f>
        <v>0</v>
      </c>
    </row>
    <row r="3015" spans="1:4">
      <c r="A3015" s="517" t="str">
        <f>IF(C3005=0,"","商品テーブル")</f>
        <v/>
      </c>
      <c r="B3015" s="517" t="s">
        <v>1407</v>
      </c>
      <c r="C3015" s="517">
        <f>商品入力!R95</f>
        <v>0</v>
      </c>
    </row>
    <row r="3016" spans="1:4">
      <c r="A3016" s="517" t="str">
        <f>IF(C3005=0,"","商品テーブル")</f>
        <v/>
      </c>
      <c r="B3016" s="517" t="s">
        <v>1408</v>
      </c>
      <c r="C3016" s="517">
        <f>商品入力!S95</f>
        <v>0</v>
      </c>
    </row>
    <row r="3017" spans="1:4">
      <c r="A3017" s="517" t="str">
        <f>IF(C3005=0,"","商品テーブル")</f>
        <v/>
      </c>
      <c r="B3017" s="517" t="s">
        <v>1409</v>
      </c>
      <c r="C3017" s="517">
        <f>商品入力!T95</f>
        <v>0</v>
      </c>
    </row>
    <row r="3018" spans="1:4">
      <c r="A3018" s="517" t="str">
        <f>IF(C3028=0,"","商品テーブル")</f>
        <v/>
      </c>
      <c r="B3018" s="517" t="s">
        <v>1291</v>
      </c>
      <c r="C3018" s="517" t="str">
        <f>申請用入力!$R$12</f>
        <v/>
      </c>
      <c r="D3018" s="517" t="s">
        <v>1292</v>
      </c>
    </row>
    <row r="3019" spans="1:4">
      <c r="A3019" s="517" t="str">
        <f>IF(C3028=0,"","商品テーブル")</f>
        <v/>
      </c>
      <c r="B3019" s="517" t="s">
        <v>1293</v>
      </c>
      <c r="C3019" s="517">
        <f>選択!$A$2</f>
        <v>2024</v>
      </c>
    </row>
    <row r="3020" spans="1:4">
      <c r="A3020" s="517" t="str">
        <f>IF(C3028=0,"","商品テーブル")</f>
        <v/>
      </c>
      <c r="B3020" s="517" t="s">
        <v>1360</v>
      </c>
      <c r="C3020" s="517" t="str">
        <f>選択!$A$1</f>
        <v>ブランド構築支援</v>
      </c>
    </row>
    <row r="3021" spans="1:4">
      <c r="A3021" s="517" t="str">
        <f>IF(C3028=0,"","商品テーブル")</f>
        <v/>
      </c>
      <c r="B3021" s="517" t="s">
        <v>1361</v>
      </c>
      <c r="C3021" s="517" t="e">
        <f ca="1">$C$127</f>
        <v>#VALUE!</v>
      </c>
    </row>
    <row r="3022" spans="1:4">
      <c r="A3022" s="517" t="str">
        <f>IF(C3028=0,"","商品テーブル")</f>
        <v/>
      </c>
      <c r="B3022" s="517" t="s">
        <v>1380</v>
      </c>
    </row>
    <row r="3023" spans="1:4">
      <c r="A3023" s="517" t="str">
        <f>IF(C3028=0,"","商品テーブル")</f>
        <v/>
      </c>
      <c r="B3023" s="517" t="s">
        <v>1396</v>
      </c>
      <c r="C3023" s="517">
        <f>商品入力!C96</f>
        <v>0</v>
      </c>
    </row>
    <row r="3024" spans="1:4">
      <c r="A3024" s="517" t="str">
        <f>IF(C3028=0,"","商品テーブル")</f>
        <v/>
      </c>
      <c r="B3024" s="517" t="s">
        <v>1355</v>
      </c>
      <c r="C3024" s="517">
        <f>商品入力!D96</f>
        <v>0</v>
      </c>
    </row>
    <row r="3025" spans="1:3">
      <c r="A3025" s="517" t="str">
        <f>IF(C3028=0,"","商品テーブル")</f>
        <v/>
      </c>
      <c r="B3025" s="517" t="s">
        <v>1356</v>
      </c>
      <c r="C3025" s="517">
        <f>商品入力!E96</f>
        <v>0</v>
      </c>
    </row>
    <row r="3026" spans="1:3">
      <c r="A3026" s="517" t="str">
        <f>IF(C3028=0,"","商品テーブル")</f>
        <v/>
      </c>
      <c r="B3026" s="517" t="s">
        <v>1357</v>
      </c>
      <c r="C3026" s="517">
        <f>商品入力!F96</f>
        <v>0</v>
      </c>
    </row>
    <row r="3027" spans="1:3">
      <c r="A3027" s="517" t="str">
        <f>IF(C3028=0,"","商品テーブル")</f>
        <v/>
      </c>
      <c r="B3027" s="517" t="s">
        <v>1397</v>
      </c>
      <c r="C3027" s="517">
        <f>商品入力!G96</f>
        <v>0</v>
      </c>
    </row>
    <row r="3028" spans="1:3">
      <c r="A3028" s="517" t="str">
        <f>IF(C3028=0,"","商品テーブル")</f>
        <v/>
      </c>
      <c r="B3028" s="517" t="s">
        <v>1359</v>
      </c>
      <c r="C3028" s="517">
        <f>商品入力!H96</f>
        <v>0</v>
      </c>
    </row>
    <row r="3029" spans="1:3">
      <c r="A3029" s="517" t="str">
        <f>IF(C3028=0,"","商品テーブル")</f>
        <v/>
      </c>
      <c r="B3029" s="517" t="s">
        <v>1398</v>
      </c>
      <c r="C3029" s="517">
        <f>商品入力!I96</f>
        <v>0</v>
      </c>
    </row>
    <row r="3030" spans="1:3">
      <c r="A3030" s="517" t="str">
        <f>IF(C3028=0,"","商品テーブル")</f>
        <v/>
      </c>
      <c r="B3030" s="517" t="s">
        <v>1399</v>
      </c>
      <c r="C3030" s="517">
        <f>商品入力!J96</f>
        <v>0</v>
      </c>
    </row>
    <row r="3031" spans="1:3">
      <c r="A3031" s="517" t="str">
        <f>IF(C3028=0,"","商品テーブル")</f>
        <v/>
      </c>
      <c r="B3031" s="517" t="s">
        <v>1400</v>
      </c>
      <c r="C3031" s="517">
        <f>商品入力!K96</f>
        <v>0</v>
      </c>
    </row>
    <row r="3032" spans="1:3">
      <c r="A3032" s="517" t="str">
        <f>IF(C3028=0,"","商品テーブル")</f>
        <v/>
      </c>
      <c r="B3032" s="517" t="s">
        <v>1401</v>
      </c>
      <c r="C3032" s="517">
        <f>商品入力!L96</f>
        <v>0</v>
      </c>
    </row>
    <row r="3033" spans="1:3">
      <c r="A3033" s="517" t="str">
        <f>IF(C3028=0,"","商品テーブル")</f>
        <v/>
      </c>
      <c r="B3033" s="517" t="s">
        <v>1402</v>
      </c>
      <c r="C3033" s="517">
        <f>商品入力!M96</f>
        <v>0</v>
      </c>
    </row>
    <row r="3034" spans="1:3">
      <c r="A3034" s="517" t="str">
        <f>IF(C3028=0,"","商品テーブル")</f>
        <v/>
      </c>
      <c r="B3034" s="517" t="s">
        <v>1403</v>
      </c>
      <c r="C3034" s="517">
        <f>商品入力!N96</f>
        <v>0</v>
      </c>
    </row>
    <row r="3035" spans="1:3">
      <c r="A3035" s="517" t="str">
        <f>IF(C3028=0,"","商品テーブル")</f>
        <v/>
      </c>
      <c r="B3035" s="517" t="s">
        <v>1404</v>
      </c>
      <c r="C3035" s="517">
        <f>商品入力!O96</f>
        <v>0</v>
      </c>
    </row>
    <row r="3036" spans="1:3">
      <c r="A3036" s="517" t="str">
        <f>IF(C3028=0,"","商品テーブル")</f>
        <v/>
      </c>
      <c r="B3036" s="517" t="s">
        <v>1405</v>
      </c>
      <c r="C3036" s="517">
        <f>商品入力!P96</f>
        <v>0</v>
      </c>
    </row>
    <row r="3037" spans="1:3">
      <c r="A3037" s="517" t="str">
        <f>IF(C3028=0,"","商品テーブル")</f>
        <v/>
      </c>
      <c r="B3037" s="517" t="s">
        <v>1406</v>
      </c>
      <c r="C3037" s="517">
        <f>商品入力!Q96</f>
        <v>0</v>
      </c>
    </row>
    <row r="3038" spans="1:3">
      <c r="A3038" s="517" t="str">
        <f>IF(C3028=0,"","商品テーブル")</f>
        <v/>
      </c>
      <c r="B3038" s="517" t="s">
        <v>1407</v>
      </c>
      <c r="C3038" s="517">
        <f>商品入力!R96</f>
        <v>0</v>
      </c>
    </row>
    <row r="3039" spans="1:3">
      <c r="A3039" s="517" t="str">
        <f>IF(C3028=0,"","商品テーブル")</f>
        <v/>
      </c>
      <c r="B3039" s="517" t="s">
        <v>1408</v>
      </c>
      <c r="C3039" s="517">
        <f>商品入力!S96</f>
        <v>0</v>
      </c>
    </row>
    <row r="3040" spans="1:3">
      <c r="A3040" s="517" t="str">
        <f>IF(C3028=0,"","商品テーブル")</f>
        <v/>
      </c>
      <c r="B3040" s="517" t="s">
        <v>1409</v>
      </c>
      <c r="C3040" s="517">
        <f>商品入力!T96</f>
        <v>0</v>
      </c>
    </row>
    <row r="3041" spans="1:4">
      <c r="A3041" s="517" t="str">
        <f>IF(C3051=0,"","商品テーブル")</f>
        <v/>
      </c>
      <c r="B3041" s="517" t="s">
        <v>1291</v>
      </c>
      <c r="C3041" s="517" t="str">
        <f>申請用入力!$R$12</f>
        <v/>
      </c>
      <c r="D3041" s="517" t="s">
        <v>1292</v>
      </c>
    </row>
    <row r="3042" spans="1:4">
      <c r="A3042" s="517" t="str">
        <f>IF(C3051=0,"","商品テーブル")</f>
        <v/>
      </c>
      <c r="B3042" s="517" t="s">
        <v>1293</v>
      </c>
      <c r="C3042" s="517">
        <f>選択!$A$2</f>
        <v>2024</v>
      </c>
    </row>
    <row r="3043" spans="1:4">
      <c r="A3043" s="517" t="str">
        <f>IF(C3051=0,"","商品テーブル")</f>
        <v/>
      </c>
      <c r="B3043" s="517" t="s">
        <v>1360</v>
      </c>
      <c r="C3043" s="517" t="str">
        <f>選択!$A$1</f>
        <v>ブランド構築支援</v>
      </c>
    </row>
    <row r="3044" spans="1:4">
      <c r="A3044" s="517" t="str">
        <f>IF(C3051=0,"","商品テーブル")</f>
        <v/>
      </c>
      <c r="B3044" s="517" t="s">
        <v>1361</v>
      </c>
      <c r="C3044" s="517" t="e">
        <f ca="1">$C$127</f>
        <v>#VALUE!</v>
      </c>
    </row>
    <row r="3045" spans="1:4">
      <c r="A3045" s="517" t="str">
        <f>IF(C3051=0,"","商品テーブル")</f>
        <v/>
      </c>
      <c r="B3045" s="517" t="s">
        <v>1380</v>
      </c>
    </row>
    <row r="3046" spans="1:4">
      <c r="A3046" s="517" t="str">
        <f>IF(C3051=0,"","商品テーブル")</f>
        <v/>
      </c>
      <c r="B3046" s="517" t="s">
        <v>1396</v>
      </c>
      <c r="C3046" s="517">
        <f>商品入力!C97</f>
        <v>0</v>
      </c>
    </row>
    <row r="3047" spans="1:4">
      <c r="A3047" s="517" t="str">
        <f>IF(C3051=0,"","商品テーブル")</f>
        <v/>
      </c>
      <c r="B3047" s="517" t="s">
        <v>1355</v>
      </c>
      <c r="C3047" s="517">
        <f>商品入力!D97</f>
        <v>0</v>
      </c>
    </row>
    <row r="3048" spans="1:4">
      <c r="A3048" s="517" t="str">
        <f>IF(C3051=0,"","商品テーブル")</f>
        <v/>
      </c>
      <c r="B3048" s="517" t="s">
        <v>1356</v>
      </c>
      <c r="C3048" s="517">
        <f>商品入力!E97</f>
        <v>0</v>
      </c>
    </row>
    <row r="3049" spans="1:4">
      <c r="A3049" s="517" t="str">
        <f>IF(C3051=0,"","商品テーブル")</f>
        <v/>
      </c>
      <c r="B3049" s="517" t="s">
        <v>1357</v>
      </c>
      <c r="C3049" s="517">
        <f>商品入力!F97</f>
        <v>0</v>
      </c>
    </row>
    <row r="3050" spans="1:4">
      <c r="A3050" s="517" t="str">
        <f>IF(C3051=0,"","商品テーブル")</f>
        <v/>
      </c>
      <c r="B3050" s="517" t="s">
        <v>1397</v>
      </c>
      <c r="C3050" s="517">
        <f>商品入力!G97</f>
        <v>0</v>
      </c>
    </row>
    <row r="3051" spans="1:4">
      <c r="A3051" s="517" t="str">
        <f>IF(C3051=0,"","商品テーブル")</f>
        <v/>
      </c>
      <c r="B3051" s="517" t="s">
        <v>1359</v>
      </c>
      <c r="C3051" s="517">
        <f>商品入力!H97</f>
        <v>0</v>
      </c>
    </row>
    <row r="3052" spans="1:4">
      <c r="A3052" s="517" t="str">
        <f>IF(C3051=0,"","商品テーブル")</f>
        <v/>
      </c>
      <c r="B3052" s="517" t="s">
        <v>1398</v>
      </c>
      <c r="C3052" s="517">
        <f>商品入力!I97</f>
        <v>0</v>
      </c>
    </row>
    <row r="3053" spans="1:4">
      <c r="A3053" s="517" t="str">
        <f>IF(C3051=0,"","商品テーブル")</f>
        <v/>
      </c>
      <c r="B3053" s="517" t="s">
        <v>1399</v>
      </c>
      <c r="C3053" s="517">
        <f>商品入力!J97</f>
        <v>0</v>
      </c>
    </row>
    <row r="3054" spans="1:4">
      <c r="A3054" s="517" t="str">
        <f>IF(C3051=0,"","商品テーブル")</f>
        <v/>
      </c>
      <c r="B3054" s="517" t="s">
        <v>1400</v>
      </c>
      <c r="C3054" s="517">
        <f>商品入力!K97</f>
        <v>0</v>
      </c>
    </row>
    <row r="3055" spans="1:4">
      <c r="A3055" s="517" t="str">
        <f>IF(C3051=0,"","商品テーブル")</f>
        <v/>
      </c>
      <c r="B3055" s="517" t="s">
        <v>1401</v>
      </c>
      <c r="C3055" s="517">
        <f>商品入力!L97</f>
        <v>0</v>
      </c>
    </row>
    <row r="3056" spans="1:4">
      <c r="A3056" s="517" t="str">
        <f>IF(C3051=0,"","商品テーブル")</f>
        <v/>
      </c>
      <c r="B3056" s="517" t="s">
        <v>1402</v>
      </c>
      <c r="C3056" s="517">
        <f>商品入力!M97</f>
        <v>0</v>
      </c>
    </row>
    <row r="3057" spans="1:4">
      <c r="A3057" s="517" t="str">
        <f>IF(C3051=0,"","商品テーブル")</f>
        <v/>
      </c>
      <c r="B3057" s="517" t="s">
        <v>1403</v>
      </c>
      <c r="C3057" s="517">
        <f>商品入力!N97</f>
        <v>0</v>
      </c>
    </row>
    <row r="3058" spans="1:4">
      <c r="A3058" s="517" t="str">
        <f>IF(C3051=0,"","商品テーブル")</f>
        <v/>
      </c>
      <c r="B3058" s="517" t="s">
        <v>1404</v>
      </c>
      <c r="C3058" s="517">
        <f>商品入力!O97</f>
        <v>0</v>
      </c>
    </row>
    <row r="3059" spans="1:4">
      <c r="A3059" s="517" t="str">
        <f>IF(C3051=0,"","商品テーブル")</f>
        <v/>
      </c>
      <c r="B3059" s="517" t="s">
        <v>1405</v>
      </c>
      <c r="C3059" s="517">
        <f>商品入力!P97</f>
        <v>0</v>
      </c>
    </row>
    <row r="3060" spans="1:4">
      <c r="A3060" s="517" t="str">
        <f>IF(C3051=0,"","商品テーブル")</f>
        <v/>
      </c>
      <c r="B3060" s="517" t="s">
        <v>1406</v>
      </c>
      <c r="C3060" s="517">
        <f>商品入力!Q97</f>
        <v>0</v>
      </c>
    </row>
    <row r="3061" spans="1:4">
      <c r="A3061" s="517" t="str">
        <f>IF(C3051=0,"","商品テーブル")</f>
        <v/>
      </c>
      <c r="B3061" s="517" t="s">
        <v>1407</v>
      </c>
      <c r="C3061" s="517">
        <f>商品入力!R97</f>
        <v>0</v>
      </c>
    </row>
    <row r="3062" spans="1:4">
      <c r="A3062" s="517" t="str">
        <f>IF(C3051=0,"","商品テーブル")</f>
        <v/>
      </c>
      <c r="B3062" s="517" t="s">
        <v>1408</v>
      </c>
      <c r="C3062" s="517">
        <f>商品入力!S97</f>
        <v>0</v>
      </c>
    </row>
    <row r="3063" spans="1:4">
      <c r="A3063" s="517" t="str">
        <f>IF(C3051=0,"","商品テーブル")</f>
        <v/>
      </c>
      <c r="B3063" s="517" t="s">
        <v>1409</v>
      </c>
      <c r="C3063" s="517">
        <f>商品入力!T97</f>
        <v>0</v>
      </c>
    </row>
    <row r="3064" spans="1:4">
      <c r="A3064" s="517" t="str">
        <f>IF(C3074=0,"","商品テーブル")</f>
        <v/>
      </c>
      <c r="B3064" s="517" t="s">
        <v>1291</v>
      </c>
      <c r="C3064" s="517" t="str">
        <f>申請用入力!$R$12</f>
        <v/>
      </c>
      <c r="D3064" s="517" t="s">
        <v>1292</v>
      </c>
    </row>
    <row r="3065" spans="1:4">
      <c r="A3065" s="517" t="str">
        <f>IF(C3074=0,"","商品テーブル")</f>
        <v/>
      </c>
      <c r="B3065" s="517" t="s">
        <v>1293</v>
      </c>
      <c r="C3065" s="517">
        <f>選択!$A$2</f>
        <v>2024</v>
      </c>
    </row>
    <row r="3066" spans="1:4">
      <c r="A3066" s="517" t="str">
        <f>IF(C3074=0,"","商品テーブル")</f>
        <v/>
      </c>
      <c r="B3066" s="517" t="s">
        <v>1360</v>
      </c>
      <c r="C3066" s="517" t="str">
        <f>選択!$A$1</f>
        <v>ブランド構築支援</v>
      </c>
    </row>
    <row r="3067" spans="1:4">
      <c r="A3067" s="517" t="str">
        <f>IF(C3074=0,"","商品テーブル")</f>
        <v/>
      </c>
      <c r="B3067" s="517" t="s">
        <v>1361</v>
      </c>
      <c r="C3067" s="517" t="e">
        <f ca="1">$C$127</f>
        <v>#VALUE!</v>
      </c>
    </row>
    <row r="3068" spans="1:4">
      <c r="A3068" s="517" t="str">
        <f>IF(C3074=0,"","商品テーブル")</f>
        <v/>
      </c>
      <c r="B3068" s="517" t="s">
        <v>1380</v>
      </c>
    </row>
    <row r="3069" spans="1:4">
      <c r="A3069" s="517" t="str">
        <f>IF(C3074=0,"","商品テーブル")</f>
        <v/>
      </c>
      <c r="B3069" s="517" t="s">
        <v>1396</v>
      </c>
      <c r="C3069" s="517">
        <f>商品入力!C98</f>
        <v>0</v>
      </c>
    </row>
    <row r="3070" spans="1:4">
      <c r="A3070" s="517" t="str">
        <f>IF(C3074=0,"","商品テーブル")</f>
        <v/>
      </c>
      <c r="B3070" s="517" t="s">
        <v>1355</v>
      </c>
      <c r="C3070" s="517">
        <f>商品入力!D98</f>
        <v>0</v>
      </c>
    </row>
    <row r="3071" spans="1:4">
      <c r="A3071" s="517" t="str">
        <f>IF(C3074=0,"","商品テーブル")</f>
        <v/>
      </c>
      <c r="B3071" s="517" t="s">
        <v>1356</v>
      </c>
      <c r="C3071" s="517">
        <f>商品入力!E98</f>
        <v>0</v>
      </c>
    </row>
    <row r="3072" spans="1:4">
      <c r="A3072" s="517" t="str">
        <f>IF(C3074=0,"","商品テーブル")</f>
        <v/>
      </c>
      <c r="B3072" s="517" t="s">
        <v>1357</v>
      </c>
      <c r="C3072" s="517">
        <f>商品入力!F98</f>
        <v>0</v>
      </c>
    </row>
    <row r="3073" spans="1:4">
      <c r="A3073" s="517" t="str">
        <f>IF(C3074=0,"","商品テーブル")</f>
        <v/>
      </c>
      <c r="B3073" s="517" t="s">
        <v>1397</v>
      </c>
      <c r="C3073" s="517">
        <f>商品入力!G98</f>
        <v>0</v>
      </c>
    </row>
    <row r="3074" spans="1:4">
      <c r="A3074" s="517" t="str">
        <f>IF(C3074=0,"","商品テーブル")</f>
        <v/>
      </c>
      <c r="B3074" s="517" t="s">
        <v>1359</v>
      </c>
      <c r="C3074" s="517">
        <f>商品入力!H98</f>
        <v>0</v>
      </c>
    </row>
    <row r="3075" spans="1:4">
      <c r="A3075" s="517" t="str">
        <f>IF(C3074=0,"","商品テーブル")</f>
        <v/>
      </c>
      <c r="B3075" s="517" t="s">
        <v>1398</v>
      </c>
      <c r="C3075" s="517">
        <f>商品入力!I98</f>
        <v>0</v>
      </c>
    </row>
    <row r="3076" spans="1:4">
      <c r="A3076" s="517" t="str">
        <f>IF(C3074=0,"","商品テーブル")</f>
        <v/>
      </c>
      <c r="B3076" s="517" t="s">
        <v>1399</v>
      </c>
      <c r="C3076" s="517">
        <f>商品入力!J98</f>
        <v>0</v>
      </c>
    </row>
    <row r="3077" spans="1:4">
      <c r="A3077" s="517" t="str">
        <f>IF(C3074=0,"","商品テーブル")</f>
        <v/>
      </c>
      <c r="B3077" s="517" t="s">
        <v>1400</v>
      </c>
      <c r="C3077" s="517">
        <f>商品入力!K98</f>
        <v>0</v>
      </c>
    </row>
    <row r="3078" spans="1:4">
      <c r="A3078" s="517" t="str">
        <f>IF(C3074=0,"","商品テーブル")</f>
        <v/>
      </c>
      <c r="B3078" s="517" t="s">
        <v>1401</v>
      </c>
      <c r="C3078" s="517">
        <f>商品入力!L98</f>
        <v>0</v>
      </c>
    </row>
    <row r="3079" spans="1:4">
      <c r="A3079" s="517" t="str">
        <f>IF(C3074=0,"","商品テーブル")</f>
        <v/>
      </c>
      <c r="B3079" s="517" t="s">
        <v>1402</v>
      </c>
      <c r="C3079" s="517">
        <f>商品入力!M98</f>
        <v>0</v>
      </c>
    </row>
    <row r="3080" spans="1:4">
      <c r="A3080" s="517" t="str">
        <f>IF(C3074=0,"","商品テーブル")</f>
        <v/>
      </c>
      <c r="B3080" s="517" t="s">
        <v>1403</v>
      </c>
      <c r="C3080" s="517">
        <f>商品入力!N98</f>
        <v>0</v>
      </c>
    </row>
    <row r="3081" spans="1:4">
      <c r="A3081" s="517" t="str">
        <f>IF(C3074=0,"","商品テーブル")</f>
        <v/>
      </c>
      <c r="B3081" s="517" t="s">
        <v>1404</v>
      </c>
      <c r="C3081" s="517">
        <f>商品入力!O98</f>
        <v>0</v>
      </c>
    </row>
    <row r="3082" spans="1:4">
      <c r="A3082" s="517" t="str">
        <f>IF(C3074=0,"","商品テーブル")</f>
        <v/>
      </c>
      <c r="B3082" s="517" t="s">
        <v>1405</v>
      </c>
      <c r="C3082" s="517">
        <f>商品入力!P98</f>
        <v>0</v>
      </c>
    </row>
    <row r="3083" spans="1:4">
      <c r="A3083" s="517" t="str">
        <f>IF(C3074=0,"","商品テーブル")</f>
        <v/>
      </c>
      <c r="B3083" s="517" t="s">
        <v>1406</v>
      </c>
      <c r="C3083" s="517">
        <f>商品入力!Q98</f>
        <v>0</v>
      </c>
    </row>
    <row r="3084" spans="1:4">
      <c r="A3084" s="517" t="str">
        <f>IF(C3074=0,"","商品テーブル")</f>
        <v/>
      </c>
      <c r="B3084" s="517" t="s">
        <v>1407</v>
      </c>
      <c r="C3084" s="517">
        <f>商品入力!R98</f>
        <v>0</v>
      </c>
    </row>
    <row r="3085" spans="1:4">
      <c r="A3085" s="517" t="str">
        <f>IF(C3074=0,"","商品テーブル")</f>
        <v/>
      </c>
      <c r="B3085" s="517" t="s">
        <v>1408</v>
      </c>
      <c r="C3085" s="517">
        <f>商品入力!S98</f>
        <v>0</v>
      </c>
    </row>
    <row r="3086" spans="1:4">
      <c r="A3086" s="517" t="str">
        <f>IF(C3074=0,"","商品テーブル")</f>
        <v/>
      </c>
      <c r="B3086" s="517" t="s">
        <v>1409</v>
      </c>
      <c r="C3086" s="517">
        <f>商品入力!T98</f>
        <v>0</v>
      </c>
    </row>
    <row r="3087" spans="1:4">
      <c r="A3087" s="517" t="str">
        <f>IF(C3097=0,"","商品テーブル")</f>
        <v/>
      </c>
      <c r="B3087" s="517" t="s">
        <v>1291</v>
      </c>
      <c r="C3087" s="517" t="str">
        <f>申請用入力!$R$12</f>
        <v/>
      </c>
      <c r="D3087" s="517" t="s">
        <v>1292</v>
      </c>
    </row>
    <row r="3088" spans="1:4">
      <c r="A3088" s="517" t="str">
        <f>IF(C3097=0,"","商品テーブル")</f>
        <v/>
      </c>
      <c r="B3088" s="517" t="s">
        <v>1293</v>
      </c>
      <c r="C3088" s="517">
        <f>選択!$A$2</f>
        <v>2024</v>
      </c>
    </row>
    <row r="3089" spans="1:3">
      <c r="A3089" s="517" t="str">
        <f>IF(C3097=0,"","商品テーブル")</f>
        <v/>
      </c>
      <c r="B3089" s="517" t="s">
        <v>1360</v>
      </c>
      <c r="C3089" s="517" t="str">
        <f>選択!$A$1</f>
        <v>ブランド構築支援</v>
      </c>
    </row>
    <row r="3090" spans="1:3">
      <c r="A3090" s="517" t="str">
        <f>IF(C3097=0,"","商品テーブル")</f>
        <v/>
      </c>
      <c r="B3090" s="517" t="s">
        <v>1361</v>
      </c>
      <c r="C3090" s="517" t="e">
        <f ca="1">$C$127</f>
        <v>#VALUE!</v>
      </c>
    </row>
    <row r="3091" spans="1:3">
      <c r="A3091" s="517" t="str">
        <f>IF(C3097=0,"","商品テーブル")</f>
        <v/>
      </c>
      <c r="B3091" s="517" t="s">
        <v>1380</v>
      </c>
    </row>
    <row r="3092" spans="1:3">
      <c r="A3092" s="517" t="str">
        <f>IF(C3097=0,"","商品テーブル")</f>
        <v/>
      </c>
      <c r="B3092" s="517" t="s">
        <v>1396</v>
      </c>
      <c r="C3092" s="517">
        <f>商品入力!C99</f>
        <v>0</v>
      </c>
    </row>
    <row r="3093" spans="1:3">
      <c r="A3093" s="517" t="str">
        <f>IF(C3097=0,"","商品テーブル")</f>
        <v/>
      </c>
      <c r="B3093" s="517" t="s">
        <v>1355</v>
      </c>
      <c r="C3093" s="517">
        <f>商品入力!D99</f>
        <v>0</v>
      </c>
    </row>
    <row r="3094" spans="1:3">
      <c r="A3094" s="517" t="str">
        <f>IF(C3097=0,"","商品テーブル")</f>
        <v/>
      </c>
      <c r="B3094" s="517" t="s">
        <v>1356</v>
      </c>
      <c r="C3094" s="517">
        <f>商品入力!E99</f>
        <v>0</v>
      </c>
    </row>
    <row r="3095" spans="1:3">
      <c r="A3095" s="517" t="str">
        <f>IF(C3097=0,"","商品テーブル")</f>
        <v/>
      </c>
      <c r="B3095" s="517" t="s">
        <v>1357</v>
      </c>
      <c r="C3095" s="517">
        <f>商品入力!F99</f>
        <v>0</v>
      </c>
    </row>
    <row r="3096" spans="1:3">
      <c r="A3096" s="517" t="str">
        <f>IF(C3097=0,"","商品テーブル")</f>
        <v/>
      </c>
      <c r="B3096" s="517" t="s">
        <v>1397</v>
      </c>
      <c r="C3096" s="517">
        <f>商品入力!G99</f>
        <v>0</v>
      </c>
    </row>
    <row r="3097" spans="1:3">
      <c r="A3097" s="517" t="str">
        <f>IF(C3097=0,"","商品テーブル")</f>
        <v/>
      </c>
      <c r="B3097" s="517" t="s">
        <v>1359</v>
      </c>
      <c r="C3097" s="517">
        <f>商品入力!H99</f>
        <v>0</v>
      </c>
    </row>
    <row r="3098" spans="1:3">
      <c r="A3098" s="517" t="str">
        <f>IF(C3097=0,"","商品テーブル")</f>
        <v/>
      </c>
      <c r="B3098" s="517" t="s">
        <v>1398</v>
      </c>
      <c r="C3098" s="517">
        <f>商品入力!I99</f>
        <v>0</v>
      </c>
    </row>
    <row r="3099" spans="1:3">
      <c r="A3099" s="517" t="str">
        <f>IF(C3097=0,"","商品テーブル")</f>
        <v/>
      </c>
      <c r="B3099" s="517" t="s">
        <v>1399</v>
      </c>
      <c r="C3099" s="517">
        <f>商品入力!J99</f>
        <v>0</v>
      </c>
    </row>
    <row r="3100" spans="1:3">
      <c r="A3100" s="517" t="str">
        <f>IF(C3097=0,"","商品テーブル")</f>
        <v/>
      </c>
      <c r="B3100" s="517" t="s">
        <v>1400</v>
      </c>
      <c r="C3100" s="517">
        <f>商品入力!K99</f>
        <v>0</v>
      </c>
    </row>
    <row r="3101" spans="1:3">
      <c r="A3101" s="517" t="str">
        <f>IF(C3097=0,"","商品テーブル")</f>
        <v/>
      </c>
      <c r="B3101" s="517" t="s">
        <v>1401</v>
      </c>
      <c r="C3101" s="517">
        <f>商品入力!L99</f>
        <v>0</v>
      </c>
    </row>
    <row r="3102" spans="1:3">
      <c r="A3102" s="517" t="str">
        <f>IF(C3097=0,"","商品テーブル")</f>
        <v/>
      </c>
      <c r="B3102" s="517" t="s">
        <v>1402</v>
      </c>
      <c r="C3102" s="517">
        <f>商品入力!M99</f>
        <v>0</v>
      </c>
    </row>
    <row r="3103" spans="1:3">
      <c r="A3103" s="517" t="str">
        <f>IF(C3097=0,"","商品テーブル")</f>
        <v/>
      </c>
      <c r="B3103" s="517" t="s">
        <v>1403</v>
      </c>
      <c r="C3103" s="517">
        <f>商品入力!N99</f>
        <v>0</v>
      </c>
    </row>
    <row r="3104" spans="1:3">
      <c r="A3104" s="517" t="str">
        <f>IF(C3097=0,"","商品テーブル")</f>
        <v/>
      </c>
      <c r="B3104" s="517" t="s">
        <v>1404</v>
      </c>
      <c r="C3104" s="517">
        <f>商品入力!O99</f>
        <v>0</v>
      </c>
    </row>
    <row r="3105" spans="1:4">
      <c r="A3105" s="517" t="str">
        <f>IF(C3097=0,"","商品テーブル")</f>
        <v/>
      </c>
      <c r="B3105" s="517" t="s">
        <v>1405</v>
      </c>
      <c r="C3105" s="517">
        <f>商品入力!P99</f>
        <v>0</v>
      </c>
    </row>
    <row r="3106" spans="1:4">
      <c r="A3106" s="517" t="str">
        <f>IF(C3097=0,"","商品テーブル")</f>
        <v/>
      </c>
      <c r="B3106" s="517" t="s">
        <v>1406</v>
      </c>
      <c r="C3106" s="517">
        <f>商品入力!Q99</f>
        <v>0</v>
      </c>
    </row>
    <row r="3107" spans="1:4">
      <c r="A3107" s="517" t="str">
        <f>IF(C3097=0,"","商品テーブル")</f>
        <v/>
      </c>
      <c r="B3107" s="517" t="s">
        <v>1407</v>
      </c>
      <c r="C3107" s="517">
        <f>商品入力!R99</f>
        <v>0</v>
      </c>
    </row>
    <row r="3108" spans="1:4">
      <c r="A3108" s="517" t="str">
        <f>IF(C3097=0,"","商品テーブル")</f>
        <v/>
      </c>
      <c r="B3108" s="517" t="s">
        <v>1408</v>
      </c>
      <c r="C3108" s="517">
        <f>商品入力!S99</f>
        <v>0</v>
      </c>
    </row>
    <row r="3109" spans="1:4">
      <c r="A3109" s="517" t="str">
        <f>IF(C3097=0,"","商品テーブル")</f>
        <v/>
      </c>
      <c r="B3109" s="517" t="s">
        <v>1409</v>
      </c>
      <c r="C3109" s="517">
        <f>商品入力!T99</f>
        <v>0</v>
      </c>
    </row>
    <row r="3110" spans="1:4">
      <c r="A3110" s="517" t="str">
        <f>IF(C3120=0,"","商品テーブル")</f>
        <v/>
      </c>
      <c r="B3110" s="517" t="s">
        <v>1291</v>
      </c>
      <c r="C3110" s="517" t="str">
        <f>申請用入力!$R$12</f>
        <v/>
      </c>
      <c r="D3110" s="517" t="s">
        <v>1292</v>
      </c>
    </row>
    <row r="3111" spans="1:4">
      <c r="A3111" s="517" t="str">
        <f>IF(C3120=0,"","商品テーブル")</f>
        <v/>
      </c>
      <c r="B3111" s="517" t="s">
        <v>1293</v>
      </c>
      <c r="C3111" s="517">
        <f>選択!$A$2</f>
        <v>2024</v>
      </c>
    </row>
    <row r="3112" spans="1:4">
      <c r="A3112" s="517" t="str">
        <f>IF(C3120=0,"","商品テーブル")</f>
        <v/>
      </c>
      <c r="B3112" s="517" t="s">
        <v>1360</v>
      </c>
      <c r="C3112" s="517" t="str">
        <f>選択!$A$1</f>
        <v>ブランド構築支援</v>
      </c>
    </row>
    <row r="3113" spans="1:4">
      <c r="A3113" s="517" t="str">
        <f>IF(C3120=0,"","商品テーブル")</f>
        <v/>
      </c>
      <c r="B3113" s="517" t="s">
        <v>1361</v>
      </c>
      <c r="C3113" s="517" t="e">
        <f ca="1">$C$127</f>
        <v>#VALUE!</v>
      </c>
    </row>
    <row r="3114" spans="1:4">
      <c r="A3114" s="517" t="str">
        <f>IF(C3120=0,"","商品テーブル")</f>
        <v/>
      </c>
      <c r="B3114" s="517" t="s">
        <v>1380</v>
      </c>
    </row>
    <row r="3115" spans="1:4">
      <c r="A3115" s="517" t="str">
        <f>IF(C3120=0,"","商品テーブル")</f>
        <v/>
      </c>
      <c r="B3115" s="517" t="s">
        <v>1396</v>
      </c>
      <c r="C3115" s="517">
        <f>商品入力!C100</f>
        <v>0</v>
      </c>
    </row>
    <row r="3116" spans="1:4">
      <c r="A3116" s="517" t="str">
        <f>IF(C3120=0,"","商品テーブル")</f>
        <v/>
      </c>
      <c r="B3116" s="517" t="s">
        <v>1355</v>
      </c>
      <c r="C3116" s="517">
        <f>商品入力!D100</f>
        <v>0</v>
      </c>
    </row>
    <row r="3117" spans="1:4">
      <c r="A3117" s="517" t="str">
        <f>IF(C3120=0,"","商品テーブル")</f>
        <v/>
      </c>
      <c r="B3117" s="517" t="s">
        <v>1356</v>
      </c>
      <c r="C3117" s="517">
        <f>商品入力!E100</f>
        <v>0</v>
      </c>
    </row>
    <row r="3118" spans="1:4">
      <c r="A3118" s="517" t="str">
        <f>IF(C3120=0,"","商品テーブル")</f>
        <v/>
      </c>
      <c r="B3118" s="517" t="s">
        <v>1357</v>
      </c>
      <c r="C3118" s="517">
        <f>商品入力!F100</f>
        <v>0</v>
      </c>
    </row>
    <row r="3119" spans="1:4">
      <c r="A3119" s="517" t="str">
        <f>IF(C3120=0,"","商品テーブル")</f>
        <v/>
      </c>
      <c r="B3119" s="517" t="s">
        <v>1397</v>
      </c>
      <c r="C3119" s="517">
        <f>商品入力!G100</f>
        <v>0</v>
      </c>
    </row>
    <row r="3120" spans="1:4">
      <c r="A3120" s="517" t="str">
        <f>IF(C3120=0,"","商品テーブル")</f>
        <v/>
      </c>
      <c r="B3120" s="517" t="s">
        <v>1359</v>
      </c>
      <c r="C3120" s="517">
        <f>商品入力!H100</f>
        <v>0</v>
      </c>
    </row>
    <row r="3121" spans="1:4">
      <c r="A3121" s="517" t="str">
        <f>IF(C3120=0,"","商品テーブル")</f>
        <v/>
      </c>
      <c r="B3121" s="517" t="s">
        <v>1398</v>
      </c>
      <c r="C3121" s="517">
        <f>商品入力!I100</f>
        <v>0</v>
      </c>
    </row>
    <row r="3122" spans="1:4">
      <c r="A3122" s="517" t="str">
        <f>IF(C3120=0,"","商品テーブル")</f>
        <v/>
      </c>
      <c r="B3122" s="517" t="s">
        <v>1399</v>
      </c>
      <c r="C3122" s="517">
        <f>商品入力!J100</f>
        <v>0</v>
      </c>
    </row>
    <row r="3123" spans="1:4">
      <c r="A3123" s="517" t="str">
        <f>IF(C3120=0,"","商品テーブル")</f>
        <v/>
      </c>
      <c r="B3123" s="517" t="s">
        <v>1400</v>
      </c>
      <c r="C3123" s="517">
        <f>商品入力!K100</f>
        <v>0</v>
      </c>
    </row>
    <row r="3124" spans="1:4">
      <c r="A3124" s="517" t="str">
        <f>IF(C3120=0,"","商品テーブル")</f>
        <v/>
      </c>
      <c r="B3124" s="517" t="s">
        <v>1401</v>
      </c>
      <c r="C3124" s="517">
        <f>商品入力!L100</f>
        <v>0</v>
      </c>
    </row>
    <row r="3125" spans="1:4">
      <c r="A3125" s="517" t="str">
        <f>IF(C3120=0,"","商品テーブル")</f>
        <v/>
      </c>
      <c r="B3125" s="517" t="s">
        <v>1402</v>
      </c>
      <c r="C3125" s="517">
        <f>商品入力!M100</f>
        <v>0</v>
      </c>
    </row>
    <row r="3126" spans="1:4">
      <c r="A3126" s="517" t="str">
        <f>IF(C3120=0,"","商品テーブル")</f>
        <v/>
      </c>
      <c r="B3126" s="517" t="s">
        <v>1403</v>
      </c>
      <c r="C3126" s="517">
        <f>商品入力!N100</f>
        <v>0</v>
      </c>
    </row>
    <row r="3127" spans="1:4">
      <c r="A3127" s="517" t="str">
        <f>IF(C3120=0,"","商品テーブル")</f>
        <v/>
      </c>
      <c r="B3127" s="517" t="s">
        <v>1404</v>
      </c>
      <c r="C3127" s="517">
        <f>商品入力!O100</f>
        <v>0</v>
      </c>
    </row>
    <row r="3128" spans="1:4">
      <c r="A3128" s="517" t="str">
        <f>IF(C3120=0,"","商品テーブル")</f>
        <v/>
      </c>
      <c r="B3128" s="517" t="s">
        <v>1405</v>
      </c>
      <c r="C3128" s="517">
        <f>商品入力!P100</f>
        <v>0</v>
      </c>
    </row>
    <row r="3129" spans="1:4">
      <c r="A3129" s="517" t="str">
        <f>IF(C3120=0,"","商品テーブル")</f>
        <v/>
      </c>
      <c r="B3129" s="517" t="s">
        <v>1406</v>
      </c>
      <c r="C3129" s="517">
        <f>商品入力!Q100</f>
        <v>0</v>
      </c>
    </row>
    <row r="3130" spans="1:4">
      <c r="A3130" s="517" t="str">
        <f>IF(C3120=0,"","商品テーブル")</f>
        <v/>
      </c>
      <c r="B3130" s="517" t="s">
        <v>1407</v>
      </c>
      <c r="C3130" s="517">
        <f>商品入力!R100</f>
        <v>0</v>
      </c>
    </row>
    <row r="3131" spans="1:4">
      <c r="A3131" s="517" t="str">
        <f>IF(C3120=0,"","商品テーブル")</f>
        <v/>
      </c>
      <c r="B3131" s="517" t="s">
        <v>1408</v>
      </c>
      <c r="C3131" s="517">
        <f>商品入力!S100</f>
        <v>0</v>
      </c>
    </row>
    <row r="3132" spans="1:4">
      <c r="A3132" s="517" t="str">
        <f>IF(C3120=0,"","商品テーブル")</f>
        <v/>
      </c>
      <c r="B3132" s="517" t="s">
        <v>1409</v>
      </c>
      <c r="C3132" s="517">
        <f>商品入力!T100</f>
        <v>0</v>
      </c>
    </row>
    <row r="3133" spans="1:4">
      <c r="A3133" s="517" t="str">
        <f>IF(C3143=0,"","商品テーブル")</f>
        <v/>
      </c>
      <c r="B3133" s="517" t="s">
        <v>1291</v>
      </c>
      <c r="C3133" s="517" t="str">
        <f>申請用入力!$R$12</f>
        <v/>
      </c>
      <c r="D3133" s="517" t="s">
        <v>1292</v>
      </c>
    </row>
    <row r="3134" spans="1:4">
      <c r="A3134" s="517" t="str">
        <f>IF(C3143=0,"","商品テーブル")</f>
        <v/>
      </c>
      <c r="B3134" s="517" t="s">
        <v>1293</v>
      </c>
      <c r="C3134" s="517">
        <f>選択!$A$2</f>
        <v>2024</v>
      </c>
    </row>
    <row r="3135" spans="1:4">
      <c r="A3135" s="517" t="str">
        <f>IF(C3143=0,"","商品テーブル")</f>
        <v/>
      </c>
      <c r="B3135" s="517" t="s">
        <v>1360</v>
      </c>
      <c r="C3135" s="517" t="str">
        <f>選択!$A$1</f>
        <v>ブランド構築支援</v>
      </c>
    </row>
    <row r="3136" spans="1:4">
      <c r="A3136" s="517" t="str">
        <f>IF(C3143=0,"","商品テーブル")</f>
        <v/>
      </c>
      <c r="B3136" s="517" t="s">
        <v>1361</v>
      </c>
      <c r="C3136" s="517" t="e">
        <f ca="1">$C$127</f>
        <v>#VALUE!</v>
      </c>
    </row>
    <row r="3137" spans="1:3">
      <c r="A3137" s="517" t="str">
        <f>IF(C3143=0,"","商品テーブル")</f>
        <v/>
      </c>
      <c r="B3137" s="517" t="s">
        <v>1380</v>
      </c>
    </row>
    <row r="3138" spans="1:3">
      <c r="A3138" s="517" t="str">
        <f>IF(C3143=0,"","商品テーブル")</f>
        <v/>
      </c>
      <c r="B3138" s="517" t="s">
        <v>1396</v>
      </c>
      <c r="C3138" s="517">
        <f>商品入力!C101</f>
        <v>0</v>
      </c>
    </row>
    <row r="3139" spans="1:3">
      <c r="A3139" s="517" t="str">
        <f>IF(C3143=0,"","商品テーブル")</f>
        <v/>
      </c>
      <c r="B3139" s="517" t="s">
        <v>1355</v>
      </c>
      <c r="C3139" s="517">
        <f>商品入力!D101</f>
        <v>0</v>
      </c>
    </row>
    <row r="3140" spans="1:3">
      <c r="A3140" s="517" t="str">
        <f>IF(C3143=0,"","商品テーブル")</f>
        <v/>
      </c>
      <c r="B3140" s="517" t="s">
        <v>1356</v>
      </c>
      <c r="C3140" s="517">
        <f>商品入力!E101</f>
        <v>0</v>
      </c>
    </row>
    <row r="3141" spans="1:3">
      <c r="A3141" s="517" t="str">
        <f>IF(C3143=0,"","商品テーブル")</f>
        <v/>
      </c>
      <c r="B3141" s="517" t="s">
        <v>1357</v>
      </c>
      <c r="C3141" s="517">
        <f>商品入力!F101</f>
        <v>0</v>
      </c>
    </row>
    <row r="3142" spans="1:3">
      <c r="A3142" s="517" t="str">
        <f>IF(C3143=0,"","商品テーブル")</f>
        <v/>
      </c>
      <c r="B3142" s="517" t="s">
        <v>1397</v>
      </c>
      <c r="C3142" s="517">
        <f>商品入力!G101</f>
        <v>0</v>
      </c>
    </row>
    <row r="3143" spans="1:3">
      <c r="A3143" s="517" t="str">
        <f>IF(C3143=0,"","商品テーブル")</f>
        <v/>
      </c>
      <c r="B3143" s="517" t="s">
        <v>1359</v>
      </c>
      <c r="C3143" s="517">
        <f>商品入力!H101</f>
        <v>0</v>
      </c>
    </row>
    <row r="3144" spans="1:3">
      <c r="A3144" s="517" t="str">
        <f>IF(C3143=0,"","商品テーブル")</f>
        <v/>
      </c>
      <c r="B3144" s="517" t="s">
        <v>1398</v>
      </c>
      <c r="C3144" s="517">
        <f>商品入力!I101</f>
        <v>0</v>
      </c>
    </row>
    <row r="3145" spans="1:3">
      <c r="A3145" s="517" t="str">
        <f>IF(C3143=0,"","商品テーブル")</f>
        <v/>
      </c>
      <c r="B3145" s="517" t="s">
        <v>1399</v>
      </c>
      <c r="C3145" s="517">
        <f>商品入力!J101</f>
        <v>0</v>
      </c>
    </row>
    <row r="3146" spans="1:3">
      <c r="A3146" s="517" t="str">
        <f>IF(C3143=0,"","商品テーブル")</f>
        <v/>
      </c>
      <c r="B3146" s="517" t="s">
        <v>1400</v>
      </c>
      <c r="C3146" s="517">
        <f>商品入力!K101</f>
        <v>0</v>
      </c>
    </row>
    <row r="3147" spans="1:3">
      <c r="A3147" s="517" t="str">
        <f>IF(C3143=0,"","商品テーブル")</f>
        <v/>
      </c>
      <c r="B3147" s="517" t="s">
        <v>1401</v>
      </c>
      <c r="C3147" s="517">
        <f>商品入力!L101</f>
        <v>0</v>
      </c>
    </row>
    <row r="3148" spans="1:3">
      <c r="A3148" s="517" t="str">
        <f>IF(C3143=0,"","商品テーブル")</f>
        <v/>
      </c>
      <c r="B3148" s="517" t="s">
        <v>1402</v>
      </c>
      <c r="C3148" s="517">
        <f>商品入力!M101</f>
        <v>0</v>
      </c>
    </row>
    <row r="3149" spans="1:3">
      <c r="A3149" s="517" t="str">
        <f>IF(C3143=0,"","商品テーブル")</f>
        <v/>
      </c>
      <c r="B3149" s="517" t="s">
        <v>1403</v>
      </c>
      <c r="C3149" s="517">
        <f>商品入力!N101</f>
        <v>0</v>
      </c>
    </row>
    <row r="3150" spans="1:3">
      <c r="A3150" s="517" t="str">
        <f>IF(C3143=0,"","商品テーブル")</f>
        <v/>
      </c>
      <c r="B3150" s="517" t="s">
        <v>1404</v>
      </c>
      <c r="C3150" s="517">
        <f>商品入力!O101</f>
        <v>0</v>
      </c>
    </row>
    <row r="3151" spans="1:3">
      <c r="A3151" s="517" t="str">
        <f>IF(C3143=0,"","商品テーブル")</f>
        <v/>
      </c>
      <c r="B3151" s="517" t="s">
        <v>1405</v>
      </c>
      <c r="C3151" s="517">
        <f>商品入力!P101</f>
        <v>0</v>
      </c>
    </row>
    <row r="3152" spans="1:3">
      <c r="A3152" s="517" t="str">
        <f>IF(C3143=0,"","商品テーブル")</f>
        <v/>
      </c>
      <c r="B3152" s="517" t="s">
        <v>1406</v>
      </c>
      <c r="C3152" s="517">
        <f>商品入力!Q101</f>
        <v>0</v>
      </c>
    </row>
    <row r="3153" spans="1:4">
      <c r="A3153" s="517" t="str">
        <f>IF(C3143=0,"","商品テーブル")</f>
        <v/>
      </c>
      <c r="B3153" s="517" t="s">
        <v>1407</v>
      </c>
      <c r="C3153" s="517">
        <f>商品入力!R101</f>
        <v>0</v>
      </c>
    </row>
    <row r="3154" spans="1:4">
      <c r="A3154" s="517" t="str">
        <f>IF(C3143=0,"","商品テーブル")</f>
        <v/>
      </c>
      <c r="B3154" s="517" t="s">
        <v>1408</v>
      </c>
      <c r="C3154" s="517">
        <f>商品入力!S101</f>
        <v>0</v>
      </c>
    </row>
    <row r="3155" spans="1:4">
      <c r="A3155" s="517" t="str">
        <f>IF(C3143=0,"","商品テーブル")</f>
        <v/>
      </c>
      <c r="B3155" s="517" t="s">
        <v>1409</v>
      </c>
      <c r="C3155" s="517">
        <f>商品入力!T101</f>
        <v>0</v>
      </c>
    </row>
    <row r="3156" spans="1:4">
      <c r="A3156" s="517" t="str">
        <f>IF(C3166=0,"","商品テーブル")</f>
        <v/>
      </c>
      <c r="B3156" s="517" t="s">
        <v>1291</v>
      </c>
      <c r="C3156" s="517" t="str">
        <f>申請用入力!$R$12</f>
        <v/>
      </c>
      <c r="D3156" s="517" t="s">
        <v>1292</v>
      </c>
    </row>
    <row r="3157" spans="1:4">
      <c r="A3157" s="517" t="str">
        <f>IF(C3166=0,"","商品テーブル")</f>
        <v/>
      </c>
      <c r="B3157" s="517" t="s">
        <v>1293</v>
      </c>
      <c r="C3157" s="517">
        <f>選択!$A$2</f>
        <v>2024</v>
      </c>
    </row>
    <row r="3158" spans="1:4">
      <c r="A3158" s="517" t="str">
        <f>IF(C3166=0,"","商品テーブル")</f>
        <v/>
      </c>
      <c r="B3158" s="517" t="s">
        <v>1360</v>
      </c>
      <c r="C3158" s="517" t="str">
        <f>選択!$A$1</f>
        <v>ブランド構築支援</v>
      </c>
    </row>
    <row r="3159" spans="1:4">
      <c r="A3159" s="517" t="str">
        <f>IF(C3166=0,"","商品テーブル")</f>
        <v/>
      </c>
      <c r="B3159" s="517" t="s">
        <v>1361</v>
      </c>
      <c r="C3159" s="517" t="e">
        <f ca="1">$C$127</f>
        <v>#VALUE!</v>
      </c>
    </row>
    <row r="3160" spans="1:4">
      <c r="A3160" s="517" t="str">
        <f>IF(C3166=0,"","商品テーブル")</f>
        <v/>
      </c>
      <c r="B3160" s="517" t="s">
        <v>1380</v>
      </c>
    </row>
    <row r="3161" spans="1:4">
      <c r="A3161" s="517" t="str">
        <f>IF(C3166=0,"","商品テーブル")</f>
        <v/>
      </c>
      <c r="B3161" s="517" t="s">
        <v>1396</v>
      </c>
      <c r="C3161" s="517">
        <f>商品入力!C102</f>
        <v>0</v>
      </c>
    </row>
    <row r="3162" spans="1:4">
      <c r="A3162" s="517" t="str">
        <f>IF(C3166=0,"","商品テーブル")</f>
        <v/>
      </c>
      <c r="B3162" s="517" t="s">
        <v>1355</v>
      </c>
      <c r="C3162" s="517">
        <f>商品入力!D102</f>
        <v>0</v>
      </c>
    </row>
    <row r="3163" spans="1:4">
      <c r="A3163" s="517" t="str">
        <f>IF(C3166=0,"","商品テーブル")</f>
        <v/>
      </c>
      <c r="B3163" s="517" t="s">
        <v>1356</v>
      </c>
      <c r="C3163" s="517">
        <f>商品入力!E102</f>
        <v>0</v>
      </c>
    </row>
    <row r="3164" spans="1:4">
      <c r="A3164" s="517" t="str">
        <f>IF(C3166=0,"","商品テーブル")</f>
        <v/>
      </c>
      <c r="B3164" s="517" t="s">
        <v>1357</v>
      </c>
      <c r="C3164" s="517">
        <f>商品入力!F102</f>
        <v>0</v>
      </c>
    </row>
    <row r="3165" spans="1:4">
      <c r="A3165" s="517" t="str">
        <f>IF(C3166=0,"","商品テーブル")</f>
        <v/>
      </c>
      <c r="B3165" s="517" t="s">
        <v>1397</v>
      </c>
      <c r="C3165" s="517">
        <f>商品入力!G102</f>
        <v>0</v>
      </c>
    </row>
    <row r="3166" spans="1:4">
      <c r="A3166" s="517" t="str">
        <f>IF(C3166=0,"","商品テーブル")</f>
        <v/>
      </c>
      <c r="B3166" s="517" t="s">
        <v>1359</v>
      </c>
      <c r="C3166" s="517">
        <f>商品入力!H102</f>
        <v>0</v>
      </c>
    </row>
    <row r="3167" spans="1:4">
      <c r="A3167" s="517" t="str">
        <f>IF(C3166=0,"","商品テーブル")</f>
        <v/>
      </c>
      <c r="B3167" s="517" t="s">
        <v>1398</v>
      </c>
      <c r="C3167" s="517">
        <f>商品入力!I102</f>
        <v>0</v>
      </c>
    </row>
    <row r="3168" spans="1:4">
      <c r="A3168" s="517" t="str">
        <f>IF(C3166=0,"","商品テーブル")</f>
        <v/>
      </c>
      <c r="B3168" s="517" t="s">
        <v>1399</v>
      </c>
      <c r="C3168" s="517">
        <f>商品入力!J102</f>
        <v>0</v>
      </c>
    </row>
    <row r="3169" spans="1:4">
      <c r="A3169" s="517" t="str">
        <f>IF(C3166=0,"","商品テーブル")</f>
        <v/>
      </c>
      <c r="B3169" s="517" t="s">
        <v>1400</v>
      </c>
      <c r="C3169" s="517">
        <f>商品入力!K102</f>
        <v>0</v>
      </c>
    </row>
    <row r="3170" spans="1:4">
      <c r="A3170" s="517" t="str">
        <f>IF(C3166=0,"","商品テーブル")</f>
        <v/>
      </c>
      <c r="B3170" s="517" t="s">
        <v>1401</v>
      </c>
      <c r="C3170" s="517">
        <f>商品入力!L102</f>
        <v>0</v>
      </c>
    </row>
    <row r="3171" spans="1:4">
      <c r="A3171" s="517" t="str">
        <f>IF(C3166=0,"","商品テーブル")</f>
        <v/>
      </c>
      <c r="B3171" s="517" t="s">
        <v>1402</v>
      </c>
      <c r="C3171" s="517">
        <f>商品入力!M102</f>
        <v>0</v>
      </c>
    </row>
    <row r="3172" spans="1:4">
      <c r="A3172" s="517" t="str">
        <f>IF(C3166=0,"","商品テーブル")</f>
        <v/>
      </c>
      <c r="B3172" s="517" t="s">
        <v>1403</v>
      </c>
      <c r="C3172" s="517">
        <f>商品入力!N102</f>
        <v>0</v>
      </c>
    </row>
    <row r="3173" spans="1:4">
      <c r="A3173" s="517" t="str">
        <f>IF(C3166=0,"","商品テーブル")</f>
        <v/>
      </c>
      <c r="B3173" s="517" t="s">
        <v>1404</v>
      </c>
      <c r="C3173" s="517">
        <f>商品入力!O102</f>
        <v>0</v>
      </c>
    </row>
    <row r="3174" spans="1:4">
      <c r="A3174" s="517" t="str">
        <f>IF(C3166=0,"","商品テーブル")</f>
        <v/>
      </c>
      <c r="B3174" s="517" t="s">
        <v>1405</v>
      </c>
      <c r="C3174" s="517">
        <f>商品入力!P102</f>
        <v>0</v>
      </c>
    </row>
    <row r="3175" spans="1:4">
      <c r="A3175" s="517" t="str">
        <f>IF(C3166=0,"","商品テーブル")</f>
        <v/>
      </c>
      <c r="B3175" s="517" t="s">
        <v>1406</v>
      </c>
      <c r="C3175" s="517">
        <f>商品入力!Q102</f>
        <v>0</v>
      </c>
    </row>
    <row r="3176" spans="1:4">
      <c r="A3176" s="517" t="str">
        <f>IF(C3166=0,"","商品テーブル")</f>
        <v/>
      </c>
      <c r="B3176" s="517" t="s">
        <v>1407</v>
      </c>
      <c r="C3176" s="517">
        <f>商品入力!R102</f>
        <v>0</v>
      </c>
    </row>
    <row r="3177" spans="1:4">
      <c r="A3177" s="517" t="str">
        <f>IF(C3166=0,"","商品テーブル")</f>
        <v/>
      </c>
      <c r="B3177" s="517" t="s">
        <v>1408</v>
      </c>
      <c r="C3177" s="517">
        <f>商品入力!S102</f>
        <v>0</v>
      </c>
    </row>
    <row r="3178" spans="1:4">
      <c r="A3178" s="517" t="str">
        <f>IF(C3166=0,"","商品テーブル")</f>
        <v/>
      </c>
      <c r="B3178" s="517" t="s">
        <v>1409</v>
      </c>
      <c r="C3178" s="517">
        <f>商品入力!T102</f>
        <v>0</v>
      </c>
    </row>
    <row r="3179" spans="1:4">
      <c r="A3179" s="517" t="str">
        <f>IF(C3189=0,"","商品テーブル")</f>
        <v/>
      </c>
      <c r="B3179" s="517" t="s">
        <v>1291</v>
      </c>
      <c r="C3179" s="517" t="str">
        <f>申請用入力!$R$12</f>
        <v/>
      </c>
      <c r="D3179" s="517" t="s">
        <v>1292</v>
      </c>
    </row>
    <row r="3180" spans="1:4">
      <c r="A3180" s="517" t="str">
        <f>IF(C3189=0,"","商品テーブル")</f>
        <v/>
      </c>
      <c r="B3180" s="517" t="s">
        <v>1293</v>
      </c>
      <c r="C3180" s="517">
        <f>選択!$A$2</f>
        <v>2024</v>
      </c>
    </row>
    <row r="3181" spans="1:4">
      <c r="A3181" s="517" t="str">
        <f>IF(C3189=0,"","商品テーブル")</f>
        <v/>
      </c>
      <c r="B3181" s="517" t="s">
        <v>1360</v>
      </c>
      <c r="C3181" s="517" t="str">
        <f>選択!$A$1</f>
        <v>ブランド構築支援</v>
      </c>
    </row>
    <row r="3182" spans="1:4">
      <c r="A3182" s="517" t="str">
        <f>IF(C3189=0,"","商品テーブル")</f>
        <v/>
      </c>
      <c r="B3182" s="517" t="s">
        <v>1361</v>
      </c>
      <c r="C3182" s="517" t="e">
        <f ca="1">$C$127</f>
        <v>#VALUE!</v>
      </c>
    </row>
    <row r="3183" spans="1:4">
      <c r="A3183" s="517" t="str">
        <f>IF(C3189=0,"","商品テーブル")</f>
        <v/>
      </c>
      <c r="B3183" s="517" t="s">
        <v>1380</v>
      </c>
    </row>
    <row r="3184" spans="1:4">
      <c r="A3184" s="517" t="str">
        <f>IF(C3189=0,"","商品テーブル")</f>
        <v/>
      </c>
      <c r="B3184" s="517" t="s">
        <v>1396</v>
      </c>
      <c r="C3184" s="517">
        <f>商品入力!C103</f>
        <v>0</v>
      </c>
    </row>
    <row r="3185" spans="1:3">
      <c r="A3185" s="517" t="str">
        <f>IF(C3189=0,"","商品テーブル")</f>
        <v/>
      </c>
      <c r="B3185" s="517" t="s">
        <v>1355</v>
      </c>
      <c r="C3185" s="517">
        <f>商品入力!D103</f>
        <v>0</v>
      </c>
    </row>
    <row r="3186" spans="1:3">
      <c r="A3186" s="517" t="str">
        <f>IF(C3189=0,"","商品テーブル")</f>
        <v/>
      </c>
      <c r="B3186" s="517" t="s">
        <v>1356</v>
      </c>
      <c r="C3186" s="517">
        <f>商品入力!E103</f>
        <v>0</v>
      </c>
    </row>
    <row r="3187" spans="1:3">
      <c r="A3187" s="517" t="str">
        <f>IF(C3189=0,"","商品テーブル")</f>
        <v/>
      </c>
      <c r="B3187" s="517" t="s">
        <v>1357</v>
      </c>
      <c r="C3187" s="517">
        <f>商品入力!F103</f>
        <v>0</v>
      </c>
    </row>
    <row r="3188" spans="1:3">
      <c r="A3188" s="517" t="str">
        <f>IF(C3189=0,"","商品テーブル")</f>
        <v/>
      </c>
      <c r="B3188" s="517" t="s">
        <v>1397</v>
      </c>
      <c r="C3188" s="517">
        <f>商品入力!G103</f>
        <v>0</v>
      </c>
    </row>
    <row r="3189" spans="1:3">
      <c r="A3189" s="517" t="str">
        <f>IF(C3189=0,"","商品テーブル")</f>
        <v/>
      </c>
      <c r="B3189" s="517" t="s">
        <v>1359</v>
      </c>
      <c r="C3189" s="517">
        <f>商品入力!H103</f>
        <v>0</v>
      </c>
    </row>
    <row r="3190" spans="1:3">
      <c r="A3190" s="517" t="str">
        <f>IF(C3189=0,"","商品テーブル")</f>
        <v/>
      </c>
      <c r="B3190" s="517" t="s">
        <v>1398</v>
      </c>
      <c r="C3190" s="517">
        <f>商品入力!I103</f>
        <v>0</v>
      </c>
    </row>
    <row r="3191" spans="1:3">
      <c r="A3191" s="517" t="str">
        <f>IF(C3189=0,"","商品テーブル")</f>
        <v/>
      </c>
      <c r="B3191" s="517" t="s">
        <v>1399</v>
      </c>
      <c r="C3191" s="517">
        <f>商品入力!J103</f>
        <v>0</v>
      </c>
    </row>
    <row r="3192" spans="1:3">
      <c r="A3192" s="517" t="str">
        <f>IF(C3189=0,"","商品テーブル")</f>
        <v/>
      </c>
      <c r="B3192" s="517" t="s">
        <v>1400</v>
      </c>
      <c r="C3192" s="517">
        <f>商品入力!K103</f>
        <v>0</v>
      </c>
    </row>
    <row r="3193" spans="1:3">
      <c r="A3193" s="517" t="str">
        <f>IF(C3189=0,"","商品テーブル")</f>
        <v/>
      </c>
      <c r="B3193" s="517" t="s">
        <v>1401</v>
      </c>
      <c r="C3193" s="517">
        <f>商品入力!L103</f>
        <v>0</v>
      </c>
    </row>
    <row r="3194" spans="1:3">
      <c r="A3194" s="517" t="str">
        <f>IF(C3189=0,"","商品テーブル")</f>
        <v/>
      </c>
      <c r="B3194" s="517" t="s">
        <v>1402</v>
      </c>
      <c r="C3194" s="517">
        <f>商品入力!M103</f>
        <v>0</v>
      </c>
    </row>
    <row r="3195" spans="1:3">
      <c r="A3195" s="517" t="str">
        <f>IF(C3189=0,"","商品テーブル")</f>
        <v/>
      </c>
      <c r="B3195" s="517" t="s">
        <v>1403</v>
      </c>
      <c r="C3195" s="517">
        <f>商品入力!N103</f>
        <v>0</v>
      </c>
    </row>
    <row r="3196" spans="1:3">
      <c r="A3196" s="517" t="str">
        <f>IF(C3189=0,"","商品テーブル")</f>
        <v/>
      </c>
      <c r="B3196" s="517" t="s">
        <v>1404</v>
      </c>
      <c r="C3196" s="517">
        <f>商品入力!O103</f>
        <v>0</v>
      </c>
    </row>
    <row r="3197" spans="1:3">
      <c r="A3197" s="517" t="str">
        <f>IF(C3189=0,"","商品テーブル")</f>
        <v/>
      </c>
      <c r="B3197" s="517" t="s">
        <v>1405</v>
      </c>
      <c r="C3197" s="517">
        <f>商品入力!P103</f>
        <v>0</v>
      </c>
    </row>
    <row r="3198" spans="1:3">
      <c r="A3198" s="517" t="str">
        <f>IF(C3189=0,"","商品テーブル")</f>
        <v/>
      </c>
      <c r="B3198" s="517" t="s">
        <v>1406</v>
      </c>
      <c r="C3198" s="517">
        <f>商品入力!Q103</f>
        <v>0</v>
      </c>
    </row>
    <row r="3199" spans="1:3">
      <c r="A3199" s="517" t="str">
        <f>IF(C3189=0,"","商品テーブル")</f>
        <v/>
      </c>
      <c r="B3199" s="517" t="s">
        <v>1407</v>
      </c>
      <c r="C3199" s="517">
        <f>商品入力!R103</f>
        <v>0</v>
      </c>
    </row>
    <row r="3200" spans="1:3">
      <c r="A3200" s="517" t="str">
        <f>IF(C3189=0,"","商品テーブル")</f>
        <v/>
      </c>
      <c r="B3200" s="517" t="s">
        <v>1408</v>
      </c>
      <c r="C3200" s="517">
        <f>商品入力!S103</f>
        <v>0</v>
      </c>
    </row>
    <row r="3201" spans="1:4">
      <c r="A3201" s="517" t="str">
        <f>IF(C3189=0,"","商品テーブル")</f>
        <v/>
      </c>
      <c r="B3201" s="517" t="s">
        <v>1409</v>
      </c>
      <c r="C3201" s="517">
        <f>商品入力!T103</f>
        <v>0</v>
      </c>
    </row>
    <row r="3202" spans="1:4">
      <c r="A3202" s="517" t="str">
        <f>IF(C3212=0,"","商品テーブル")</f>
        <v/>
      </c>
      <c r="B3202" s="517" t="s">
        <v>1291</v>
      </c>
      <c r="C3202" s="517" t="str">
        <f>申請用入力!$R$12</f>
        <v/>
      </c>
      <c r="D3202" s="517" t="s">
        <v>1292</v>
      </c>
    </row>
    <row r="3203" spans="1:4">
      <c r="A3203" s="517" t="str">
        <f>IF(C3212=0,"","商品テーブル")</f>
        <v/>
      </c>
      <c r="B3203" s="517" t="s">
        <v>1293</v>
      </c>
      <c r="C3203" s="517">
        <f>選択!$A$2</f>
        <v>2024</v>
      </c>
    </row>
    <row r="3204" spans="1:4">
      <c r="A3204" s="517" t="str">
        <f>IF(C3212=0,"","商品テーブル")</f>
        <v/>
      </c>
      <c r="B3204" s="517" t="s">
        <v>1360</v>
      </c>
      <c r="C3204" s="517" t="str">
        <f>選択!$A$1</f>
        <v>ブランド構築支援</v>
      </c>
    </row>
    <row r="3205" spans="1:4">
      <c r="A3205" s="517" t="str">
        <f>IF(C3212=0,"","商品テーブル")</f>
        <v/>
      </c>
      <c r="B3205" s="517" t="s">
        <v>1361</v>
      </c>
      <c r="C3205" s="517" t="e">
        <f ca="1">$C$127</f>
        <v>#VALUE!</v>
      </c>
    </row>
    <row r="3206" spans="1:4">
      <c r="A3206" s="517" t="str">
        <f>IF(C3212=0,"","商品テーブル")</f>
        <v/>
      </c>
      <c r="B3206" s="517" t="s">
        <v>1380</v>
      </c>
    </row>
    <row r="3207" spans="1:4">
      <c r="A3207" s="517" t="str">
        <f>IF(C3212=0,"","商品テーブル")</f>
        <v/>
      </c>
      <c r="B3207" s="517" t="s">
        <v>1396</v>
      </c>
      <c r="C3207" s="517">
        <f>商品入力!C104</f>
        <v>0</v>
      </c>
    </row>
    <row r="3208" spans="1:4">
      <c r="A3208" s="517" t="str">
        <f>IF(C3212=0,"","商品テーブル")</f>
        <v/>
      </c>
      <c r="B3208" s="517" t="s">
        <v>1355</v>
      </c>
      <c r="C3208" s="517">
        <f>商品入力!D104</f>
        <v>0</v>
      </c>
    </row>
    <row r="3209" spans="1:4">
      <c r="A3209" s="517" t="str">
        <f>IF(C3212=0,"","商品テーブル")</f>
        <v/>
      </c>
      <c r="B3209" s="517" t="s">
        <v>1356</v>
      </c>
      <c r="C3209" s="517">
        <f>商品入力!E104</f>
        <v>0</v>
      </c>
    </row>
    <row r="3210" spans="1:4">
      <c r="A3210" s="517" t="str">
        <f>IF(C3212=0,"","商品テーブル")</f>
        <v/>
      </c>
      <c r="B3210" s="517" t="s">
        <v>1357</v>
      </c>
      <c r="C3210" s="517">
        <f>商品入力!F104</f>
        <v>0</v>
      </c>
    </row>
    <row r="3211" spans="1:4">
      <c r="A3211" s="517" t="str">
        <f>IF(C3212=0,"","商品テーブル")</f>
        <v/>
      </c>
      <c r="B3211" s="517" t="s">
        <v>1397</v>
      </c>
      <c r="C3211" s="517">
        <f>商品入力!G104</f>
        <v>0</v>
      </c>
    </row>
    <row r="3212" spans="1:4">
      <c r="A3212" s="517" t="str">
        <f>IF(C3212=0,"","商品テーブル")</f>
        <v/>
      </c>
      <c r="B3212" s="517" t="s">
        <v>1359</v>
      </c>
      <c r="C3212" s="517">
        <f>商品入力!H104</f>
        <v>0</v>
      </c>
    </row>
    <row r="3213" spans="1:4">
      <c r="A3213" s="517" t="str">
        <f>IF(C3212=0,"","商品テーブル")</f>
        <v/>
      </c>
      <c r="B3213" s="517" t="s">
        <v>1398</v>
      </c>
      <c r="C3213" s="517">
        <f>商品入力!I104</f>
        <v>0</v>
      </c>
    </row>
    <row r="3214" spans="1:4">
      <c r="A3214" s="517" t="str">
        <f>IF(C3212=0,"","商品テーブル")</f>
        <v/>
      </c>
      <c r="B3214" s="517" t="s">
        <v>1399</v>
      </c>
      <c r="C3214" s="517">
        <f>商品入力!J104</f>
        <v>0</v>
      </c>
    </row>
    <row r="3215" spans="1:4">
      <c r="A3215" s="517" t="str">
        <f>IF(C3212=0,"","商品テーブル")</f>
        <v/>
      </c>
      <c r="B3215" s="517" t="s">
        <v>1400</v>
      </c>
      <c r="C3215" s="517">
        <f>商品入力!K104</f>
        <v>0</v>
      </c>
    </row>
    <row r="3216" spans="1:4">
      <c r="A3216" s="517" t="str">
        <f>IF(C3212=0,"","商品テーブル")</f>
        <v/>
      </c>
      <c r="B3216" s="517" t="s">
        <v>1401</v>
      </c>
      <c r="C3216" s="517">
        <f>商品入力!L104</f>
        <v>0</v>
      </c>
    </row>
    <row r="3217" spans="1:4">
      <c r="A3217" s="517" t="str">
        <f>IF(C3212=0,"","商品テーブル")</f>
        <v/>
      </c>
      <c r="B3217" s="517" t="s">
        <v>1402</v>
      </c>
      <c r="C3217" s="517">
        <f>商品入力!M104</f>
        <v>0</v>
      </c>
    </row>
    <row r="3218" spans="1:4">
      <c r="A3218" s="517" t="str">
        <f>IF(C3212=0,"","商品テーブル")</f>
        <v/>
      </c>
      <c r="B3218" s="517" t="s">
        <v>1403</v>
      </c>
      <c r="C3218" s="517">
        <f>商品入力!N104</f>
        <v>0</v>
      </c>
    </row>
    <row r="3219" spans="1:4">
      <c r="A3219" s="517" t="str">
        <f>IF(C3212=0,"","商品テーブル")</f>
        <v/>
      </c>
      <c r="B3219" s="517" t="s">
        <v>1404</v>
      </c>
      <c r="C3219" s="517">
        <f>商品入力!O104</f>
        <v>0</v>
      </c>
    </row>
    <row r="3220" spans="1:4">
      <c r="A3220" s="517" t="str">
        <f>IF(C3212=0,"","商品テーブル")</f>
        <v/>
      </c>
      <c r="B3220" s="517" t="s">
        <v>1405</v>
      </c>
      <c r="C3220" s="517">
        <f>商品入力!P104</f>
        <v>0</v>
      </c>
    </row>
    <row r="3221" spans="1:4">
      <c r="A3221" s="517" t="str">
        <f>IF(C3212=0,"","商品テーブル")</f>
        <v/>
      </c>
      <c r="B3221" s="517" t="s">
        <v>1406</v>
      </c>
      <c r="C3221" s="517">
        <f>商品入力!Q104</f>
        <v>0</v>
      </c>
    </row>
    <row r="3222" spans="1:4">
      <c r="A3222" s="517" t="str">
        <f>IF(C3212=0,"","商品テーブル")</f>
        <v/>
      </c>
      <c r="B3222" s="517" t="s">
        <v>1407</v>
      </c>
      <c r="C3222" s="517">
        <f>商品入力!R104</f>
        <v>0</v>
      </c>
    </row>
    <row r="3223" spans="1:4">
      <c r="A3223" s="517" t="str">
        <f>IF(C3212=0,"","商品テーブル")</f>
        <v/>
      </c>
      <c r="B3223" s="517" t="s">
        <v>1408</v>
      </c>
      <c r="C3223" s="517">
        <f>商品入力!S104</f>
        <v>0</v>
      </c>
    </row>
    <row r="3224" spans="1:4">
      <c r="A3224" s="517" t="str">
        <f>IF(C3212=0,"","商品テーブル")</f>
        <v/>
      </c>
      <c r="B3224" s="517" t="s">
        <v>1409</v>
      </c>
      <c r="C3224" s="517">
        <f>商品入力!T104</f>
        <v>0</v>
      </c>
    </row>
    <row r="3225" spans="1:4">
      <c r="A3225" s="517" t="str">
        <f>IF(C3235=0,"","商品テーブル")</f>
        <v/>
      </c>
      <c r="B3225" s="517" t="s">
        <v>1291</v>
      </c>
      <c r="C3225" s="517" t="str">
        <f>申請用入力!$R$12</f>
        <v/>
      </c>
      <c r="D3225" s="517" t="s">
        <v>1292</v>
      </c>
    </row>
    <row r="3226" spans="1:4">
      <c r="A3226" s="517" t="str">
        <f>IF(C3235=0,"","商品テーブル")</f>
        <v/>
      </c>
      <c r="B3226" s="517" t="s">
        <v>1293</v>
      </c>
      <c r="C3226" s="517">
        <f>選択!$A$2</f>
        <v>2024</v>
      </c>
    </row>
    <row r="3227" spans="1:4">
      <c r="A3227" s="517" t="str">
        <f>IF(C3235=0,"","商品テーブル")</f>
        <v/>
      </c>
      <c r="B3227" s="517" t="s">
        <v>1360</v>
      </c>
      <c r="C3227" s="517" t="str">
        <f>選択!$A$1</f>
        <v>ブランド構築支援</v>
      </c>
    </row>
    <row r="3228" spans="1:4">
      <c r="A3228" s="517" t="str">
        <f>IF(C3235=0,"","商品テーブル")</f>
        <v/>
      </c>
      <c r="B3228" s="517" t="s">
        <v>1361</v>
      </c>
      <c r="C3228" s="517" t="e">
        <f ca="1">$C$127</f>
        <v>#VALUE!</v>
      </c>
    </row>
    <row r="3229" spans="1:4">
      <c r="A3229" s="517" t="str">
        <f>IF(C3235=0,"","商品テーブル")</f>
        <v/>
      </c>
      <c r="B3229" s="517" t="s">
        <v>1380</v>
      </c>
    </row>
    <row r="3230" spans="1:4">
      <c r="A3230" s="517" t="str">
        <f>IF(C3235=0,"","商品テーブル")</f>
        <v/>
      </c>
      <c r="B3230" s="517" t="s">
        <v>1396</v>
      </c>
      <c r="C3230" s="517">
        <f>商品入力!C105</f>
        <v>0</v>
      </c>
    </row>
    <row r="3231" spans="1:4">
      <c r="A3231" s="517" t="str">
        <f>IF(C3235=0,"","商品テーブル")</f>
        <v/>
      </c>
      <c r="B3231" s="517" t="s">
        <v>1355</v>
      </c>
      <c r="C3231" s="517">
        <f>商品入力!D105</f>
        <v>0</v>
      </c>
    </row>
    <row r="3232" spans="1:4">
      <c r="A3232" s="517" t="str">
        <f>IF(C3235=0,"","商品テーブル")</f>
        <v/>
      </c>
      <c r="B3232" s="517" t="s">
        <v>1356</v>
      </c>
      <c r="C3232" s="517">
        <f>商品入力!E105</f>
        <v>0</v>
      </c>
    </row>
    <row r="3233" spans="1:4">
      <c r="A3233" s="517" t="str">
        <f>IF(C3235=0,"","商品テーブル")</f>
        <v/>
      </c>
      <c r="B3233" s="517" t="s">
        <v>1357</v>
      </c>
      <c r="C3233" s="517">
        <f>商品入力!F105</f>
        <v>0</v>
      </c>
    </row>
    <row r="3234" spans="1:4">
      <c r="A3234" s="517" t="str">
        <f>IF(C3235=0,"","商品テーブル")</f>
        <v/>
      </c>
      <c r="B3234" s="517" t="s">
        <v>1397</v>
      </c>
      <c r="C3234" s="517">
        <f>商品入力!G105</f>
        <v>0</v>
      </c>
    </row>
    <row r="3235" spans="1:4">
      <c r="A3235" s="517" t="str">
        <f>IF(C3235=0,"","商品テーブル")</f>
        <v/>
      </c>
      <c r="B3235" s="517" t="s">
        <v>1359</v>
      </c>
      <c r="C3235" s="517">
        <f>商品入力!H105</f>
        <v>0</v>
      </c>
    </row>
    <row r="3236" spans="1:4">
      <c r="A3236" s="517" t="str">
        <f>IF(C3235=0,"","商品テーブル")</f>
        <v/>
      </c>
      <c r="B3236" s="517" t="s">
        <v>1398</v>
      </c>
      <c r="C3236" s="517">
        <f>商品入力!I105</f>
        <v>0</v>
      </c>
    </row>
    <row r="3237" spans="1:4">
      <c r="A3237" s="517" t="str">
        <f>IF(C3235=0,"","商品テーブル")</f>
        <v/>
      </c>
      <c r="B3237" s="517" t="s">
        <v>1399</v>
      </c>
      <c r="C3237" s="517">
        <f>商品入力!J105</f>
        <v>0</v>
      </c>
    </row>
    <row r="3238" spans="1:4">
      <c r="A3238" s="517" t="str">
        <f>IF(C3235=0,"","商品テーブル")</f>
        <v/>
      </c>
      <c r="B3238" s="517" t="s">
        <v>1400</v>
      </c>
      <c r="C3238" s="517">
        <f>商品入力!K105</f>
        <v>0</v>
      </c>
    </row>
    <row r="3239" spans="1:4">
      <c r="A3239" s="517" t="str">
        <f>IF(C3235=0,"","商品テーブル")</f>
        <v/>
      </c>
      <c r="B3239" s="517" t="s">
        <v>1401</v>
      </c>
      <c r="C3239" s="517">
        <f>商品入力!L105</f>
        <v>0</v>
      </c>
    </row>
    <row r="3240" spans="1:4">
      <c r="A3240" s="517" t="str">
        <f>IF(C3235=0,"","商品テーブル")</f>
        <v/>
      </c>
      <c r="B3240" s="517" t="s">
        <v>1402</v>
      </c>
      <c r="C3240" s="517">
        <f>商品入力!M105</f>
        <v>0</v>
      </c>
    </row>
    <row r="3241" spans="1:4">
      <c r="A3241" s="517" t="str">
        <f>IF(C3235=0,"","商品テーブル")</f>
        <v/>
      </c>
      <c r="B3241" s="517" t="s">
        <v>1403</v>
      </c>
      <c r="C3241" s="517">
        <f>商品入力!N105</f>
        <v>0</v>
      </c>
    </row>
    <row r="3242" spans="1:4">
      <c r="A3242" s="517" t="str">
        <f>IF(C3235=0,"","商品テーブル")</f>
        <v/>
      </c>
      <c r="B3242" s="517" t="s">
        <v>1404</v>
      </c>
      <c r="C3242" s="517">
        <f>商品入力!O105</f>
        <v>0</v>
      </c>
    </row>
    <row r="3243" spans="1:4">
      <c r="A3243" s="517" t="str">
        <f>IF(C3235=0,"","商品テーブル")</f>
        <v/>
      </c>
      <c r="B3243" s="517" t="s">
        <v>1405</v>
      </c>
      <c r="C3243" s="517">
        <f>商品入力!P105</f>
        <v>0</v>
      </c>
    </row>
    <row r="3244" spans="1:4">
      <c r="A3244" s="517" t="str">
        <f>IF(C3235=0,"","商品テーブル")</f>
        <v/>
      </c>
      <c r="B3244" s="517" t="s">
        <v>1406</v>
      </c>
      <c r="C3244" s="517">
        <f>商品入力!Q105</f>
        <v>0</v>
      </c>
    </row>
    <row r="3245" spans="1:4">
      <c r="A3245" s="517" t="str">
        <f>IF(C3235=0,"","商品テーブル")</f>
        <v/>
      </c>
      <c r="B3245" s="517" t="s">
        <v>1407</v>
      </c>
      <c r="C3245" s="517">
        <f>商品入力!R105</f>
        <v>0</v>
      </c>
    </row>
    <row r="3246" spans="1:4">
      <c r="A3246" s="517" t="str">
        <f>IF(C3235=0,"","商品テーブル")</f>
        <v/>
      </c>
      <c r="B3246" s="517" t="s">
        <v>1408</v>
      </c>
      <c r="C3246" s="517">
        <f>商品入力!S105</f>
        <v>0</v>
      </c>
    </row>
    <row r="3247" spans="1:4">
      <c r="A3247" s="517" t="str">
        <f>IF(C3235=0,"","商品テーブル")</f>
        <v/>
      </c>
      <c r="B3247" s="517" t="s">
        <v>1409</v>
      </c>
      <c r="C3247" s="517">
        <f>商品入力!T105</f>
        <v>0</v>
      </c>
    </row>
    <row r="3248" spans="1:4">
      <c r="A3248" s="517" t="str">
        <f>IF(C3258=0,"","商品テーブル")</f>
        <v/>
      </c>
      <c r="B3248" s="517" t="s">
        <v>1291</v>
      </c>
      <c r="C3248" s="517" t="str">
        <f>申請用入力!$R$12</f>
        <v/>
      </c>
      <c r="D3248" s="517" t="s">
        <v>1292</v>
      </c>
    </row>
    <row r="3249" spans="1:3">
      <c r="A3249" s="517" t="str">
        <f>IF(C3258=0,"","商品テーブル")</f>
        <v/>
      </c>
      <c r="B3249" s="517" t="s">
        <v>1293</v>
      </c>
      <c r="C3249" s="517">
        <f>選択!$A$2</f>
        <v>2024</v>
      </c>
    </row>
    <row r="3250" spans="1:3">
      <c r="A3250" s="517" t="str">
        <f>IF(C3258=0,"","商品テーブル")</f>
        <v/>
      </c>
      <c r="B3250" s="517" t="s">
        <v>1360</v>
      </c>
      <c r="C3250" s="517" t="str">
        <f>選択!$A$1</f>
        <v>ブランド構築支援</v>
      </c>
    </row>
    <row r="3251" spans="1:3">
      <c r="A3251" s="517" t="str">
        <f>IF(C3258=0,"","商品テーブル")</f>
        <v/>
      </c>
      <c r="B3251" s="517" t="s">
        <v>1361</v>
      </c>
      <c r="C3251" s="517" t="e">
        <f ca="1">$C$127</f>
        <v>#VALUE!</v>
      </c>
    </row>
    <row r="3252" spans="1:3">
      <c r="A3252" s="517" t="str">
        <f>IF(C3258=0,"","商品テーブル")</f>
        <v/>
      </c>
      <c r="B3252" s="517" t="s">
        <v>1380</v>
      </c>
    </row>
    <row r="3253" spans="1:3">
      <c r="A3253" s="517" t="str">
        <f>IF(C3258=0,"","商品テーブル")</f>
        <v/>
      </c>
      <c r="B3253" s="517" t="s">
        <v>1396</v>
      </c>
      <c r="C3253" s="517">
        <f>商品入力!C106</f>
        <v>0</v>
      </c>
    </row>
    <row r="3254" spans="1:3">
      <c r="A3254" s="517" t="str">
        <f>IF(C3258=0,"","商品テーブル")</f>
        <v/>
      </c>
      <c r="B3254" s="517" t="s">
        <v>1355</v>
      </c>
      <c r="C3254" s="517">
        <f>商品入力!D106</f>
        <v>0</v>
      </c>
    </row>
    <row r="3255" spans="1:3">
      <c r="A3255" s="517" t="str">
        <f>IF(C3258=0,"","商品テーブル")</f>
        <v/>
      </c>
      <c r="B3255" s="517" t="s">
        <v>1356</v>
      </c>
      <c r="C3255" s="517">
        <f>商品入力!E106</f>
        <v>0</v>
      </c>
    </row>
    <row r="3256" spans="1:3">
      <c r="A3256" s="517" t="str">
        <f>IF(C3258=0,"","商品テーブル")</f>
        <v/>
      </c>
      <c r="B3256" s="517" t="s">
        <v>1357</v>
      </c>
      <c r="C3256" s="517">
        <f>商品入力!F106</f>
        <v>0</v>
      </c>
    </row>
    <row r="3257" spans="1:3">
      <c r="A3257" s="517" t="str">
        <f>IF(C3258=0,"","商品テーブル")</f>
        <v/>
      </c>
      <c r="B3257" s="517" t="s">
        <v>1397</v>
      </c>
      <c r="C3257" s="517">
        <f>商品入力!G106</f>
        <v>0</v>
      </c>
    </row>
    <row r="3258" spans="1:3">
      <c r="A3258" s="517" t="str">
        <f>IF(C3258=0,"","商品テーブル")</f>
        <v/>
      </c>
      <c r="B3258" s="517" t="s">
        <v>1359</v>
      </c>
      <c r="C3258" s="517">
        <f>商品入力!H106</f>
        <v>0</v>
      </c>
    </row>
    <row r="3259" spans="1:3">
      <c r="A3259" s="517" t="str">
        <f>IF(C3258=0,"","商品テーブル")</f>
        <v/>
      </c>
      <c r="B3259" s="517" t="s">
        <v>1398</v>
      </c>
      <c r="C3259" s="517">
        <f>商品入力!I106</f>
        <v>0</v>
      </c>
    </row>
    <row r="3260" spans="1:3">
      <c r="A3260" s="517" t="str">
        <f>IF(C3258=0,"","商品テーブル")</f>
        <v/>
      </c>
      <c r="B3260" s="517" t="s">
        <v>1399</v>
      </c>
      <c r="C3260" s="517">
        <f>商品入力!J106</f>
        <v>0</v>
      </c>
    </row>
    <row r="3261" spans="1:3">
      <c r="A3261" s="517" t="str">
        <f>IF(C3258=0,"","商品テーブル")</f>
        <v/>
      </c>
      <c r="B3261" s="517" t="s">
        <v>1400</v>
      </c>
      <c r="C3261" s="517">
        <f>商品入力!K106</f>
        <v>0</v>
      </c>
    </row>
    <row r="3262" spans="1:3">
      <c r="A3262" s="517" t="str">
        <f>IF(C3258=0,"","商品テーブル")</f>
        <v/>
      </c>
      <c r="B3262" s="517" t="s">
        <v>1401</v>
      </c>
      <c r="C3262" s="517">
        <f>商品入力!L106</f>
        <v>0</v>
      </c>
    </row>
    <row r="3263" spans="1:3">
      <c r="A3263" s="517" t="str">
        <f>IF(C3258=0,"","商品テーブル")</f>
        <v/>
      </c>
      <c r="B3263" s="517" t="s">
        <v>1402</v>
      </c>
      <c r="C3263" s="517">
        <f>商品入力!M106</f>
        <v>0</v>
      </c>
    </row>
    <row r="3264" spans="1:3">
      <c r="A3264" s="517" t="str">
        <f>IF(C3258=0,"","商品テーブル")</f>
        <v/>
      </c>
      <c r="B3264" s="517" t="s">
        <v>1403</v>
      </c>
      <c r="C3264" s="517">
        <f>商品入力!N106</f>
        <v>0</v>
      </c>
    </row>
    <row r="3265" spans="1:4">
      <c r="A3265" s="517" t="str">
        <f>IF(C3258=0,"","商品テーブル")</f>
        <v/>
      </c>
      <c r="B3265" s="517" t="s">
        <v>1404</v>
      </c>
      <c r="C3265" s="517">
        <f>商品入力!O106</f>
        <v>0</v>
      </c>
    </row>
    <row r="3266" spans="1:4">
      <c r="A3266" s="517" t="str">
        <f>IF(C3258=0,"","商品テーブル")</f>
        <v/>
      </c>
      <c r="B3266" s="517" t="s">
        <v>1405</v>
      </c>
      <c r="C3266" s="517">
        <f>商品入力!P106</f>
        <v>0</v>
      </c>
    </row>
    <row r="3267" spans="1:4">
      <c r="A3267" s="517" t="str">
        <f>IF(C3258=0,"","商品テーブル")</f>
        <v/>
      </c>
      <c r="B3267" s="517" t="s">
        <v>1406</v>
      </c>
      <c r="C3267" s="517">
        <f>商品入力!Q106</f>
        <v>0</v>
      </c>
    </row>
    <row r="3268" spans="1:4">
      <c r="A3268" s="517" t="str">
        <f>IF(C3258=0,"","商品テーブル")</f>
        <v/>
      </c>
      <c r="B3268" s="517" t="s">
        <v>1407</v>
      </c>
      <c r="C3268" s="517">
        <f>商品入力!R106</f>
        <v>0</v>
      </c>
    </row>
    <row r="3269" spans="1:4">
      <c r="A3269" s="517" t="str">
        <f>IF(C3258=0,"","商品テーブル")</f>
        <v/>
      </c>
      <c r="B3269" s="517" t="s">
        <v>1408</v>
      </c>
      <c r="C3269" s="517">
        <f>商品入力!S106</f>
        <v>0</v>
      </c>
    </row>
    <row r="3270" spans="1:4">
      <c r="A3270" s="517" t="str">
        <f>IF(C3258=0,"","商品テーブル")</f>
        <v/>
      </c>
      <c r="B3270" s="517" t="s">
        <v>1409</v>
      </c>
      <c r="C3270" s="517">
        <f>商品入力!T106</f>
        <v>0</v>
      </c>
    </row>
    <row r="3271" spans="1:4">
      <c r="A3271" s="517" t="str">
        <f>IF(C3281=0,"","商品テーブル")</f>
        <v/>
      </c>
      <c r="B3271" s="517" t="s">
        <v>1291</v>
      </c>
      <c r="C3271" s="517" t="str">
        <f>申請用入力!$R$12</f>
        <v/>
      </c>
      <c r="D3271" s="517" t="s">
        <v>1292</v>
      </c>
    </row>
    <row r="3272" spans="1:4">
      <c r="A3272" s="517" t="str">
        <f>IF(C3281=0,"","商品テーブル")</f>
        <v/>
      </c>
      <c r="B3272" s="517" t="s">
        <v>1293</v>
      </c>
      <c r="C3272" s="517">
        <f>選択!$A$2</f>
        <v>2024</v>
      </c>
    </row>
    <row r="3273" spans="1:4">
      <c r="A3273" s="517" t="str">
        <f>IF(C3281=0,"","商品テーブル")</f>
        <v/>
      </c>
      <c r="B3273" s="517" t="s">
        <v>1360</v>
      </c>
      <c r="C3273" s="517" t="str">
        <f>選択!$A$1</f>
        <v>ブランド構築支援</v>
      </c>
    </row>
    <row r="3274" spans="1:4">
      <c r="A3274" s="517" t="str">
        <f>IF(C3281=0,"","商品テーブル")</f>
        <v/>
      </c>
      <c r="B3274" s="517" t="s">
        <v>1361</v>
      </c>
      <c r="C3274" s="517" t="e">
        <f ca="1">$C$127</f>
        <v>#VALUE!</v>
      </c>
    </row>
    <row r="3275" spans="1:4">
      <c r="A3275" s="517" t="str">
        <f>IF(C3281=0,"","商品テーブル")</f>
        <v/>
      </c>
      <c r="B3275" s="517" t="s">
        <v>1380</v>
      </c>
    </row>
    <row r="3276" spans="1:4">
      <c r="A3276" s="517" t="str">
        <f>IF(C3281=0,"","商品テーブル")</f>
        <v/>
      </c>
      <c r="B3276" s="517" t="s">
        <v>1396</v>
      </c>
      <c r="C3276" s="517">
        <f>商品入力!C107</f>
        <v>0</v>
      </c>
    </row>
    <row r="3277" spans="1:4">
      <c r="A3277" s="517" t="str">
        <f>IF(C3281=0,"","商品テーブル")</f>
        <v/>
      </c>
      <c r="B3277" s="517" t="s">
        <v>1355</v>
      </c>
      <c r="C3277" s="517">
        <f>商品入力!D107</f>
        <v>0</v>
      </c>
    </row>
    <row r="3278" spans="1:4">
      <c r="A3278" s="517" t="str">
        <f>IF(C3281=0,"","商品テーブル")</f>
        <v/>
      </c>
      <c r="B3278" s="517" t="s">
        <v>1356</v>
      </c>
      <c r="C3278" s="517">
        <f>商品入力!E107</f>
        <v>0</v>
      </c>
    </row>
    <row r="3279" spans="1:4">
      <c r="A3279" s="517" t="str">
        <f>IF(C3281=0,"","商品テーブル")</f>
        <v/>
      </c>
      <c r="B3279" s="517" t="s">
        <v>1357</v>
      </c>
      <c r="C3279" s="517">
        <f>商品入力!F107</f>
        <v>0</v>
      </c>
    </row>
    <row r="3280" spans="1:4">
      <c r="A3280" s="517" t="str">
        <f>IF(C3281=0,"","商品テーブル")</f>
        <v/>
      </c>
      <c r="B3280" s="517" t="s">
        <v>1397</v>
      </c>
      <c r="C3280" s="517">
        <f>商品入力!G107</f>
        <v>0</v>
      </c>
    </row>
    <row r="3281" spans="1:4">
      <c r="A3281" s="517" t="str">
        <f>IF(C3281=0,"","商品テーブル")</f>
        <v/>
      </c>
      <c r="B3281" s="517" t="s">
        <v>1359</v>
      </c>
      <c r="C3281" s="517">
        <f>商品入力!H107</f>
        <v>0</v>
      </c>
    </row>
    <row r="3282" spans="1:4">
      <c r="A3282" s="517" t="str">
        <f>IF(C3281=0,"","商品テーブル")</f>
        <v/>
      </c>
      <c r="B3282" s="517" t="s">
        <v>1398</v>
      </c>
      <c r="C3282" s="517">
        <f>商品入力!I107</f>
        <v>0</v>
      </c>
    </row>
    <row r="3283" spans="1:4">
      <c r="A3283" s="517" t="str">
        <f>IF(C3281=0,"","商品テーブル")</f>
        <v/>
      </c>
      <c r="B3283" s="517" t="s">
        <v>1399</v>
      </c>
      <c r="C3283" s="517">
        <f>商品入力!J107</f>
        <v>0</v>
      </c>
    </row>
    <row r="3284" spans="1:4">
      <c r="A3284" s="517" t="str">
        <f>IF(C3281=0,"","商品テーブル")</f>
        <v/>
      </c>
      <c r="B3284" s="517" t="s">
        <v>1400</v>
      </c>
      <c r="C3284" s="517">
        <f>商品入力!K107</f>
        <v>0</v>
      </c>
    </row>
    <row r="3285" spans="1:4">
      <c r="A3285" s="517" t="str">
        <f>IF(C3281=0,"","商品テーブル")</f>
        <v/>
      </c>
      <c r="B3285" s="517" t="s">
        <v>1401</v>
      </c>
      <c r="C3285" s="517">
        <f>商品入力!L107</f>
        <v>0</v>
      </c>
    </row>
    <row r="3286" spans="1:4">
      <c r="A3286" s="517" t="str">
        <f>IF(C3281=0,"","商品テーブル")</f>
        <v/>
      </c>
      <c r="B3286" s="517" t="s">
        <v>1402</v>
      </c>
      <c r="C3286" s="517">
        <f>商品入力!M107</f>
        <v>0</v>
      </c>
    </row>
    <row r="3287" spans="1:4">
      <c r="A3287" s="517" t="str">
        <f>IF(C3281=0,"","商品テーブル")</f>
        <v/>
      </c>
      <c r="B3287" s="517" t="s">
        <v>1403</v>
      </c>
      <c r="C3287" s="517">
        <f>商品入力!N107</f>
        <v>0</v>
      </c>
    </row>
    <row r="3288" spans="1:4">
      <c r="A3288" s="517" t="str">
        <f>IF(C3281=0,"","商品テーブル")</f>
        <v/>
      </c>
      <c r="B3288" s="517" t="s">
        <v>1404</v>
      </c>
      <c r="C3288" s="517">
        <f>商品入力!O107</f>
        <v>0</v>
      </c>
    </row>
    <row r="3289" spans="1:4">
      <c r="A3289" s="517" t="str">
        <f>IF(C3281=0,"","商品テーブル")</f>
        <v/>
      </c>
      <c r="B3289" s="517" t="s">
        <v>1405</v>
      </c>
      <c r="C3289" s="517">
        <f>商品入力!P107</f>
        <v>0</v>
      </c>
    </row>
    <row r="3290" spans="1:4">
      <c r="A3290" s="517" t="str">
        <f>IF(C3281=0,"","商品テーブル")</f>
        <v/>
      </c>
      <c r="B3290" s="517" t="s">
        <v>1406</v>
      </c>
      <c r="C3290" s="517">
        <f>商品入力!Q107</f>
        <v>0</v>
      </c>
    </row>
    <row r="3291" spans="1:4">
      <c r="A3291" s="517" t="str">
        <f>IF(C3281=0,"","商品テーブル")</f>
        <v/>
      </c>
      <c r="B3291" s="517" t="s">
        <v>1407</v>
      </c>
      <c r="C3291" s="517">
        <f>商品入力!R107</f>
        <v>0</v>
      </c>
    </row>
    <row r="3292" spans="1:4">
      <c r="A3292" s="517" t="str">
        <f>IF(C3281=0,"","商品テーブル")</f>
        <v/>
      </c>
      <c r="B3292" s="517" t="s">
        <v>1408</v>
      </c>
      <c r="C3292" s="517">
        <f>商品入力!S107</f>
        <v>0</v>
      </c>
    </row>
    <row r="3293" spans="1:4">
      <c r="A3293" s="517" t="str">
        <f>IF(C3281=0,"","商品テーブル")</f>
        <v/>
      </c>
      <c r="B3293" s="517" t="s">
        <v>1409</v>
      </c>
      <c r="C3293" s="517">
        <f>商品入力!T107</f>
        <v>0</v>
      </c>
    </row>
    <row r="3294" spans="1:4">
      <c r="A3294" s="517" t="str">
        <f>IF(C3304=0,"","商品テーブル")</f>
        <v/>
      </c>
      <c r="B3294" s="517" t="s">
        <v>1291</v>
      </c>
      <c r="C3294" s="517" t="str">
        <f>申請用入力!$R$12</f>
        <v/>
      </c>
      <c r="D3294" s="517" t="s">
        <v>1292</v>
      </c>
    </row>
    <row r="3295" spans="1:4">
      <c r="A3295" s="517" t="str">
        <f>IF(C3304=0,"","商品テーブル")</f>
        <v/>
      </c>
      <c r="B3295" s="517" t="s">
        <v>1293</v>
      </c>
      <c r="C3295" s="517">
        <f>選択!$A$2</f>
        <v>2024</v>
      </c>
    </row>
    <row r="3296" spans="1:4">
      <c r="A3296" s="517" t="str">
        <f>IF(C3304=0,"","商品テーブル")</f>
        <v/>
      </c>
      <c r="B3296" s="517" t="s">
        <v>1360</v>
      </c>
      <c r="C3296" s="517" t="str">
        <f>選択!$A$1</f>
        <v>ブランド構築支援</v>
      </c>
    </row>
    <row r="3297" spans="1:3">
      <c r="A3297" s="517" t="str">
        <f>IF(C3304=0,"","商品テーブル")</f>
        <v/>
      </c>
      <c r="B3297" s="517" t="s">
        <v>1361</v>
      </c>
      <c r="C3297" s="517" t="e">
        <f ca="1">$C$127</f>
        <v>#VALUE!</v>
      </c>
    </row>
    <row r="3298" spans="1:3">
      <c r="A3298" s="517" t="str">
        <f>IF(C3304=0,"","商品テーブル")</f>
        <v/>
      </c>
      <c r="B3298" s="517" t="s">
        <v>1380</v>
      </c>
    </row>
    <row r="3299" spans="1:3">
      <c r="A3299" s="517" t="str">
        <f>IF(C3304=0,"","商品テーブル")</f>
        <v/>
      </c>
      <c r="B3299" s="517" t="s">
        <v>1396</v>
      </c>
      <c r="C3299" s="517">
        <f>商品入力!C108</f>
        <v>0</v>
      </c>
    </row>
    <row r="3300" spans="1:3">
      <c r="A3300" s="517" t="str">
        <f>IF(C3304=0,"","商品テーブル")</f>
        <v/>
      </c>
      <c r="B3300" s="517" t="s">
        <v>1355</v>
      </c>
      <c r="C3300" s="517">
        <f>商品入力!D108</f>
        <v>0</v>
      </c>
    </row>
    <row r="3301" spans="1:3">
      <c r="A3301" s="517" t="str">
        <f>IF(C3304=0,"","商品テーブル")</f>
        <v/>
      </c>
      <c r="B3301" s="517" t="s">
        <v>1356</v>
      </c>
      <c r="C3301" s="517">
        <f>商品入力!E108</f>
        <v>0</v>
      </c>
    </row>
    <row r="3302" spans="1:3">
      <c r="A3302" s="517" t="str">
        <f>IF(C3304=0,"","商品テーブル")</f>
        <v/>
      </c>
      <c r="B3302" s="517" t="s">
        <v>1357</v>
      </c>
      <c r="C3302" s="517">
        <f>商品入力!F108</f>
        <v>0</v>
      </c>
    </row>
    <row r="3303" spans="1:3">
      <c r="A3303" s="517" t="str">
        <f>IF(C3304=0,"","商品テーブル")</f>
        <v/>
      </c>
      <c r="B3303" s="517" t="s">
        <v>1397</v>
      </c>
      <c r="C3303" s="517">
        <f>商品入力!G108</f>
        <v>0</v>
      </c>
    </row>
    <row r="3304" spans="1:3">
      <c r="A3304" s="517" t="str">
        <f>IF(C3304=0,"","商品テーブル")</f>
        <v/>
      </c>
      <c r="B3304" s="517" t="s">
        <v>1359</v>
      </c>
      <c r="C3304" s="517">
        <f>商品入力!H108</f>
        <v>0</v>
      </c>
    </row>
    <row r="3305" spans="1:3">
      <c r="A3305" s="517" t="str">
        <f>IF(C3304=0,"","商品テーブル")</f>
        <v/>
      </c>
      <c r="B3305" s="517" t="s">
        <v>1398</v>
      </c>
      <c r="C3305" s="517">
        <f>商品入力!I108</f>
        <v>0</v>
      </c>
    </row>
    <row r="3306" spans="1:3">
      <c r="A3306" s="517" t="str">
        <f>IF(C3304=0,"","商品テーブル")</f>
        <v/>
      </c>
      <c r="B3306" s="517" t="s">
        <v>1399</v>
      </c>
      <c r="C3306" s="517">
        <f>商品入力!J108</f>
        <v>0</v>
      </c>
    </row>
    <row r="3307" spans="1:3">
      <c r="A3307" s="517" t="str">
        <f>IF(C3304=0,"","商品テーブル")</f>
        <v/>
      </c>
      <c r="B3307" s="517" t="s">
        <v>1400</v>
      </c>
      <c r="C3307" s="517">
        <f>商品入力!K108</f>
        <v>0</v>
      </c>
    </row>
    <row r="3308" spans="1:3">
      <c r="A3308" s="517" t="str">
        <f>IF(C3304=0,"","商品テーブル")</f>
        <v/>
      </c>
      <c r="B3308" s="517" t="s">
        <v>1401</v>
      </c>
      <c r="C3308" s="517">
        <f>商品入力!L108</f>
        <v>0</v>
      </c>
    </row>
    <row r="3309" spans="1:3">
      <c r="A3309" s="517" t="str">
        <f>IF(C3304=0,"","商品テーブル")</f>
        <v/>
      </c>
      <c r="B3309" s="517" t="s">
        <v>1402</v>
      </c>
      <c r="C3309" s="517">
        <f>商品入力!M108</f>
        <v>0</v>
      </c>
    </row>
    <row r="3310" spans="1:3">
      <c r="A3310" s="517" t="str">
        <f>IF(C3304=0,"","商品テーブル")</f>
        <v/>
      </c>
      <c r="B3310" s="517" t="s">
        <v>1403</v>
      </c>
      <c r="C3310" s="517">
        <f>商品入力!N108</f>
        <v>0</v>
      </c>
    </row>
    <row r="3311" spans="1:3">
      <c r="A3311" s="517" t="str">
        <f>IF(C3304=0,"","商品テーブル")</f>
        <v/>
      </c>
      <c r="B3311" s="517" t="s">
        <v>1404</v>
      </c>
      <c r="C3311" s="517">
        <f>商品入力!O108</f>
        <v>0</v>
      </c>
    </row>
    <row r="3312" spans="1:3">
      <c r="A3312" s="517" t="str">
        <f>IF(C3304=0,"","商品テーブル")</f>
        <v/>
      </c>
      <c r="B3312" s="517" t="s">
        <v>1405</v>
      </c>
      <c r="C3312" s="517">
        <f>商品入力!P108</f>
        <v>0</v>
      </c>
    </row>
    <row r="3313" spans="1:4">
      <c r="A3313" s="517" t="str">
        <f>IF(C3304=0,"","商品テーブル")</f>
        <v/>
      </c>
      <c r="B3313" s="517" t="s">
        <v>1406</v>
      </c>
      <c r="C3313" s="517">
        <f>商品入力!Q108</f>
        <v>0</v>
      </c>
    </row>
    <row r="3314" spans="1:4">
      <c r="A3314" s="517" t="str">
        <f>IF(C3304=0,"","商品テーブル")</f>
        <v/>
      </c>
      <c r="B3314" s="517" t="s">
        <v>1407</v>
      </c>
      <c r="C3314" s="517">
        <f>商品入力!R108</f>
        <v>0</v>
      </c>
    </row>
    <row r="3315" spans="1:4">
      <c r="A3315" s="517" t="str">
        <f>IF(C3304=0,"","商品テーブル")</f>
        <v/>
      </c>
      <c r="B3315" s="517" t="s">
        <v>1408</v>
      </c>
      <c r="C3315" s="517">
        <f>商品入力!S108</f>
        <v>0</v>
      </c>
    </row>
    <row r="3316" spans="1:4">
      <c r="A3316" s="517" t="str">
        <f>IF(C3304=0,"","商品テーブル")</f>
        <v/>
      </c>
      <c r="B3316" s="517" t="s">
        <v>1409</v>
      </c>
      <c r="C3316" s="517">
        <f>商品入力!T108</f>
        <v>0</v>
      </c>
    </row>
    <row r="3317" spans="1:4">
      <c r="A3317" s="517" t="str">
        <f>IF(C3327=0,"","商品テーブル")</f>
        <v/>
      </c>
      <c r="B3317" s="517" t="s">
        <v>1291</v>
      </c>
      <c r="C3317" s="517" t="str">
        <f>申請用入力!$R$12</f>
        <v/>
      </c>
      <c r="D3317" s="517" t="s">
        <v>1292</v>
      </c>
    </row>
    <row r="3318" spans="1:4">
      <c r="A3318" s="517" t="str">
        <f>IF(C3327=0,"","商品テーブル")</f>
        <v/>
      </c>
      <c r="B3318" s="517" t="s">
        <v>1293</v>
      </c>
      <c r="C3318" s="517">
        <f>選択!$A$2</f>
        <v>2024</v>
      </c>
    </row>
    <row r="3319" spans="1:4">
      <c r="A3319" s="517" t="str">
        <f>IF(C3327=0,"","商品テーブル")</f>
        <v/>
      </c>
      <c r="B3319" s="517" t="s">
        <v>1360</v>
      </c>
      <c r="C3319" s="517" t="str">
        <f>選択!$A$1</f>
        <v>ブランド構築支援</v>
      </c>
    </row>
    <row r="3320" spans="1:4">
      <c r="A3320" s="517" t="str">
        <f>IF(C3327=0,"","商品テーブル")</f>
        <v/>
      </c>
      <c r="B3320" s="517" t="s">
        <v>1361</v>
      </c>
      <c r="C3320" s="517" t="e">
        <f ca="1">$C$127</f>
        <v>#VALUE!</v>
      </c>
    </row>
    <row r="3321" spans="1:4">
      <c r="A3321" s="517" t="str">
        <f>IF(C3327=0,"","商品テーブル")</f>
        <v/>
      </c>
      <c r="B3321" s="517" t="s">
        <v>1380</v>
      </c>
    </row>
    <row r="3322" spans="1:4">
      <c r="A3322" s="517" t="str">
        <f>IF(C3327=0,"","商品テーブル")</f>
        <v/>
      </c>
      <c r="B3322" s="517" t="s">
        <v>1396</v>
      </c>
      <c r="C3322" s="517">
        <f>商品入力!C109</f>
        <v>0</v>
      </c>
    </row>
    <row r="3323" spans="1:4">
      <c r="A3323" s="517" t="str">
        <f>IF(C3327=0,"","商品テーブル")</f>
        <v/>
      </c>
      <c r="B3323" s="517" t="s">
        <v>1355</v>
      </c>
      <c r="C3323" s="517">
        <f>商品入力!D109</f>
        <v>0</v>
      </c>
    </row>
    <row r="3324" spans="1:4">
      <c r="A3324" s="517" t="str">
        <f>IF(C3327=0,"","商品テーブル")</f>
        <v/>
      </c>
      <c r="B3324" s="517" t="s">
        <v>1356</v>
      </c>
      <c r="C3324" s="517">
        <f>商品入力!E109</f>
        <v>0</v>
      </c>
    </row>
    <row r="3325" spans="1:4">
      <c r="A3325" s="517" t="str">
        <f>IF(C3327=0,"","商品テーブル")</f>
        <v/>
      </c>
      <c r="B3325" s="517" t="s">
        <v>1357</v>
      </c>
      <c r="C3325" s="517">
        <f>商品入力!F109</f>
        <v>0</v>
      </c>
    </row>
    <row r="3326" spans="1:4">
      <c r="A3326" s="517" t="str">
        <f>IF(C3327=0,"","商品テーブル")</f>
        <v/>
      </c>
      <c r="B3326" s="517" t="s">
        <v>1397</v>
      </c>
      <c r="C3326" s="517">
        <f>商品入力!G109</f>
        <v>0</v>
      </c>
    </row>
    <row r="3327" spans="1:4">
      <c r="A3327" s="517" t="str">
        <f>IF(C3327=0,"","商品テーブル")</f>
        <v/>
      </c>
      <c r="B3327" s="517" t="s">
        <v>1359</v>
      </c>
      <c r="C3327" s="517">
        <f>商品入力!H109</f>
        <v>0</v>
      </c>
    </row>
    <row r="3328" spans="1:4">
      <c r="A3328" s="517" t="str">
        <f>IF(C3327=0,"","商品テーブル")</f>
        <v/>
      </c>
      <c r="B3328" s="517" t="s">
        <v>1398</v>
      </c>
      <c r="C3328" s="517">
        <f>商品入力!I109</f>
        <v>0</v>
      </c>
    </row>
    <row r="3329" spans="1:4">
      <c r="A3329" s="517" t="str">
        <f>IF(C3327=0,"","商品テーブル")</f>
        <v/>
      </c>
      <c r="B3329" s="517" t="s">
        <v>1399</v>
      </c>
      <c r="C3329" s="517">
        <f>商品入力!J109</f>
        <v>0</v>
      </c>
    </row>
    <row r="3330" spans="1:4">
      <c r="A3330" s="517" t="str">
        <f>IF(C3327=0,"","商品テーブル")</f>
        <v/>
      </c>
      <c r="B3330" s="517" t="s">
        <v>1400</v>
      </c>
      <c r="C3330" s="517">
        <f>商品入力!K109</f>
        <v>0</v>
      </c>
    </row>
    <row r="3331" spans="1:4">
      <c r="A3331" s="517" t="str">
        <f>IF(C3327=0,"","商品テーブル")</f>
        <v/>
      </c>
      <c r="B3331" s="517" t="s">
        <v>1401</v>
      </c>
      <c r="C3331" s="517">
        <f>商品入力!L109</f>
        <v>0</v>
      </c>
    </row>
    <row r="3332" spans="1:4">
      <c r="A3332" s="517" t="str">
        <f>IF(C3327=0,"","商品テーブル")</f>
        <v/>
      </c>
      <c r="B3332" s="517" t="s">
        <v>1402</v>
      </c>
      <c r="C3332" s="517">
        <f>商品入力!M109</f>
        <v>0</v>
      </c>
    </row>
    <row r="3333" spans="1:4">
      <c r="A3333" s="517" t="str">
        <f>IF(C3327=0,"","商品テーブル")</f>
        <v/>
      </c>
      <c r="B3333" s="517" t="s">
        <v>1403</v>
      </c>
      <c r="C3333" s="517">
        <f>商品入力!N109</f>
        <v>0</v>
      </c>
    </row>
    <row r="3334" spans="1:4">
      <c r="A3334" s="517" t="str">
        <f>IF(C3327=0,"","商品テーブル")</f>
        <v/>
      </c>
      <c r="B3334" s="517" t="s">
        <v>1404</v>
      </c>
      <c r="C3334" s="517">
        <f>商品入力!O109</f>
        <v>0</v>
      </c>
    </row>
    <row r="3335" spans="1:4">
      <c r="A3335" s="517" t="str">
        <f>IF(C3327=0,"","商品テーブル")</f>
        <v/>
      </c>
      <c r="B3335" s="517" t="s">
        <v>1405</v>
      </c>
      <c r="C3335" s="517">
        <f>商品入力!P109</f>
        <v>0</v>
      </c>
    </row>
    <row r="3336" spans="1:4">
      <c r="A3336" s="517" t="str">
        <f>IF(C3327=0,"","商品テーブル")</f>
        <v/>
      </c>
      <c r="B3336" s="517" t="s">
        <v>1406</v>
      </c>
      <c r="C3336" s="517">
        <f>商品入力!Q109</f>
        <v>0</v>
      </c>
    </row>
    <row r="3337" spans="1:4">
      <c r="A3337" s="517" t="str">
        <f>IF(C3327=0,"","商品テーブル")</f>
        <v/>
      </c>
      <c r="B3337" s="517" t="s">
        <v>1407</v>
      </c>
      <c r="C3337" s="517">
        <f>商品入力!R109</f>
        <v>0</v>
      </c>
    </row>
    <row r="3338" spans="1:4">
      <c r="A3338" s="517" t="str">
        <f>IF(C3327=0,"","商品テーブル")</f>
        <v/>
      </c>
      <c r="B3338" s="517" t="s">
        <v>1408</v>
      </c>
      <c r="C3338" s="517">
        <f>商品入力!S109</f>
        <v>0</v>
      </c>
    </row>
    <row r="3339" spans="1:4">
      <c r="A3339" s="517" t="str">
        <f>IF(C3327=0,"","商品テーブル")</f>
        <v/>
      </c>
      <c r="B3339" s="517" t="s">
        <v>1409</v>
      </c>
      <c r="C3339" s="517">
        <f>商品入力!T109</f>
        <v>0</v>
      </c>
    </row>
    <row r="3340" spans="1:4">
      <c r="A3340" s="517" t="str">
        <f>IF(C3350=0,"","商品テーブル")</f>
        <v/>
      </c>
      <c r="B3340" s="517" t="s">
        <v>1291</v>
      </c>
      <c r="C3340" s="517" t="str">
        <f>申請用入力!$R$12</f>
        <v/>
      </c>
      <c r="D3340" s="517" t="s">
        <v>1292</v>
      </c>
    </row>
    <row r="3341" spans="1:4">
      <c r="A3341" s="517" t="str">
        <f>IF(C3350=0,"","商品テーブル")</f>
        <v/>
      </c>
      <c r="B3341" s="517" t="s">
        <v>1293</v>
      </c>
      <c r="C3341" s="517">
        <f>選択!$A$2</f>
        <v>2024</v>
      </c>
    </row>
    <row r="3342" spans="1:4">
      <c r="A3342" s="517" t="str">
        <f>IF(C3350=0,"","商品テーブル")</f>
        <v/>
      </c>
      <c r="B3342" s="517" t="s">
        <v>1360</v>
      </c>
      <c r="C3342" s="517" t="str">
        <f>選択!$A$1</f>
        <v>ブランド構築支援</v>
      </c>
    </row>
    <row r="3343" spans="1:4">
      <c r="A3343" s="517" t="str">
        <f>IF(C3350=0,"","商品テーブル")</f>
        <v/>
      </c>
      <c r="B3343" s="517" t="s">
        <v>1361</v>
      </c>
      <c r="C3343" s="517" t="e">
        <f ca="1">$C$127</f>
        <v>#VALUE!</v>
      </c>
    </row>
    <row r="3344" spans="1:4">
      <c r="A3344" s="517" t="str">
        <f>IF(C3350=0,"","商品テーブル")</f>
        <v/>
      </c>
      <c r="B3344" s="517" t="s">
        <v>1380</v>
      </c>
    </row>
    <row r="3345" spans="1:3">
      <c r="A3345" s="517" t="str">
        <f>IF(C3350=0,"","商品テーブル")</f>
        <v/>
      </c>
      <c r="B3345" s="517" t="s">
        <v>1396</v>
      </c>
      <c r="C3345" s="517">
        <f>商品入力!C110</f>
        <v>0</v>
      </c>
    </row>
    <row r="3346" spans="1:3">
      <c r="A3346" s="517" t="str">
        <f>IF(C3350=0,"","商品テーブル")</f>
        <v/>
      </c>
      <c r="B3346" s="517" t="s">
        <v>1355</v>
      </c>
      <c r="C3346" s="517">
        <f>商品入力!D110</f>
        <v>0</v>
      </c>
    </row>
    <row r="3347" spans="1:3">
      <c r="A3347" s="517" t="str">
        <f>IF(C3350=0,"","商品テーブル")</f>
        <v/>
      </c>
      <c r="B3347" s="517" t="s">
        <v>1356</v>
      </c>
      <c r="C3347" s="517">
        <f>商品入力!E110</f>
        <v>0</v>
      </c>
    </row>
    <row r="3348" spans="1:3">
      <c r="A3348" s="517" t="str">
        <f>IF(C3350=0,"","商品テーブル")</f>
        <v/>
      </c>
      <c r="B3348" s="517" t="s">
        <v>1357</v>
      </c>
      <c r="C3348" s="517">
        <f>商品入力!F110</f>
        <v>0</v>
      </c>
    </row>
    <row r="3349" spans="1:3">
      <c r="A3349" s="517" t="str">
        <f>IF(C3350=0,"","商品テーブル")</f>
        <v/>
      </c>
      <c r="B3349" s="517" t="s">
        <v>1397</v>
      </c>
      <c r="C3349" s="517">
        <f>商品入力!G110</f>
        <v>0</v>
      </c>
    </row>
    <row r="3350" spans="1:3">
      <c r="A3350" s="517" t="str">
        <f>IF(C3350=0,"","商品テーブル")</f>
        <v/>
      </c>
      <c r="B3350" s="517" t="s">
        <v>1359</v>
      </c>
      <c r="C3350" s="517">
        <f>商品入力!H110</f>
        <v>0</v>
      </c>
    </row>
    <row r="3351" spans="1:3">
      <c r="A3351" s="517" t="str">
        <f>IF(C3350=0,"","商品テーブル")</f>
        <v/>
      </c>
      <c r="B3351" s="517" t="s">
        <v>1398</v>
      </c>
      <c r="C3351" s="517">
        <f>商品入力!I110</f>
        <v>0</v>
      </c>
    </row>
    <row r="3352" spans="1:3">
      <c r="A3352" s="517" t="str">
        <f>IF(C3350=0,"","商品テーブル")</f>
        <v/>
      </c>
      <c r="B3352" s="517" t="s">
        <v>1399</v>
      </c>
      <c r="C3352" s="517">
        <f>商品入力!J110</f>
        <v>0</v>
      </c>
    </row>
    <row r="3353" spans="1:3">
      <c r="A3353" s="517" t="str">
        <f>IF(C3350=0,"","商品テーブル")</f>
        <v/>
      </c>
      <c r="B3353" s="517" t="s">
        <v>1400</v>
      </c>
      <c r="C3353" s="517">
        <f>商品入力!K110</f>
        <v>0</v>
      </c>
    </row>
    <row r="3354" spans="1:3">
      <c r="A3354" s="517" t="str">
        <f>IF(C3350=0,"","商品テーブル")</f>
        <v/>
      </c>
      <c r="B3354" s="517" t="s">
        <v>1401</v>
      </c>
      <c r="C3354" s="517">
        <f>商品入力!L110</f>
        <v>0</v>
      </c>
    </row>
    <row r="3355" spans="1:3">
      <c r="A3355" s="517" t="str">
        <f>IF(C3350=0,"","商品テーブル")</f>
        <v/>
      </c>
      <c r="B3355" s="517" t="s">
        <v>1402</v>
      </c>
      <c r="C3355" s="517">
        <f>商品入力!M110</f>
        <v>0</v>
      </c>
    </row>
    <row r="3356" spans="1:3">
      <c r="A3356" s="517" t="str">
        <f>IF(C3350=0,"","商品テーブル")</f>
        <v/>
      </c>
      <c r="B3356" s="517" t="s">
        <v>1403</v>
      </c>
      <c r="C3356" s="517">
        <f>商品入力!N110</f>
        <v>0</v>
      </c>
    </row>
    <row r="3357" spans="1:3">
      <c r="A3357" s="517" t="str">
        <f>IF(C3350=0,"","商品テーブル")</f>
        <v/>
      </c>
      <c r="B3357" s="517" t="s">
        <v>1404</v>
      </c>
      <c r="C3357" s="517">
        <f>商品入力!O110</f>
        <v>0</v>
      </c>
    </row>
    <row r="3358" spans="1:3">
      <c r="A3358" s="517" t="str">
        <f>IF(C3350=0,"","商品テーブル")</f>
        <v/>
      </c>
      <c r="B3358" s="517" t="s">
        <v>1405</v>
      </c>
      <c r="C3358" s="517">
        <f>商品入力!P110</f>
        <v>0</v>
      </c>
    </row>
    <row r="3359" spans="1:3">
      <c r="A3359" s="517" t="str">
        <f>IF(C3350=0,"","商品テーブル")</f>
        <v/>
      </c>
      <c r="B3359" s="517" t="s">
        <v>1406</v>
      </c>
      <c r="C3359" s="517">
        <f>商品入力!Q110</f>
        <v>0</v>
      </c>
    </row>
    <row r="3360" spans="1:3">
      <c r="A3360" s="517" t="str">
        <f>IF(C3350=0,"","商品テーブル")</f>
        <v/>
      </c>
      <c r="B3360" s="517" t="s">
        <v>1407</v>
      </c>
      <c r="C3360" s="517">
        <f>商品入力!R110</f>
        <v>0</v>
      </c>
    </row>
    <row r="3361" spans="1:4">
      <c r="A3361" s="517" t="str">
        <f>IF(C3350=0,"","商品テーブル")</f>
        <v/>
      </c>
      <c r="B3361" s="517" t="s">
        <v>1408</v>
      </c>
      <c r="C3361" s="517">
        <f>商品入力!S110</f>
        <v>0</v>
      </c>
    </row>
    <row r="3362" spans="1:4">
      <c r="A3362" s="517" t="str">
        <f>IF(C3350=0,"","商品テーブル")</f>
        <v/>
      </c>
      <c r="B3362" s="517" t="s">
        <v>1409</v>
      </c>
      <c r="C3362" s="517">
        <f>商品入力!T110</f>
        <v>0</v>
      </c>
    </row>
    <row r="3363" spans="1:4">
      <c r="A3363" s="517" t="str">
        <f>IF(C3373=0,"","商品テーブル")</f>
        <v/>
      </c>
      <c r="B3363" s="517" t="s">
        <v>1291</v>
      </c>
      <c r="C3363" s="517" t="str">
        <f>申請用入力!$R$12</f>
        <v/>
      </c>
      <c r="D3363" s="517" t="s">
        <v>1292</v>
      </c>
    </row>
    <row r="3364" spans="1:4">
      <c r="A3364" s="517" t="str">
        <f>IF(C3373=0,"","商品テーブル")</f>
        <v/>
      </c>
      <c r="B3364" s="517" t="s">
        <v>1293</v>
      </c>
      <c r="C3364" s="517">
        <f>選択!$A$2</f>
        <v>2024</v>
      </c>
    </row>
    <row r="3365" spans="1:4">
      <c r="A3365" s="517" t="str">
        <f>IF(C3373=0,"","商品テーブル")</f>
        <v/>
      </c>
      <c r="B3365" s="517" t="s">
        <v>1360</v>
      </c>
      <c r="C3365" s="517" t="str">
        <f>選択!$A$1</f>
        <v>ブランド構築支援</v>
      </c>
    </row>
    <row r="3366" spans="1:4">
      <c r="A3366" s="517" t="str">
        <f>IF(C3373=0,"","商品テーブル")</f>
        <v/>
      </c>
      <c r="B3366" s="517" t="s">
        <v>1361</v>
      </c>
      <c r="C3366" s="517" t="e">
        <f ca="1">$C$127</f>
        <v>#VALUE!</v>
      </c>
    </row>
    <row r="3367" spans="1:4">
      <c r="A3367" s="517" t="str">
        <f>IF(C3373=0,"","商品テーブル")</f>
        <v/>
      </c>
      <c r="B3367" s="517" t="s">
        <v>1380</v>
      </c>
    </row>
    <row r="3368" spans="1:4">
      <c r="A3368" s="517" t="str">
        <f>IF(C3373=0,"","商品テーブル")</f>
        <v/>
      </c>
      <c r="B3368" s="517" t="s">
        <v>1396</v>
      </c>
      <c r="C3368" s="517">
        <f>商品入力!C111</f>
        <v>0</v>
      </c>
    </row>
    <row r="3369" spans="1:4">
      <c r="A3369" s="517" t="str">
        <f>IF(C3373=0,"","商品テーブル")</f>
        <v/>
      </c>
      <c r="B3369" s="517" t="s">
        <v>1355</v>
      </c>
      <c r="C3369" s="517">
        <f>商品入力!D111</f>
        <v>0</v>
      </c>
    </row>
    <row r="3370" spans="1:4">
      <c r="A3370" s="517" t="str">
        <f>IF(C3373=0,"","商品テーブル")</f>
        <v/>
      </c>
      <c r="B3370" s="517" t="s">
        <v>1356</v>
      </c>
      <c r="C3370" s="517">
        <f>商品入力!E111</f>
        <v>0</v>
      </c>
    </row>
    <row r="3371" spans="1:4">
      <c r="A3371" s="517" t="str">
        <f>IF(C3373=0,"","商品テーブル")</f>
        <v/>
      </c>
      <c r="B3371" s="517" t="s">
        <v>1357</v>
      </c>
      <c r="C3371" s="517">
        <f>商品入力!F111</f>
        <v>0</v>
      </c>
    </row>
    <row r="3372" spans="1:4">
      <c r="A3372" s="517" t="str">
        <f>IF(C3373=0,"","商品テーブル")</f>
        <v/>
      </c>
      <c r="B3372" s="517" t="s">
        <v>1397</v>
      </c>
      <c r="C3372" s="517">
        <f>商品入力!G111</f>
        <v>0</v>
      </c>
    </row>
    <row r="3373" spans="1:4">
      <c r="A3373" s="517" t="str">
        <f>IF(C3373=0,"","商品テーブル")</f>
        <v/>
      </c>
      <c r="B3373" s="517" t="s">
        <v>1359</v>
      </c>
      <c r="C3373" s="517">
        <f>商品入力!H111</f>
        <v>0</v>
      </c>
    </row>
    <row r="3374" spans="1:4">
      <c r="A3374" s="517" t="str">
        <f>IF(C3373=0,"","商品テーブル")</f>
        <v/>
      </c>
      <c r="B3374" s="517" t="s">
        <v>1398</v>
      </c>
      <c r="C3374" s="517">
        <f>商品入力!I111</f>
        <v>0</v>
      </c>
    </row>
    <row r="3375" spans="1:4">
      <c r="A3375" s="517" t="str">
        <f>IF(C3373=0,"","商品テーブル")</f>
        <v/>
      </c>
      <c r="B3375" s="517" t="s">
        <v>1399</v>
      </c>
      <c r="C3375" s="517">
        <f>商品入力!J111</f>
        <v>0</v>
      </c>
    </row>
    <row r="3376" spans="1:4">
      <c r="A3376" s="517" t="str">
        <f>IF(C3373=0,"","商品テーブル")</f>
        <v/>
      </c>
      <c r="B3376" s="517" t="s">
        <v>1400</v>
      </c>
      <c r="C3376" s="517">
        <f>商品入力!K111</f>
        <v>0</v>
      </c>
    </row>
    <row r="3377" spans="1:4">
      <c r="A3377" s="517" t="str">
        <f>IF(C3373=0,"","商品テーブル")</f>
        <v/>
      </c>
      <c r="B3377" s="517" t="s">
        <v>1401</v>
      </c>
      <c r="C3377" s="517">
        <f>商品入力!L111</f>
        <v>0</v>
      </c>
    </row>
    <row r="3378" spans="1:4">
      <c r="A3378" s="517" t="str">
        <f>IF(C3373=0,"","商品テーブル")</f>
        <v/>
      </c>
      <c r="B3378" s="517" t="s">
        <v>1402</v>
      </c>
      <c r="C3378" s="517">
        <f>商品入力!M111</f>
        <v>0</v>
      </c>
    </row>
    <row r="3379" spans="1:4">
      <c r="A3379" s="517" t="str">
        <f>IF(C3373=0,"","商品テーブル")</f>
        <v/>
      </c>
      <c r="B3379" s="517" t="s">
        <v>1403</v>
      </c>
      <c r="C3379" s="517">
        <f>商品入力!N111</f>
        <v>0</v>
      </c>
    </row>
    <row r="3380" spans="1:4">
      <c r="A3380" s="517" t="str">
        <f>IF(C3373=0,"","商品テーブル")</f>
        <v/>
      </c>
      <c r="B3380" s="517" t="s">
        <v>1404</v>
      </c>
      <c r="C3380" s="517">
        <f>商品入力!O111</f>
        <v>0</v>
      </c>
    </row>
    <row r="3381" spans="1:4">
      <c r="A3381" s="517" t="str">
        <f>IF(C3373=0,"","商品テーブル")</f>
        <v/>
      </c>
      <c r="B3381" s="517" t="s">
        <v>1405</v>
      </c>
      <c r="C3381" s="517">
        <f>商品入力!P111</f>
        <v>0</v>
      </c>
    </row>
    <row r="3382" spans="1:4">
      <c r="A3382" s="517" t="str">
        <f>IF(C3373=0,"","商品テーブル")</f>
        <v/>
      </c>
      <c r="B3382" s="517" t="s">
        <v>1406</v>
      </c>
      <c r="C3382" s="517">
        <f>商品入力!Q111</f>
        <v>0</v>
      </c>
    </row>
    <row r="3383" spans="1:4">
      <c r="A3383" s="517" t="str">
        <f>IF(C3373=0,"","商品テーブル")</f>
        <v/>
      </c>
      <c r="B3383" s="517" t="s">
        <v>1407</v>
      </c>
      <c r="C3383" s="517">
        <f>商品入力!R111</f>
        <v>0</v>
      </c>
    </row>
    <row r="3384" spans="1:4">
      <c r="A3384" s="517" t="str">
        <f>IF(C3373=0,"","商品テーブル")</f>
        <v/>
      </c>
      <c r="B3384" s="517" t="s">
        <v>1408</v>
      </c>
      <c r="C3384" s="517">
        <f>商品入力!S111</f>
        <v>0</v>
      </c>
    </row>
    <row r="3385" spans="1:4">
      <c r="A3385" s="517" t="str">
        <f>IF(C3373=0,"","商品テーブル")</f>
        <v/>
      </c>
      <c r="B3385" s="517" t="s">
        <v>1409</v>
      </c>
      <c r="C3385" s="517">
        <f>商品入力!T111</f>
        <v>0</v>
      </c>
    </row>
    <row r="3386" spans="1:4">
      <c r="A3386" s="517" t="str">
        <f>IF(C3396=0,"","商品テーブル")</f>
        <v/>
      </c>
      <c r="B3386" s="517" t="s">
        <v>1291</v>
      </c>
      <c r="C3386" s="517" t="str">
        <f>申請用入力!$R$12</f>
        <v/>
      </c>
      <c r="D3386" s="517" t="s">
        <v>1292</v>
      </c>
    </row>
    <row r="3387" spans="1:4">
      <c r="A3387" s="517" t="str">
        <f>IF(C3396=0,"","商品テーブル")</f>
        <v/>
      </c>
      <c r="B3387" s="517" t="s">
        <v>1293</v>
      </c>
      <c r="C3387" s="517">
        <f>選択!$A$2</f>
        <v>2024</v>
      </c>
    </row>
    <row r="3388" spans="1:4">
      <c r="A3388" s="517" t="str">
        <f>IF(C3396=0,"","商品テーブル")</f>
        <v/>
      </c>
      <c r="B3388" s="517" t="s">
        <v>1360</v>
      </c>
      <c r="C3388" s="517" t="str">
        <f>選択!$A$1</f>
        <v>ブランド構築支援</v>
      </c>
    </row>
    <row r="3389" spans="1:4">
      <c r="A3389" s="517" t="str">
        <f>IF(C3396=0,"","商品テーブル")</f>
        <v/>
      </c>
      <c r="B3389" s="517" t="s">
        <v>1361</v>
      </c>
      <c r="C3389" s="517" t="e">
        <f ca="1">$C$127</f>
        <v>#VALUE!</v>
      </c>
    </row>
    <row r="3390" spans="1:4">
      <c r="A3390" s="517" t="str">
        <f>IF(C3396=0,"","商品テーブル")</f>
        <v/>
      </c>
      <c r="B3390" s="517" t="s">
        <v>1380</v>
      </c>
    </row>
    <row r="3391" spans="1:4">
      <c r="A3391" s="517" t="str">
        <f>IF(C3396=0,"","商品テーブル")</f>
        <v/>
      </c>
      <c r="B3391" s="517" t="s">
        <v>1396</v>
      </c>
      <c r="C3391" s="517">
        <f>商品入力!C112</f>
        <v>0</v>
      </c>
    </row>
    <row r="3392" spans="1:4">
      <c r="A3392" s="517" t="str">
        <f>IF(C3396=0,"","商品テーブル")</f>
        <v/>
      </c>
      <c r="B3392" s="517" t="s">
        <v>1355</v>
      </c>
      <c r="C3392" s="517">
        <f>商品入力!D112</f>
        <v>0</v>
      </c>
    </row>
    <row r="3393" spans="1:3">
      <c r="A3393" s="517" t="str">
        <f>IF(C3396=0,"","商品テーブル")</f>
        <v/>
      </c>
      <c r="B3393" s="517" t="s">
        <v>1356</v>
      </c>
      <c r="C3393" s="517">
        <f>商品入力!E112</f>
        <v>0</v>
      </c>
    </row>
    <row r="3394" spans="1:3">
      <c r="A3394" s="517" t="str">
        <f>IF(C3396=0,"","商品テーブル")</f>
        <v/>
      </c>
      <c r="B3394" s="517" t="s">
        <v>1357</v>
      </c>
      <c r="C3394" s="517">
        <f>商品入力!F112</f>
        <v>0</v>
      </c>
    </row>
    <row r="3395" spans="1:3">
      <c r="A3395" s="517" t="str">
        <f>IF(C3396=0,"","商品テーブル")</f>
        <v/>
      </c>
      <c r="B3395" s="517" t="s">
        <v>1397</v>
      </c>
      <c r="C3395" s="517">
        <f>商品入力!G112</f>
        <v>0</v>
      </c>
    </row>
    <row r="3396" spans="1:3">
      <c r="A3396" s="517" t="str">
        <f>IF(C3396=0,"","商品テーブル")</f>
        <v/>
      </c>
      <c r="B3396" s="517" t="s">
        <v>1359</v>
      </c>
      <c r="C3396" s="517">
        <f>商品入力!H112</f>
        <v>0</v>
      </c>
    </row>
    <row r="3397" spans="1:3">
      <c r="A3397" s="517" t="str">
        <f>IF(C3396=0,"","商品テーブル")</f>
        <v/>
      </c>
      <c r="B3397" s="517" t="s">
        <v>1398</v>
      </c>
      <c r="C3397" s="517">
        <f>商品入力!I112</f>
        <v>0</v>
      </c>
    </row>
    <row r="3398" spans="1:3">
      <c r="A3398" s="517" t="str">
        <f>IF(C3396=0,"","商品テーブル")</f>
        <v/>
      </c>
      <c r="B3398" s="517" t="s">
        <v>1399</v>
      </c>
      <c r="C3398" s="517">
        <f>商品入力!J112</f>
        <v>0</v>
      </c>
    </row>
    <row r="3399" spans="1:3">
      <c r="A3399" s="517" t="str">
        <f>IF(C3396=0,"","商品テーブル")</f>
        <v/>
      </c>
      <c r="B3399" s="517" t="s">
        <v>1400</v>
      </c>
      <c r="C3399" s="517">
        <f>商品入力!K112</f>
        <v>0</v>
      </c>
    </row>
    <row r="3400" spans="1:3">
      <c r="A3400" s="517" t="str">
        <f>IF(C3396=0,"","商品テーブル")</f>
        <v/>
      </c>
      <c r="B3400" s="517" t="s">
        <v>1401</v>
      </c>
      <c r="C3400" s="517">
        <f>商品入力!L112</f>
        <v>0</v>
      </c>
    </row>
    <row r="3401" spans="1:3">
      <c r="A3401" s="517" t="str">
        <f>IF(C3396=0,"","商品テーブル")</f>
        <v/>
      </c>
      <c r="B3401" s="517" t="s">
        <v>1402</v>
      </c>
      <c r="C3401" s="517">
        <f>商品入力!M112</f>
        <v>0</v>
      </c>
    </row>
    <row r="3402" spans="1:3">
      <c r="A3402" s="517" t="str">
        <f>IF(C3396=0,"","商品テーブル")</f>
        <v/>
      </c>
      <c r="B3402" s="517" t="s">
        <v>1403</v>
      </c>
      <c r="C3402" s="517">
        <f>商品入力!N112</f>
        <v>0</v>
      </c>
    </row>
    <row r="3403" spans="1:3">
      <c r="A3403" s="517" t="str">
        <f>IF(C3396=0,"","商品テーブル")</f>
        <v/>
      </c>
      <c r="B3403" s="517" t="s">
        <v>1404</v>
      </c>
      <c r="C3403" s="517">
        <f>商品入力!O112</f>
        <v>0</v>
      </c>
    </row>
    <row r="3404" spans="1:3">
      <c r="A3404" s="517" t="str">
        <f>IF(C3396=0,"","商品テーブル")</f>
        <v/>
      </c>
      <c r="B3404" s="517" t="s">
        <v>1405</v>
      </c>
      <c r="C3404" s="517">
        <f>商品入力!P112</f>
        <v>0</v>
      </c>
    </row>
    <row r="3405" spans="1:3">
      <c r="A3405" s="517" t="str">
        <f>IF(C3396=0,"","商品テーブル")</f>
        <v/>
      </c>
      <c r="B3405" s="517" t="s">
        <v>1406</v>
      </c>
      <c r="C3405" s="517">
        <f>商品入力!Q112</f>
        <v>0</v>
      </c>
    </row>
    <row r="3406" spans="1:3">
      <c r="A3406" s="517" t="str">
        <f>IF(C3396=0,"","商品テーブル")</f>
        <v/>
      </c>
      <c r="B3406" s="517" t="s">
        <v>1407</v>
      </c>
      <c r="C3406" s="517">
        <f>商品入力!R112</f>
        <v>0</v>
      </c>
    </row>
    <row r="3407" spans="1:3">
      <c r="A3407" s="517" t="str">
        <f>IF(C3396=0,"","商品テーブル")</f>
        <v/>
      </c>
      <c r="B3407" s="517" t="s">
        <v>1408</v>
      </c>
      <c r="C3407" s="517">
        <f>商品入力!S112</f>
        <v>0</v>
      </c>
    </row>
    <row r="3408" spans="1:3">
      <c r="A3408" s="517" t="str">
        <f>IF(C3396=0,"","商品テーブル")</f>
        <v/>
      </c>
      <c r="B3408" s="517" t="s">
        <v>1409</v>
      </c>
      <c r="C3408" s="517">
        <f>商品入力!T112</f>
        <v>0</v>
      </c>
    </row>
    <row r="3409" spans="1:4">
      <c r="A3409" s="517" t="str">
        <f>IF(C3419=0,"","商品テーブル")</f>
        <v/>
      </c>
      <c r="B3409" s="517" t="s">
        <v>1291</v>
      </c>
      <c r="C3409" s="517" t="str">
        <f>申請用入力!$R$12</f>
        <v/>
      </c>
      <c r="D3409" s="517" t="s">
        <v>1292</v>
      </c>
    </row>
    <row r="3410" spans="1:4">
      <c r="A3410" s="517" t="str">
        <f>IF(C3419=0,"","商品テーブル")</f>
        <v/>
      </c>
      <c r="B3410" s="517" t="s">
        <v>1293</v>
      </c>
      <c r="C3410" s="517">
        <f>選択!$A$2</f>
        <v>2024</v>
      </c>
    </row>
    <row r="3411" spans="1:4">
      <c r="A3411" s="517" t="str">
        <f>IF(C3419=0,"","商品テーブル")</f>
        <v/>
      </c>
      <c r="B3411" s="517" t="s">
        <v>1360</v>
      </c>
      <c r="C3411" s="517" t="str">
        <f>選択!$A$1</f>
        <v>ブランド構築支援</v>
      </c>
    </row>
    <row r="3412" spans="1:4">
      <c r="A3412" s="517" t="str">
        <f>IF(C3419=0,"","商品テーブル")</f>
        <v/>
      </c>
      <c r="B3412" s="517" t="s">
        <v>1361</v>
      </c>
      <c r="C3412" s="517" t="e">
        <f ca="1">$C$127</f>
        <v>#VALUE!</v>
      </c>
    </row>
    <row r="3413" spans="1:4">
      <c r="A3413" s="517" t="str">
        <f>IF(C3419=0,"","商品テーブル")</f>
        <v/>
      </c>
      <c r="B3413" s="517" t="s">
        <v>1380</v>
      </c>
    </row>
    <row r="3414" spans="1:4">
      <c r="A3414" s="517" t="str">
        <f>IF(C3419=0,"","商品テーブル")</f>
        <v/>
      </c>
      <c r="B3414" s="517" t="s">
        <v>1396</v>
      </c>
      <c r="C3414" s="517">
        <f>商品入力!C113</f>
        <v>0</v>
      </c>
    </row>
    <row r="3415" spans="1:4">
      <c r="A3415" s="517" t="str">
        <f>IF(C3419=0,"","商品テーブル")</f>
        <v/>
      </c>
      <c r="B3415" s="517" t="s">
        <v>1355</v>
      </c>
      <c r="C3415" s="517">
        <f>商品入力!D113</f>
        <v>0</v>
      </c>
    </row>
    <row r="3416" spans="1:4">
      <c r="A3416" s="517" t="str">
        <f>IF(C3419=0,"","商品テーブル")</f>
        <v/>
      </c>
      <c r="B3416" s="517" t="s">
        <v>1356</v>
      </c>
      <c r="C3416" s="517">
        <f>商品入力!E113</f>
        <v>0</v>
      </c>
    </row>
    <row r="3417" spans="1:4">
      <c r="A3417" s="517" t="str">
        <f>IF(C3419=0,"","商品テーブル")</f>
        <v/>
      </c>
      <c r="B3417" s="517" t="s">
        <v>1357</v>
      </c>
      <c r="C3417" s="517">
        <f>商品入力!F113</f>
        <v>0</v>
      </c>
    </row>
    <row r="3418" spans="1:4">
      <c r="A3418" s="517" t="str">
        <f>IF(C3419=0,"","商品テーブル")</f>
        <v/>
      </c>
      <c r="B3418" s="517" t="s">
        <v>1397</v>
      </c>
      <c r="C3418" s="517">
        <f>商品入力!G113</f>
        <v>0</v>
      </c>
    </row>
    <row r="3419" spans="1:4">
      <c r="A3419" s="517" t="str">
        <f>IF(C3419=0,"","商品テーブル")</f>
        <v/>
      </c>
      <c r="B3419" s="517" t="s">
        <v>1359</v>
      </c>
      <c r="C3419" s="517">
        <f>商品入力!H113</f>
        <v>0</v>
      </c>
    </row>
    <row r="3420" spans="1:4">
      <c r="A3420" s="517" t="str">
        <f>IF(C3419=0,"","商品テーブル")</f>
        <v/>
      </c>
      <c r="B3420" s="517" t="s">
        <v>1398</v>
      </c>
      <c r="C3420" s="517">
        <f>商品入力!I113</f>
        <v>0</v>
      </c>
    </row>
    <row r="3421" spans="1:4">
      <c r="A3421" s="517" t="str">
        <f>IF(C3419=0,"","商品テーブル")</f>
        <v/>
      </c>
      <c r="B3421" s="517" t="s">
        <v>1399</v>
      </c>
      <c r="C3421" s="517">
        <f>商品入力!J113</f>
        <v>0</v>
      </c>
    </row>
    <row r="3422" spans="1:4">
      <c r="A3422" s="517" t="str">
        <f>IF(C3419=0,"","商品テーブル")</f>
        <v/>
      </c>
      <c r="B3422" s="517" t="s">
        <v>1400</v>
      </c>
      <c r="C3422" s="517">
        <f>商品入力!K113</f>
        <v>0</v>
      </c>
    </row>
    <row r="3423" spans="1:4">
      <c r="A3423" s="517" t="str">
        <f>IF(C3419=0,"","商品テーブル")</f>
        <v/>
      </c>
      <c r="B3423" s="517" t="s">
        <v>1401</v>
      </c>
      <c r="C3423" s="517">
        <f>商品入力!L113</f>
        <v>0</v>
      </c>
    </row>
    <row r="3424" spans="1:4">
      <c r="A3424" s="517" t="str">
        <f>IF(C3419=0,"","商品テーブル")</f>
        <v/>
      </c>
      <c r="B3424" s="517" t="s">
        <v>1402</v>
      </c>
      <c r="C3424" s="517">
        <f>商品入力!M113</f>
        <v>0</v>
      </c>
    </row>
    <row r="3425" spans="1:4">
      <c r="A3425" s="517" t="str">
        <f>IF(C3419=0,"","商品テーブル")</f>
        <v/>
      </c>
      <c r="B3425" s="517" t="s">
        <v>1403</v>
      </c>
      <c r="C3425" s="517">
        <f>商品入力!N113</f>
        <v>0</v>
      </c>
    </row>
    <row r="3426" spans="1:4">
      <c r="A3426" s="517" t="str">
        <f>IF(C3419=0,"","商品テーブル")</f>
        <v/>
      </c>
      <c r="B3426" s="517" t="s">
        <v>1404</v>
      </c>
      <c r="C3426" s="517">
        <f>商品入力!O113</f>
        <v>0</v>
      </c>
    </row>
    <row r="3427" spans="1:4">
      <c r="A3427" s="517" t="str">
        <f>IF(C3419=0,"","商品テーブル")</f>
        <v/>
      </c>
      <c r="B3427" s="517" t="s">
        <v>1405</v>
      </c>
      <c r="C3427" s="517">
        <f>商品入力!P113</f>
        <v>0</v>
      </c>
    </row>
    <row r="3428" spans="1:4">
      <c r="A3428" s="517" t="str">
        <f>IF(C3419=0,"","商品テーブル")</f>
        <v/>
      </c>
      <c r="B3428" s="517" t="s">
        <v>1406</v>
      </c>
      <c r="C3428" s="517">
        <f>商品入力!Q113</f>
        <v>0</v>
      </c>
    </row>
    <row r="3429" spans="1:4">
      <c r="A3429" s="517" t="str">
        <f>IF(C3419=0,"","商品テーブル")</f>
        <v/>
      </c>
      <c r="B3429" s="517" t="s">
        <v>1407</v>
      </c>
      <c r="C3429" s="517">
        <f>商品入力!R113</f>
        <v>0</v>
      </c>
    </row>
    <row r="3430" spans="1:4">
      <c r="A3430" s="517" t="str">
        <f>IF(C3419=0,"","商品テーブル")</f>
        <v/>
      </c>
      <c r="B3430" s="517" t="s">
        <v>1408</v>
      </c>
      <c r="C3430" s="517">
        <f>商品入力!S113</f>
        <v>0</v>
      </c>
    </row>
    <row r="3431" spans="1:4">
      <c r="A3431" s="517" t="str">
        <f>IF(C3419=0,"","商品テーブル")</f>
        <v/>
      </c>
      <c r="B3431" s="517" t="s">
        <v>1409</v>
      </c>
      <c r="C3431" s="517">
        <f>商品入力!T113</f>
        <v>0</v>
      </c>
    </row>
    <row r="3432" spans="1:4">
      <c r="A3432" s="517" t="str">
        <f>IF(C3442=0,"","商品テーブル")</f>
        <v/>
      </c>
      <c r="B3432" s="517" t="s">
        <v>1291</v>
      </c>
      <c r="C3432" s="517" t="str">
        <f>申請用入力!$R$12</f>
        <v/>
      </c>
      <c r="D3432" s="517" t="s">
        <v>1292</v>
      </c>
    </row>
    <row r="3433" spans="1:4">
      <c r="A3433" s="517" t="str">
        <f>IF(C3442=0,"","商品テーブル")</f>
        <v/>
      </c>
      <c r="B3433" s="517" t="s">
        <v>1293</v>
      </c>
      <c r="C3433" s="517">
        <f>選択!$A$2</f>
        <v>2024</v>
      </c>
    </row>
    <row r="3434" spans="1:4">
      <c r="A3434" s="517" t="str">
        <f>IF(C3442=0,"","商品テーブル")</f>
        <v/>
      </c>
      <c r="B3434" s="517" t="s">
        <v>1360</v>
      </c>
      <c r="C3434" s="517" t="str">
        <f>選択!$A$1</f>
        <v>ブランド構築支援</v>
      </c>
    </row>
    <row r="3435" spans="1:4">
      <c r="A3435" s="517" t="str">
        <f>IF(C3442=0,"","商品テーブル")</f>
        <v/>
      </c>
      <c r="B3435" s="517" t="s">
        <v>1361</v>
      </c>
      <c r="C3435" s="517" t="e">
        <f ca="1">$C$127</f>
        <v>#VALUE!</v>
      </c>
    </row>
    <row r="3436" spans="1:4">
      <c r="A3436" s="517" t="str">
        <f>IF(C3442=0,"","商品テーブル")</f>
        <v/>
      </c>
      <c r="B3436" s="517" t="s">
        <v>1380</v>
      </c>
    </row>
    <row r="3437" spans="1:4">
      <c r="A3437" s="517" t="str">
        <f>IF(C3442=0,"","商品テーブル")</f>
        <v/>
      </c>
      <c r="B3437" s="517" t="s">
        <v>1396</v>
      </c>
      <c r="C3437" s="517">
        <f>商品入力!C114</f>
        <v>0</v>
      </c>
    </row>
    <row r="3438" spans="1:4">
      <c r="A3438" s="517" t="str">
        <f>IF(C3442=0,"","商品テーブル")</f>
        <v/>
      </c>
      <c r="B3438" s="517" t="s">
        <v>1355</v>
      </c>
      <c r="C3438" s="517">
        <f>商品入力!D114</f>
        <v>0</v>
      </c>
    </row>
    <row r="3439" spans="1:4">
      <c r="A3439" s="517" t="str">
        <f>IF(C3442=0,"","商品テーブル")</f>
        <v/>
      </c>
      <c r="B3439" s="517" t="s">
        <v>1356</v>
      </c>
      <c r="C3439" s="517">
        <f>商品入力!E114</f>
        <v>0</v>
      </c>
    </row>
    <row r="3440" spans="1:4">
      <c r="A3440" s="517" t="str">
        <f>IF(C3442=0,"","商品テーブル")</f>
        <v/>
      </c>
      <c r="B3440" s="517" t="s">
        <v>1357</v>
      </c>
      <c r="C3440" s="517">
        <f>商品入力!F114</f>
        <v>0</v>
      </c>
    </row>
    <row r="3441" spans="1:4">
      <c r="A3441" s="517" t="str">
        <f>IF(C3442=0,"","商品テーブル")</f>
        <v/>
      </c>
      <c r="B3441" s="517" t="s">
        <v>1397</v>
      </c>
      <c r="C3441" s="517">
        <f>商品入力!G114</f>
        <v>0</v>
      </c>
    </row>
    <row r="3442" spans="1:4">
      <c r="A3442" s="517" t="str">
        <f>IF(C3442=0,"","商品テーブル")</f>
        <v/>
      </c>
      <c r="B3442" s="517" t="s">
        <v>1359</v>
      </c>
      <c r="C3442" s="517">
        <f>商品入力!H114</f>
        <v>0</v>
      </c>
    </row>
    <row r="3443" spans="1:4">
      <c r="A3443" s="517" t="str">
        <f>IF(C3442=0,"","商品テーブル")</f>
        <v/>
      </c>
      <c r="B3443" s="517" t="s">
        <v>1398</v>
      </c>
      <c r="C3443" s="517">
        <f>商品入力!I114</f>
        <v>0</v>
      </c>
    </row>
    <row r="3444" spans="1:4">
      <c r="A3444" s="517" t="str">
        <f>IF(C3442=0,"","商品テーブル")</f>
        <v/>
      </c>
      <c r="B3444" s="517" t="s">
        <v>1399</v>
      </c>
      <c r="C3444" s="517">
        <f>商品入力!J114</f>
        <v>0</v>
      </c>
    </row>
    <row r="3445" spans="1:4">
      <c r="A3445" s="517" t="str">
        <f>IF(C3442=0,"","商品テーブル")</f>
        <v/>
      </c>
      <c r="B3445" s="517" t="s">
        <v>1400</v>
      </c>
      <c r="C3445" s="517">
        <f>商品入力!K114</f>
        <v>0</v>
      </c>
    </row>
    <row r="3446" spans="1:4">
      <c r="A3446" s="517" t="str">
        <f>IF(C3442=0,"","商品テーブル")</f>
        <v/>
      </c>
      <c r="B3446" s="517" t="s">
        <v>1401</v>
      </c>
      <c r="C3446" s="517">
        <f>商品入力!L114</f>
        <v>0</v>
      </c>
    </row>
    <row r="3447" spans="1:4">
      <c r="A3447" s="517" t="str">
        <f>IF(C3442=0,"","商品テーブル")</f>
        <v/>
      </c>
      <c r="B3447" s="517" t="s">
        <v>1402</v>
      </c>
      <c r="C3447" s="517">
        <f>商品入力!M114</f>
        <v>0</v>
      </c>
    </row>
    <row r="3448" spans="1:4">
      <c r="A3448" s="517" t="str">
        <f>IF(C3442=0,"","商品テーブル")</f>
        <v/>
      </c>
      <c r="B3448" s="517" t="s">
        <v>1403</v>
      </c>
      <c r="C3448" s="517">
        <f>商品入力!N114</f>
        <v>0</v>
      </c>
    </row>
    <row r="3449" spans="1:4">
      <c r="A3449" s="517" t="str">
        <f>IF(C3442=0,"","商品テーブル")</f>
        <v/>
      </c>
      <c r="B3449" s="517" t="s">
        <v>1404</v>
      </c>
      <c r="C3449" s="517">
        <f>商品入力!O114</f>
        <v>0</v>
      </c>
    </row>
    <row r="3450" spans="1:4">
      <c r="A3450" s="517" t="str">
        <f>IF(C3442=0,"","商品テーブル")</f>
        <v/>
      </c>
      <c r="B3450" s="517" t="s">
        <v>1405</v>
      </c>
      <c r="C3450" s="517">
        <f>商品入力!P114</f>
        <v>0</v>
      </c>
    </row>
    <row r="3451" spans="1:4">
      <c r="A3451" s="517" t="str">
        <f>IF(C3442=0,"","商品テーブル")</f>
        <v/>
      </c>
      <c r="B3451" s="517" t="s">
        <v>1406</v>
      </c>
      <c r="C3451" s="517">
        <f>商品入力!Q114</f>
        <v>0</v>
      </c>
    </row>
    <row r="3452" spans="1:4">
      <c r="A3452" s="517" t="str">
        <f>IF(C3442=0,"","商品テーブル")</f>
        <v/>
      </c>
      <c r="B3452" s="517" t="s">
        <v>1407</v>
      </c>
      <c r="C3452" s="517">
        <f>商品入力!R114</f>
        <v>0</v>
      </c>
    </row>
    <row r="3453" spans="1:4">
      <c r="A3453" s="517" t="str">
        <f>IF(C3442=0,"","商品テーブル")</f>
        <v/>
      </c>
      <c r="B3453" s="517" t="s">
        <v>1408</v>
      </c>
      <c r="C3453" s="517">
        <f>商品入力!S114</f>
        <v>0</v>
      </c>
    </row>
    <row r="3454" spans="1:4">
      <c r="A3454" s="517" t="str">
        <f>IF(C3442=0,"","商品テーブル")</f>
        <v/>
      </c>
      <c r="B3454" s="517" t="s">
        <v>1409</v>
      </c>
      <c r="C3454" s="517">
        <f>商品入力!T114</f>
        <v>0</v>
      </c>
    </row>
    <row r="3455" spans="1:4">
      <c r="A3455" s="517" t="str">
        <f>IF(C3465=0,"","商品テーブル")</f>
        <v/>
      </c>
      <c r="B3455" s="517" t="s">
        <v>1291</v>
      </c>
      <c r="C3455" s="517" t="str">
        <f>申請用入力!$R$12</f>
        <v/>
      </c>
      <c r="D3455" s="517" t="s">
        <v>1292</v>
      </c>
    </row>
    <row r="3456" spans="1:4">
      <c r="A3456" s="517" t="str">
        <f>IF(C3465=0,"","商品テーブル")</f>
        <v/>
      </c>
      <c r="B3456" s="517" t="s">
        <v>1293</v>
      </c>
      <c r="C3456" s="517">
        <f>選択!$A$2</f>
        <v>2024</v>
      </c>
    </row>
    <row r="3457" spans="1:3">
      <c r="A3457" s="517" t="str">
        <f>IF(C3465=0,"","商品テーブル")</f>
        <v/>
      </c>
      <c r="B3457" s="517" t="s">
        <v>1360</v>
      </c>
      <c r="C3457" s="517" t="str">
        <f>選択!$A$1</f>
        <v>ブランド構築支援</v>
      </c>
    </row>
    <row r="3458" spans="1:3">
      <c r="A3458" s="517" t="str">
        <f>IF(C3465=0,"","商品テーブル")</f>
        <v/>
      </c>
      <c r="B3458" s="517" t="s">
        <v>1361</v>
      </c>
      <c r="C3458" s="517" t="e">
        <f ca="1">$C$127</f>
        <v>#VALUE!</v>
      </c>
    </row>
    <row r="3459" spans="1:3">
      <c r="A3459" s="517" t="str">
        <f>IF(C3465=0,"","商品テーブル")</f>
        <v/>
      </c>
      <c r="B3459" s="517" t="s">
        <v>1380</v>
      </c>
    </row>
    <row r="3460" spans="1:3">
      <c r="A3460" s="517" t="str">
        <f>IF(C3465=0,"","商品テーブル")</f>
        <v/>
      </c>
      <c r="B3460" s="517" t="s">
        <v>1396</v>
      </c>
      <c r="C3460" s="517">
        <f>商品入力!C115</f>
        <v>0</v>
      </c>
    </row>
    <row r="3461" spans="1:3">
      <c r="A3461" s="517" t="str">
        <f>IF(C3465=0,"","商品テーブル")</f>
        <v/>
      </c>
      <c r="B3461" s="517" t="s">
        <v>1355</v>
      </c>
      <c r="C3461" s="517">
        <f>商品入力!D115</f>
        <v>0</v>
      </c>
    </row>
    <row r="3462" spans="1:3">
      <c r="A3462" s="517" t="str">
        <f>IF(C3465=0,"","商品テーブル")</f>
        <v/>
      </c>
      <c r="B3462" s="517" t="s">
        <v>1356</v>
      </c>
      <c r="C3462" s="517">
        <f>商品入力!E115</f>
        <v>0</v>
      </c>
    </row>
    <row r="3463" spans="1:3">
      <c r="A3463" s="517" t="str">
        <f>IF(C3465=0,"","商品テーブル")</f>
        <v/>
      </c>
      <c r="B3463" s="517" t="s">
        <v>1357</v>
      </c>
      <c r="C3463" s="517">
        <f>商品入力!F115</f>
        <v>0</v>
      </c>
    </row>
    <row r="3464" spans="1:3">
      <c r="A3464" s="517" t="str">
        <f>IF(C3465=0,"","商品テーブル")</f>
        <v/>
      </c>
      <c r="B3464" s="517" t="s">
        <v>1397</v>
      </c>
      <c r="C3464" s="517">
        <f>商品入力!G115</f>
        <v>0</v>
      </c>
    </row>
    <row r="3465" spans="1:3">
      <c r="A3465" s="517" t="str">
        <f>IF(C3465=0,"","商品テーブル")</f>
        <v/>
      </c>
      <c r="B3465" s="517" t="s">
        <v>1359</v>
      </c>
      <c r="C3465" s="517">
        <f>商品入力!H115</f>
        <v>0</v>
      </c>
    </row>
    <row r="3466" spans="1:3">
      <c r="A3466" s="517" t="str">
        <f>IF(C3465=0,"","商品テーブル")</f>
        <v/>
      </c>
      <c r="B3466" s="517" t="s">
        <v>1398</v>
      </c>
      <c r="C3466" s="517">
        <f>商品入力!I115</f>
        <v>0</v>
      </c>
    </row>
    <row r="3467" spans="1:3">
      <c r="A3467" s="517" t="str">
        <f>IF(C3465=0,"","商品テーブル")</f>
        <v/>
      </c>
      <c r="B3467" s="517" t="s">
        <v>1399</v>
      </c>
      <c r="C3467" s="517">
        <f>商品入力!J115</f>
        <v>0</v>
      </c>
    </row>
    <row r="3468" spans="1:3">
      <c r="A3468" s="517" t="str">
        <f>IF(C3465=0,"","商品テーブル")</f>
        <v/>
      </c>
      <c r="B3468" s="517" t="s">
        <v>1400</v>
      </c>
      <c r="C3468" s="517">
        <f>商品入力!K115</f>
        <v>0</v>
      </c>
    </row>
    <row r="3469" spans="1:3">
      <c r="A3469" s="517" t="str">
        <f>IF(C3465=0,"","商品テーブル")</f>
        <v/>
      </c>
      <c r="B3469" s="517" t="s">
        <v>1401</v>
      </c>
      <c r="C3469" s="517">
        <f>商品入力!L115</f>
        <v>0</v>
      </c>
    </row>
    <row r="3470" spans="1:3">
      <c r="A3470" s="517" t="str">
        <f>IF(C3465=0,"","商品テーブル")</f>
        <v/>
      </c>
      <c r="B3470" s="517" t="s">
        <v>1402</v>
      </c>
      <c r="C3470" s="517">
        <f>商品入力!M115</f>
        <v>0</v>
      </c>
    </row>
    <row r="3471" spans="1:3">
      <c r="A3471" s="517" t="str">
        <f>IF(C3465=0,"","商品テーブル")</f>
        <v/>
      </c>
      <c r="B3471" s="517" t="s">
        <v>1403</v>
      </c>
      <c r="C3471" s="517">
        <f>商品入力!N115</f>
        <v>0</v>
      </c>
    </row>
    <row r="3472" spans="1:3">
      <c r="A3472" s="517" t="str">
        <f>IF(C3465=0,"","商品テーブル")</f>
        <v/>
      </c>
      <c r="B3472" s="517" t="s">
        <v>1404</v>
      </c>
      <c r="C3472" s="517">
        <f>商品入力!O115</f>
        <v>0</v>
      </c>
    </row>
    <row r="3473" spans="1:4">
      <c r="A3473" s="517" t="str">
        <f>IF(C3465=0,"","商品テーブル")</f>
        <v/>
      </c>
      <c r="B3473" s="517" t="s">
        <v>1405</v>
      </c>
      <c r="C3473" s="517">
        <f>商品入力!P115</f>
        <v>0</v>
      </c>
    </row>
    <row r="3474" spans="1:4">
      <c r="A3474" s="517" t="str">
        <f>IF(C3465=0,"","商品テーブル")</f>
        <v/>
      </c>
      <c r="B3474" s="517" t="s">
        <v>1406</v>
      </c>
      <c r="C3474" s="517">
        <f>商品入力!Q115</f>
        <v>0</v>
      </c>
    </row>
    <row r="3475" spans="1:4">
      <c r="A3475" s="517" t="str">
        <f>IF(C3465=0,"","商品テーブル")</f>
        <v/>
      </c>
      <c r="B3475" s="517" t="s">
        <v>1407</v>
      </c>
      <c r="C3475" s="517">
        <f>商品入力!R115</f>
        <v>0</v>
      </c>
    </row>
    <row r="3476" spans="1:4">
      <c r="A3476" s="517" t="str">
        <f>IF(C3465=0,"","商品テーブル")</f>
        <v/>
      </c>
      <c r="B3476" s="517" t="s">
        <v>1408</v>
      </c>
      <c r="C3476" s="517">
        <f>商品入力!S115</f>
        <v>0</v>
      </c>
    </row>
    <row r="3477" spans="1:4">
      <c r="A3477" s="517" t="str">
        <f>IF(C3465=0,"","商品テーブル")</f>
        <v/>
      </c>
      <c r="B3477" s="517" t="s">
        <v>1409</v>
      </c>
      <c r="C3477" s="517">
        <f>商品入力!T115</f>
        <v>0</v>
      </c>
    </row>
    <row r="3478" spans="1:4">
      <c r="A3478" s="517" t="str">
        <f>IF(C3488=0,"","商品テーブル")</f>
        <v/>
      </c>
      <c r="B3478" s="517" t="s">
        <v>1291</v>
      </c>
      <c r="C3478" s="517" t="str">
        <f>申請用入力!$R$12</f>
        <v/>
      </c>
      <c r="D3478" s="517" t="s">
        <v>1292</v>
      </c>
    </row>
    <row r="3479" spans="1:4">
      <c r="A3479" s="517" t="str">
        <f>IF(C3488=0,"","商品テーブル")</f>
        <v/>
      </c>
      <c r="B3479" s="517" t="s">
        <v>1293</v>
      </c>
      <c r="C3479" s="517">
        <f>選択!$A$2</f>
        <v>2024</v>
      </c>
    </row>
    <row r="3480" spans="1:4">
      <c r="A3480" s="517" t="str">
        <f>IF(C3488=0,"","商品テーブル")</f>
        <v/>
      </c>
      <c r="B3480" s="517" t="s">
        <v>1360</v>
      </c>
      <c r="C3480" s="517" t="str">
        <f>選択!$A$1</f>
        <v>ブランド構築支援</v>
      </c>
    </row>
    <row r="3481" spans="1:4">
      <c r="A3481" s="517" t="str">
        <f>IF(C3488=0,"","商品テーブル")</f>
        <v/>
      </c>
      <c r="B3481" s="517" t="s">
        <v>1361</v>
      </c>
      <c r="C3481" s="517" t="e">
        <f ca="1">$C$127</f>
        <v>#VALUE!</v>
      </c>
    </row>
    <row r="3482" spans="1:4">
      <c r="A3482" s="517" t="str">
        <f>IF(C3488=0,"","商品テーブル")</f>
        <v/>
      </c>
      <c r="B3482" s="517" t="s">
        <v>1380</v>
      </c>
    </row>
    <row r="3483" spans="1:4">
      <c r="A3483" s="517" t="str">
        <f>IF(C3488=0,"","商品テーブル")</f>
        <v/>
      </c>
      <c r="B3483" s="517" t="s">
        <v>1396</v>
      </c>
      <c r="C3483" s="517">
        <f>商品入力!C116</f>
        <v>0</v>
      </c>
    </row>
    <row r="3484" spans="1:4">
      <c r="A3484" s="517" t="str">
        <f>IF(C3488=0,"","商品テーブル")</f>
        <v/>
      </c>
      <c r="B3484" s="517" t="s">
        <v>1355</v>
      </c>
      <c r="C3484" s="517">
        <f>商品入力!D116</f>
        <v>0</v>
      </c>
    </row>
    <row r="3485" spans="1:4">
      <c r="A3485" s="517" t="str">
        <f>IF(C3488=0,"","商品テーブル")</f>
        <v/>
      </c>
      <c r="B3485" s="517" t="s">
        <v>1356</v>
      </c>
      <c r="C3485" s="517">
        <f>商品入力!E116</f>
        <v>0</v>
      </c>
    </row>
    <row r="3486" spans="1:4">
      <c r="A3486" s="517" t="str">
        <f>IF(C3488=0,"","商品テーブル")</f>
        <v/>
      </c>
      <c r="B3486" s="517" t="s">
        <v>1357</v>
      </c>
      <c r="C3486" s="517">
        <f>商品入力!F116</f>
        <v>0</v>
      </c>
    </row>
    <row r="3487" spans="1:4">
      <c r="A3487" s="517" t="str">
        <f>IF(C3488=0,"","商品テーブル")</f>
        <v/>
      </c>
      <c r="B3487" s="517" t="s">
        <v>1397</v>
      </c>
      <c r="C3487" s="517">
        <f>商品入力!G116</f>
        <v>0</v>
      </c>
    </row>
    <row r="3488" spans="1:4">
      <c r="A3488" s="517" t="str">
        <f>IF(C3488=0,"","商品テーブル")</f>
        <v/>
      </c>
      <c r="B3488" s="517" t="s">
        <v>1359</v>
      </c>
      <c r="C3488" s="517">
        <f>商品入力!H116</f>
        <v>0</v>
      </c>
    </row>
    <row r="3489" spans="1:4">
      <c r="A3489" s="517" t="str">
        <f>IF(C3488=0,"","商品テーブル")</f>
        <v/>
      </c>
      <c r="B3489" s="517" t="s">
        <v>1398</v>
      </c>
      <c r="C3489" s="517">
        <f>商品入力!I116</f>
        <v>0</v>
      </c>
    </row>
    <row r="3490" spans="1:4">
      <c r="A3490" s="517" t="str">
        <f>IF(C3488=0,"","商品テーブル")</f>
        <v/>
      </c>
      <c r="B3490" s="517" t="s">
        <v>1399</v>
      </c>
      <c r="C3490" s="517">
        <f>商品入力!J116</f>
        <v>0</v>
      </c>
    </row>
    <row r="3491" spans="1:4">
      <c r="A3491" s="517" t="str">
        <f>IF(C3488=0,"","商品テーブル")</f>
        <v/>
      </c>
      <c r="B3491" s="517" t="s">
        <v>1400</v>
      </c>
      <c r="C3491" s="517">
        <f>商品入力!K116</f>
        <v>0</v>
      </c>
    </row>
    <row r="3492" spans="1:4">
      <c r="A3492" s="517" t="str">
        <f>IF(C3488=0,"","商品テーブル")</f>
        <v/>
      </c>
      <c r="B3492" s="517" t="s">
        <v>1401</v>
      </c>
      <c r="C3492" s="517">
        <f>商品入力!L116</f>
        <v>0</v>
      </c>
    </row>
    <row r="3493" spans="1:4">
      <c r="A3493" s="517" t="str">
        <f>IF(C3488=0,"","商品テーブル")</f>
        <v/>
      </c>
      <c r="B3493" s="517" t="s">
        <v>1402</v>
      </c>
      <c r="C3493" s="517">
        <f>商品入力!M116</f>
        <v>0</v>
      </c>
    </row>
    <row r="3494" spans="1:4">
      <c r="A3494" s="517" t="str">
        <f>IF(C3488=0,"","商品テーブル")</f>
        <v/>
      </c>
      <c r="B3494" s="517" t="s">
        <v>1403</v>
      </c>
      <c r="C3494" s="517">
        <f>商品入力!N116</f>
        <v>0</v>
      </c>
    </row>
    <row r="3495" spans="1:4">
      <c r="A3495" s="517" t="str">
        <f>IF(C3488=0,"","商品テーブル")</f>
        <v/>
      </c>
      <c r="B3495" s="517" t="s">
        <v>1404</v>
      </c>
      <c r="C3495" s="517">
        <f>商品入力!O116</f>
        <v>0</v>
      </c>
    </row>
    <row r="3496" spans="1:4">
      <c r="A3496" s="517" t="str">
        <f>IF(C3488=0,"","商品テーブル")</f>
        <v/>
      </c>
      <c r="B3496" s="517" t="s">
        <v>1405</v>
      </c>
      <c r="C3496" s="517">
        <f>商品入力!P116</f>
        <v>0</v>
      </c>
    </row>
    <row r="3497" spans="1:4">
      <c r="A3497" s="517" t="str">
        <f>IF(C3488=0,"","商品テーブル")</f>
        <v/>
      </c>
      <c r="B3497" s="517" t="s">
        <v>1406</v>
      </c>
      <c r="C3497" s="517">
        <f>商品入力!Q116</f>
        <v>0</v>
      </c>
    </row>
    <row r="3498" spans="1:4">
      <c r="A3498" s="517" t="str">
        <f>IF(C3488=0,"","商品テーブル")</f>
        <v/>
      </c>
      <c r="B3498" s="517" t="s">
        <v>1407</v>
      </c>
      <c r="C3498" s="517">
        <f>商品入力!R116</f>
        <v>0</v>
      </c>
    </row>
    <row r="3499" spans="1:4">
      <c r="A3499" s="517" t="str">
        <f>IF(C3488=0,"","商品テーブル")</f>
        <v/>
      </c>
      <c r="B3499" s="517" t="s">
        <v>1408</v>
      </c>
      <c r="C3499" s="517">
        <f>商品入力!S116</f>
        <v>0</v>
      </c>
    </row>
    <row r="3500" spans="1:4">
      <c r="A3500" s="517" t="str">
        <f>IF(C3488=0,"","商品テーブル")</f>
        <v/>
      </c>
      <c r="B3500" s="517" t="s">
        <v>1409</v>
      </c>
      <c r="C3500" s="517">
        <f>商品入力!T116</f>
        <v>0</v>
      </c>
    </row>
    <row r="3501" spans="1:4">
      <c r="A3501" s="517" t="str">
        <f>IF(C3511=0,"","商品テーブル")</f>
        <v/>
      </c>
      <c r="B3501" s="517" t="s">
        <v>1291</v>
      </c>
      <c r="C3501" s="517" t="str">
        <f>申請用入力!$R$12</f>
        <v/>
      </c>
      <c r="D3501" s="517" t="s">
        <v>1292</v>
      </c>
    </row>
    <row r="3502" spans="1:4">
      <c r="A3502" s="517" t="str">
        <f>IF(C3511=0,"","商品テーブル")</f>
        <v/>
      </c>
      <c r="B3502" s="517" t="s">
        <v>1293</v>
      </c>
      <c r="C3502" s="517">
        <f>選択!$A$2</f>
        <v>2024</v>
      </c>
    </row>
    <row r="3503" spans="1:4">
      <c r="A3503" s="517" t="str">
        <f>IF(C3511=0,"","商品テーブル")</f>
        <v/>
      </c>
      <c r="B3503" s="517" t="s">
        <v>1360</v>
      </c>
      <c r="C3503" s="517" t="str">
        <f>選択!$A$1</f>
        <v>ブランド構築支援</v>
      </c>
    </row>
    <row r="3504" spans="1:4">
      <c r="A3504" s="517" t="str">
        <f>IF(C3511=0,"","商品テーブル")</f>
        <v/>
      </c>
      <c r="B3504" s="517" t="s">
        <v>1361</v>
      </c>
      <c r="C3504" s="517" t="e">
        <f ca="1">$C$127</f>
        <v>#VALUE!</v>
      </c>
    </row>
    <row r="3505" spans="1:3">
      <c r="A3505" s="517" t="str">
        <f>IF(C3511=0,"","商品テーブル")</f>
        <v/>
      </c>
      <c r="B3505" s="517" t="s">
        <v>1380</v>
      </c>
    </row>
    <row r="3506" spans="1:3">
      <c r="A3506" s="517" t="str">
        <f>IF(C3511=0,"","商品テーブル")</f>
        <v/>
      </c>
      <c r="B3506" s="517" t="s">
        <v>1396</v>
      </c>
      <c r="C3506" s="517">
        <f>商品入力!C117</f>
        <v>0</v>
      </c>
    </row>
    <row r="3507" spans="1:3">
      <c r="A3507" s="517" t="str">
        <f>IF(C3511=0,"","商品テーブル")</f>
        <v/>
      </c>
      <c r="B3507" s="517" t="s">
        <v>1355</v>
      </c>
      <c r="C3507" s="517">
        <f>商品入力!D117</f>
        <v>0</v>
      </c>
    </row>
    <row r="3508" spans="1:3">
      <c r="A3508" s="517" t="str">
        <f>IF(C3511=0,"","商品テーブル")</f>
        <v/>
      </c>
      <c r="B3508" s="517" t="s">
        <v>1356</v>
      </c>
      <c r="C3508" s="517">
        <f>商品入力!E117</f>
        <v>0</v>
      </c>
    </row>
    <row r="3509" spans="1:3">
      <c r="A3509" s="517" t="str">
        <f>IF(C3511=0,"","商品テーブル")</f>
        <v/>
      </c>
      <c r="B3509" s="517" t="s">
        <v>1357</v>
      </c>
      <c r="C3509" s="517">
        <f>商品入力!F117</f>
        <v>0</v>
      </c>
    </row>
    <row r="3510" spans="1:3">
      <c r="A3510" s="517" t="str">
        <f>IF(C3511=0,"","商品テーブル")</f>
        <v/>
      </c>
      <c r="B3510" s="517" t="s">
        <v>1397</v>
      </c>
      <c r="C3510" s="517">
        <f>商品入力!G117</f>
        <v>0</v>
      </c>
    </row>
    <row r="3511" spans="1:3">
      <c r="A3511" s="517" t="str">
        <f>IF(C3511=0,"","商品テーブル")</f>
        <v/>
      </c>
      <c r="B3511" s="517" t="s">
        <v>1359</v>
      </c>
      <c r="C3511" s="517">
        <f>商品入力!H117</f>
        <v>0</v>
      </c>
    </row>
    <row r="3512" spans="1:3">
      <c r="A3512" s="517" t="str">
        <f>IF(C3511=0,"","商品テーブル")</f>
        <v/>
      </c>
      <c r="B3512" s="517" t="s">
        <v>1398</v>
      </c>
      <c r="C3512" s="517">
        <f>商品入力!I117</f>
        <v>0</v>
      </c>
    </row>
    <row r="3513" spans="1:3">
      <c r="A3513" s="517" t="str">
        <f>IF(C3511=0,"","商品テーブル")</f>
        <v/>
      </c>
      <c r="B3513" s="517" t="s">
        <v>1399</v>
      </c>
      <c r="C3513" s="517">
        <f>商品入力!J117</f>
        <v>0</v>
      </c>
    </row>
    <row r="3514" spans="1:3">
      <c r="A3514" s="517" t="str">
        <f>IF(C3511=0,"","商品テーブル")</f>
        <v/>
      </c>
      <c r="B3514" s="517" t="s">
        <v>1400</v>
      </c>
      <c r="C3514" s="517">
        <f>商品入力!K117</f>
        <v>0</v>
      </c>
    </row>
    <row r="3515" spans="1:3">
      <c r="A3515" s="517" t="str">
        <f>IF(C3511=0,"","商品テーブル")</f>
        <v/>
      </c>
      <c r="B3515" s="517" t="s">
        <v>1401</v>
      </c>
      <c r="C3515" s="517">
        <f>商品入力!L117</f>
        <v>0</v>
      </c>
    </row>
    <row r="3516" spans="1:3">
      <c r="A3516" s="517" t="str">
        <f>IF(C3511=0,"","商品テーブル")</f>
        <v/>
      </c>
      <c r="B3516" s="517" t="s">
        <v>1402</v>
      </c>
      <c r="C3516" s="517">
        <f>商品入力!M117</f>
        <v>0</v>
      </c>
    </row>
    <row r="3517" spans="1:3">
      <c r="A3517" s="517" t="str">
        <f>IF(C3511=0,"","商品テーブル")</f>
        <v/>
      </c>
      <c r="B3517" s="517" t="s">
        <v>1403</v>
      </c>
      <c r="C3517" s="517">
        <f>商品入力!N117</f>
        <v>0</v>
      </c>
    </row>
    <row r="3518" spans="1:3">
      <c r="A3518" s="517" t="str">
        <f>IF(C3511=0,"","商品テーブル")</f>
        <v/>
      </c>
      <c r="B3518" s="517" t="s">
        <v>1404</v>
      </c>
      <c r="C3518" s="517">
        <f>商品入力!O117</f>
        <v>0</v>
      </c>
    </row>
    <row r="3519" spans="1:3">
      <c r="A3519" s="517" t="str">
        <f>IF(C3511=0,"","商品テーブル")</f>
        <v/>
      </c>
      <c r="B3519" s="517" t="s">
        <v>1405</v>
      </c>
      <c r="C3519" s="517">
        <f>商品入力!P117</f>
        <v>0</v>
      </c>
    </row>
    <row r="3520" spans="1:3">
      <c r="A3520" s="517" t="str">
        <f>IF(C3511=0,"","商品テーブル")</f>
        <v/>
      </c>
      <c r="B3520" s="517" t="s">
        <v>1406</v>
      </c>
      <c r="C3520" s="517">
        <f>商品入力!Q117</f>
        <v>0</v>
      </c>
    </row>
    <row r="3521" spans="1:4">
      <c r="A3521" s="517" t="str">
        <f>IF(C3511=0,"","商品テーブル")</f>
        <v/>
      </c>
      <c r="B3521" s="517" t="s">
        <v>1407</v>
      </c>
      <c r="C3521" s="517">
        <f>商品入力!R117</f>
        <v>0</v>
      </c>
    </row>
    <row r="3522" spans="1:4">
      <c r="A3522" s="517" t="str">
        <f>IF(C3511=0,"","商品テーブル")</f>
        <v/>
      </c>
      <c r="B3522" s="517" t="s">
        <v>1408</v>
      </c>
      <c r="C3522" s="517">
        <f>商品入力!S117</f>
        <v>0</v>
      </c>
    </row>
    <row r="3523" spans="1:4">
      <c r="A3523" s="517" t="str">
        <f>IF(C3511=0,"","商品テーブル")</f>
        <v/>
      </c>
      <c r="B3523" s="517" t="s">
        <v>1409</v>
      </c>
      <c r="C3523" s="517">
        <f>商品入力!T117</f>
        <v>0</v>
      </c>
    </row>
    <row r="3524" spans="1:4">
      <c r="A3524" s="517" t="str">
        <f>IF(C3534=0,"","商品テーブル")</f>
        <v/>
      </c>
      <c r="B3524" s="517" t="s">
        <v>1291</v>
      </c>
      <c r="C3524" s="517" t="str">
        <f>申請用入力!$R$12</f>
        <v/>
      </c>
      <c r="D3524" s="517" t="s">
        <v>1292</v>
      </c>
    </row>
    <row r="3525" spans="1:4">
      <c r="A3525" s="517" t="str">
        <f>IF(C3534=0,"","商品テーブル")</f>
        <v/>
      </c>
      <c r="B3525" s="517" t="s">
        <v>1293</v>
      </c>
      <c r="C3525" s="517">
        <f>選択!$A$2</f>
        <v>2024</v>
      </c>
    </row>
    <row r="3526" spans="1:4">
      <c r="A3526" s="517" t="str">
        <f>IF(C3534=0,"","商品テーブル")</f>
        <v/>
      </c>
      <c r="B3526" s="517" t="s">
        <v>1360</v>
      </c>
      <c r="C3526" s="517" t="str">
        <f>選択!$A$1</f>
        <v>ブランド構築支援</v>
      </c>
    </row>
    <row r="3527" spans="1:4">
      <c r="A3527" s="517" t="str">
        <f>IF(C3534=0,"","商品テーブル")</f>
        <v/>
      </c>
      <c r="B3527" s="517" t="s">
        <v>1361</v>
      </c>
      <c r="C3527" s="517" t="e">
        <f ca="1">$C$127</f>
        <v>#VALUE!</v>
      </c>
    </row>
    <row r="3528" spans="1:4">
      <c r="A3528" s="517" t="str">
        <f>IF(C3534=0,"","商品テーブル")</f>
        <v/>
      </c>
      <c r="B3528" s="517" t="s">
        <v>1380</v>
      </c>
    </row>
    <row r="3529" spans="1:4">
      <c r="A3529" s="517" t="str">
        <f>IF(C3534=0,"","商品テーブル")</f>
        <v/>
      </c>
      <c r="B3529" s="517" t="s">
        <v>1396</v>
      </c>
      <c r="C3529" s="517">
        <f>商品入力!C118</f>
        <v>0</v>
      </c>
    </row>
    <row r="3530" spans="1:4">
      <c r="A3530" s="517" t="str">
        <f>IF(C3534=0,"","商品テーブル")</f>
        <v/>
      </c>
      <c r="B3530" s="517" t="s">
        <v>1355</v>
      </c>
      <c r="C3530" s="517">
        <f>商品入力!D118</f>
        <v>0</v>
      </c>
    </row>
    <row r="3531" spans="1:4">
      <c r="A3531" s="517" t="str">
        <f>IF(C3534=0,"","商品テーブル")</f>
        <v/>
      </c>
      <c r="B3531" s="517" t="s">
        <v>1356</v>
      </c>
      <c r="C3531" s="517">
        <f>商品入力!E118</f>
        <v>0</v>
      </c>
    </row>
    <row r="3532" spans="1:4">
      <c r="A3532" s="517" t="str">
        <f>IF(C3534=0,"","商品テーブル")</f>
        <v/>
      </c>
      <c r="B3532" s="517" t="s">
        <v>1357</v>
      </c>
      <c r="C3532" s="517">
        <f>商品入力!F118</f>
        <v>0</v>
      </c>
    </row>
    <row r="3533" spans="1:4">
      <c r="A3533" s="517" t="str">
        <f>IF(C3534=0,"","商品テーブル")</f>
        <v/>
      </c>
      <c r="B3533" s="517" t="s">
        <v>1397</v>
      </c>
      <c r="C3533" s="517">
        <f>商品入力!G118</f>
        <v>0</v>
      </c>
    </row>
    <row r="3534" spans="1:4">
      <c r="A3534" s="517" t="str">
        <f>IF(C3534=0,"","商品テーブル")</f>
        <v/>
      </c>
      <c r="B3534" s="517" t="s">
        <v>1359</v>
      </c>
      <c r="C3534" s="517">
        <f>商品入力!H118</f>
        <v>0</v>
      </c>
    </row>
    <row r="3535" spans="1:4">
      <c r="A3535" s="517" t="str">
        <f>IF(C3534=0,"","商品テーブル")</f>
        <v/>
      </c>
      <c r="B3535" s="517" t="s">
        <v>1398</v>
      </c>
      <c r="C3535" s="517">
        <f>商品入力!I118</f>
        <v>0</v>
      </c>
    </row>
    <row r="3536" spans="1:4">
      <c r="A3536" s="517" t="str">
        <f>IF(C3534=0,"","商品テーブル")</f>
        <v/>
      </c>
      <c r="B3536" s="517" t="s">
        <v>1399</v>
      </c>
      <c r="C3536" s="517">
        <f>商品入力!J118</f>
        <v>0</v>
      </c>
    </row>
    <row r="3537" spans="1:4">
      <c r="A3537" s="517" t="str">
        <f>IF(C3534=0,"","商品テーブル")</f>
        <v/>
      </c>
      <c r="B3537" s="517" t="s">
        <v>1400</v>
      </c>
      <c r="C3537" s="517">
        <f>商品入力!K118</f>
        <v>0</v>
      </c>
    </row>
    <row r="3538" spans="1:4">
      <c r="A3538" s="517" t="str">
        <f>IF(C3534=0,"","商品テーブル")</f>
        <v/>
      </c>
      <c r="B3538" s="517" t="s">
        <v>1401</v>
      </c>
      <c r="C3538" s="517">
        <f>商品入力!L118</f>
        <v>0</v>
      </c>
    </row>
    <row r="3539" spans="1:4">
      <c r="A3539" s="517" t="str">
        <f>IF(C3534=0,"","商品テーブル")</f>
        <v/>
      </c>
      <c r="B3539" s="517" t="s">
        <v>1402</v>
      </c>
      <c r="C3539" s="517">
        <f>商品入力!M118</f>
        <v>0</v>
      </c>
    </row>
    <row r="3540" spans="1:4">
      <c r="A3540" s="517" t="str">
        <f>IF(C3534=0,"","商品テーブル")</f>
        <v/>
      </c>
      <c r="B3540" s="517" t="s">
        <v>1403</v>
      </c>
      <c r="C3540" s="517">
        <f>商品入力!N118</f>
        <v>0</v>
      </c>
    </row>
    <row r="3541" spans="1:4">
      <c r="A3541" s="517" t="str">
        <f>IF(C3534=0,"","商品テーブル")</f>
        <v/>
      </c>
      <c r="B3541" s="517" t="s">
        <v>1404</v>
      </c>
      <c r="C3541" s="517">
        <f>商品入力!O118</f>
        <v>0</v>
      </c>
    </row>
    <row r="3542" spans="1:4">
      <c r="A3542" s="517" t="str">
        <f>IF(C3534=0,"","商品テーブル")</f>
        <v/>
      </c>
      <c r="B3542" s="517" t="s">
        <v>1405</v>
      </c>
      <c r="C3542" s="517">
        <f>商品入力!P118</f>
        <v>0</v>
      </c>
    </row>
    <row r="3543" spans="1:4">
      <c r="A3543" s="517" t="str">
        <f>IF(C3534=0,"","商品テーブル")</f>
        <v/>
      </c>
      <c r="B3543" s="517" t="s">
        <v>1406</v>
      </c>
      <c r="C3543" s="517">
        <f>商品入力!Q118</f>
        <v>0</v>
      </c>
    </row>
    <row r="3544" spans="1:4">
      <c r="A3544" s="517" t="str">
        <f>IF(C3534=0,"","商品テーブル")</f>
        <v/>
      </c>
      <c r="B3544" s="517" t="s">
        <v>1407</v>
      </c>
      <c r="C3544" s="517">
        <f>商品入力!R118</f>
        <v>0</v>
      </c>
    </row>
    <row r="3545" spans="1:4">
      <c r="A3545" s="517" t="str">
        <f>IF(C3534=0,"","商品テーブル")</f>
        <v/>
      </c>
      <c r="B3545" s="517" t="s">
        <v>1408</v>
      </c>
      <c r="C3545" s="517">
        <f>商品入力!S118</f>
        <v>0</v>
      </c>
    </row>
    <row r="3546" spans="1:4">
      <c r="A3546" s="517" t="str">
        <f>IF(C3534=0,"","商品テーブル")</f>
        <v/>
      </c>
      <c r="B3546" s="517" t="s">
        <v>1409</v>
      </c>
      <c r="C3546" s="517">
        <f>商品入力!T118</f>
        <v>0</v>
      </c>
    </row>
    <row r="3547" spans="1:4">
      <c r="A3547" s="517" t="str">
        <f>IF(C3557=0,"","商品テーブル")</f>
        <v/>
      </c>
      <c r="B3547" s="517" t="s">
        <v>1291</v>
      </c>
      <c r="C3547" s="517" t="str">
        <f>申請用入力!$R$12</f>
        <v/>
      </c>
      <c r="D3547" s="517" t="s">
        <v>1292</v>
      </c>
    </row>
    <row r="3548" spans="1:4">
      <c r="A3548" s="517" t="str">
        <f>IF(C3557=0,"","商品テーブル")</f>
        <v/>
      </c>
      <c r="B3548" s="517" t="s">
        <v>1293</v>
      </c>
      <c r="C3548" s="517">
        <f>選択!$A$2</f>
        <v>2024</v>
      </c>
    </row>
    <row r="3549" spans="1:4">
      <c r="A3549" s="517" t="str">
        <f>IF(C3557=0,"","商品テーブル")</f>
        <v/>
      </c>
      <c r="B3549" s="517" t="s">
        <v>1360</v>
      </c>
      <c r="C3549" s="517" t="str">
        <f>選択!$A$1</f>
        <v>ブランド構築支援</v>
      </c>
    </row>
    <row r="3550" spans="1:4">
      <c r="A3550" s="517" t="str">
        <f>IF(C3557=0,"","商品テーブル")</f>
        <v/>
      </c>
      <c r="B3550" s="517" t="s">
        <v>1361</v>
      </c>
      <c r="C3550" s="517" t="e">
        <f ca="1">$C$127</f>
        <v>#VALUE!</v>
      </c>
    </row>
    <row r="3551" spans="1:4">
      <c r="A3551" s="517" t="str">
        <f>IF(C3557=0,"","商品テーブル")</f>
        <v/>
      </c>
      <c r="B3551" s="517" t="s">
        <v>1380</v>
      </c>
    </row>
    <row r="3552" spans="1:4">
      <c r="A3552" s="517" t="str">
        <f>IF(C3557=0,"","商品テーブル")</f>
        <v/>
      </c>
      <c r="B3552" s="517" t="s">
        <v>1396</v>
      </c>
      <c r="C3552" s="517">
        <f>商品入力!C119</f>
        <v>0</v>
      </c>
    </row>
    <row r="3553" spans="1:3">
      <c r="A3553" s="517" t="str">
        <f>IF(C3557=0,"","商品テーブル")</f>
        <v/>
      </c>
      <c r="B3553" s="517" t="s">
        <v>1355</v>
      </c>
      <c r="C3553" s="517">
        <f>商品入力!D119</f>
        <v>0</v>
      </c>
    </row>
    <row r="3554" spans="1:3">
      <c r="A3554" s="517" t="str">
        <f>IF(C3557=0,"","商品テーブル")</f>
        <v/>
      </c>
      <c r="B3554" s="517" t="s">
        <v>1356</v>
      </c>
      <c r="C3554" s="517">
        <f>商品入力!E119</f>
        <v>0</v>
      </c>
    </row>
    <row r="3555" spans="1:3">
      <c r="A3555" s="517" t="str">
        <f>IF(C3557=0,"","商品テーブル")</f>
        <v/>
      </c>
      <c r="B3555" s="517" t="s">
        <v>1357</v>
      </c>
      <c r="C3555" s="517">
        <f>商品入力!F119</f>
        <v>0</v>
      </c>
    </row>
    <row r="3556" spans="1:3">
      <c r="A3556" s="517" t="str">
        <f>IF(C3557=0,"","商品テーブル")</f>
        <v/>
      </c>
      <c r="B3556" s="517" t="s">
        <v>1397</v>
      </c>
      <c r="C3556" s="517">
        <f>商品入力!G119</f>
        <v>0</v>
      </c>
    </row>
    <row r="3557" spans="1:3">
      <c r="A3557" s="517" t="str">
        <f>IF(C3557=0,"","商品テーブル")</f>
        <v/>
      </c>
      <c r="B3557" s="517" t="s">
        <v>1359</v>
      </c>
      <c r="C3557" s="517">
        <f>商品入力!H119</f>
        <v>0</v>
      </c>
    </row>
    <row r="3558" spans="1:3">
      <c r="A3558" s="517" t="str">
        <f>IF(C3557=0,"","商品テーブル")</f>
        <v/>
      </c>
      <c r="B3558" s="517" t="s">
        <v>1398</v>
      </c>
      <c r="C3558" s="517">
        <f>商品入力!I119</f>
        <v>0</v>
      </c>
    </row>
    <row r="3559" spans="1:3">
      <c r="A3559" s="517" t="str">
        <f>IF(C3557=0,"","商品テーブル")</f>
        <v/>
      </c>
      <c r="B3559" s="517" t="s">
        <v>1399</v>
      </c>
      <c r="C3559" s="517">
        <f>商品入力!J119</f>
        <v>0</v>
      </c>
    </row>
    <row r="3560" spans="1:3">
      <c r="A3560" s="517" t="str">
        <f>IF(C3557=0,"","商品テーブル")</f>
        <v/>
      </c>
      <c r="B3560" s="517" t="s">
        <v>1400</v>
      </c>
      <c r="C3560" s="517">
        <f>商品入力!K119</f>
        <v>0</v>
      </c>
    </row>
    <row r="3561" spans="1:3">
      <c r="A3561" s="517" t="str">
        <f>IF(C3557=0,"","商品テーブル")</f>
        <v/>
      </c>
      <c r="B3561" s="517" t="s">
        <v>1401</v>
      </c>
      <c r="C3561" s="517">
        <f>商品入力!L119</f>
        <v>0</v>
      </c>
    </row>
    <row r="3562" spans="1:3">
      <c r="A3562" s="517" t="str">
        <f>IF(C3557=0,"","商品テーブル")</f>
        <v/>
      </c>
      <c r="B3562" s="517" t="s">
        <v>1402</v>
      </c>
      <c r="C3562" s="517">
        <f>商品入力!M119</f>
        <v>0</v>
      </c>
    </row>
    <row r="3563" spans="1:3">
      <c r="A3563" s="517" t="str">
        <f>IF(C3557=0,"","商品テーブル")</f>
        <v/>
      </c>
      <c r="B3563" s="517" t="s">
        <v>1403</v>
      </c>
      <c r="C3563" s="517">
        <f>商品入力!N119</f>
        <v>0</v>
      </c>
    </row>
    <row r="3564" spans="1:3">
      <c r="A3564" s="517" t="str">
        <f>IF(C3557=0,"","商品テーブル")</f>
        <v/>
      </c>
      <c r="B3564" s="517" t="s">
        <v>1404</v>
      </c>
      <c r="C3564" s="517">
        <f>商品入力!O119</f>
        <v>0</v>
      </c>
    </row>
    <row r="3565" spans="1:3">
      <c r="A3565" s="517" t="str">
        <f>IF(C3557=0,"","商品テーブル")</f>
        <v/>
      </c>
      <c r="B3565" s="517" t="s">
        <v>1405</v>
      </c>
      <c r="C3565" s="517">
        <f>商品入力!P119</f>
        <v>0</v>
      </c>
    </row>
    <row r="3566" spans="1:3">
      <c r="A3566" s="517" t="str">
        <f>IF(C3557=0,"","商品テーブル")</f>
        <v/>
      </c>
      <c r="B3566" s="517" t="s">
        <v>1406</v>
      </c>
      <c r="C3566" s="517">
        <f>商品入力!Q119</f>
        <v>0</v>
      </c>
    </row>
    <row r="3567" spans="1:3">
      <c r="A3567" s="517" t="str">
        <f>IF(C3557=0,"","商品テーブル")</f>
        <v/>
      </c>
      <c r="B3567" s="517" t="s">
        <v>1407</v>
      </c>
      <c r="C3567" s="517">
        <f>商品入力!R119</f>
        <v>0</v>
      </c>
    </row>
    <row r="3568" spans="1:3">
      <c r="A3568" s="517" t="str">
        <f>IF(C3557=0,"","商品テーブル")</f>
        <v/>
      </c>
      <c r="B3568" s="517" t="s">
        <v>1408</v>
      </c>
      <c r="C3568" s="517">
        <f>商品入力!S119</f>
        <v>0</v>
      </c>
    </row>
    <row r="3569" spans="1:4">
      <c r="A3569" s="517" t="str">
        <f>IF(C3557=0,"","商品テーブル")</f>
        <v/>
      </c>
      <c r="B3569" s="517" t="s">
        <v>1409</v>
      </c>
      <c r="C3569" s="517">
        <f>商品入力!T119</f>
        <v>0</v>
      </c>
    </row>
    <row r="3570" spans="1:4">
      <c r="A3570" s="517" t="str">
        <f>IF(C3580=0,"","商品テーブル")</f>
        <v/>
      </c>
      <c r="B3570" s="517" t="s">
        <v>1291</v>
      </c>
      <c r="C3570" s="517" t="str">
        <f>申請用入力!$R$12</f>
        <v/>
      </c>
      <c r="D3570" s="517" t="s">
        <v>1292</v>
      </c>
    </row>
    <row r="3571" spans="1:4">
      <c r="A3571" s="517" t="str">
        <f>IF(C3580=0,"","商品テーブル")</f>
        <v/>
      </c>
      <c r="B3571" s="517" t="s">
        <v>1293</v>
      </c>
      <c r="C3571" s="517">
        <f>選択!$A$2</f>
        <v>2024</v>
      </c>
    </row>
    <row r="3572" spans="1:4">
      <c r="A3572" s="517" t="str">
        <f>IF(C3580=0,"","商品テーブル")</f>
        <v/>
      </c>
      <c r="B3572" s="517" t="s">
        <v>1360</v>
      </c>
      <c r="C3572" s="517" t="str">
        <f>選択!$A$1</f>
        <v>ブランド構築支援</v>
      </c>
    </row>
    <row r="3573" spans="1:4">
      <c r="A3573" s="517" t="str">
        <f>IF(C3580=0,"","商品テーブル")</f>
        <v/>
      </c>
      <c r="B3573" s="517" t="s">
        <v>1361</v>
      </c>
      <c r="C3573" s="517" t="e">
        <f ca="1">$C$127</f>
        <v>#VALUE!</v>
      </c>
    </row>
    <row r="3574" spans="1:4">
      <c r="A3574" s="517" t="str">
        <f>IF(C3580=0,"","商品テーブル")</f>
        <v/>
      </c>
      <c r="B3574" s="517" t="s">
        <v>1380</v>
      </c>
    </row>
    <row r="3575" spans="1:4">
      <c r="A3575" s="517" t="str">
        <f>IF(C3580=0,"","商品テーブル")</f>
        <v/>
      </c>
      <c r="B3575" s="517" t="s">
        <v>1396</v>
      </c>
      <c r="C3575" s="517">
        <f>商品入力!C120</f>
        <v>0</v>
      </c>
    </row>
    <row r="3576" spans="1:4">
      <c r="A3576" s="517" t="str">
        <f>IF(C3580=0,"","商品テーブル")</f>
        <v/>
      </c>
      <c r="B3576" s="517" t="s">
        <v>1355</v>
      </c>
      <c r="C3576" s="517">
        <f>商品入力!D120</f>
        <v>0</v>
      </c>
    </row>
    <row r="3577" spans="1:4">
      <c r="A3577" s="517" t="str">
        <f>IF(C3580=0,"","商品テーブル")</f>
        <v/>
      </c>
      <c r="B3577" s="517" t="s">
        <v>1356</v>
      </c>
      <c r="C3577" s="517">
        <f>商品入力!E120</f>
        <v>0</v>
      </c>
    </row>
    <row r="3578" spans="1:4">
      <c r="A3578" s="517" t="str">
        <f>IF(C3580=0,"","商品テーブル")</f>
        <v/>
      </c>
      <c r="B3578" s="517" t="s">
        <v>1357</v>
      </c>
      <c r="C3578" s="517">
        <f>商品入力!F120</f>
        <v>0</v>
      </c>
    </row>
    <row r="3579" spans="1:4">
      <c r="A3579" s="517" t="str">
        <f>IF(C3580=0,"","商品テーブル")</f>
        <v/>
      </c>
      <c r="B3579" s="517" t="s">
        <v>1397</v>
      </c>
      <c r="C3579" s="517">
        <f>商品入力!G120</f>
        <v>0</v>
      </c>
    </row>
    <row r="3580" spans="1:4">
      <c r="A3580" s="517" t="str">
        <f>IF(C3580=0,"","商品テーブル")</f>
        <v/>
      </c>
      <c r="B3580" s="517" t="s">
        <v>1359</v>
      </c>
      <c r="C3580" s="517">
        <f>商品入力!H120</f>
        <v>0</v>
      </c>
    </row>
    <row r="3581" spans="1:4">
      <c r="A3581" s="517" t="str">
        <f>IF(C3580=0,"","商品テーブル")</f>
        <v/>
      </c>
      <c r="B3581" s="517" t="s">
        <v>1398</v>
      </c>
      <c r="C3581" s="517">
        <f>商品入力!I120</f>
        <v>0</v>
      </c>
    </row>
    <row r="3582" spans="1:4">
      <c r="A3582" s="517" t="str">
        <f>IF(C3580=0,"","商品テーブル")</f>
        <v/>
      </c>
      <c r="B3582" s="517" t="s">
        <v>1399</v>
      </c>
      <c r="C3582" s="517">
        <f>商品入力!J120</f>
        <v>0</v>
      </c>
    </row>
    <row r="3583" spans="1:4">
      <c r="A3583" s="517" t="str">
        <f>IF(C3580=0,"","商品テーブル")</f>
        <v/>
      </c>
      <c r="B3583" s="517" t="s">
        <v>1400</v>
      </c>
      <c r="C3583" s="517">
        <f>商品入力!K120</f>
        <v>0</v>
      </c>
    </row>
    <row r="3584" spans="1:4">
      <c r="A3584" s="517" t="str">
        <f>IF(C3580=0,"","商品テーブル")</f>
        <v/>
      </c>
      <c r="B3584" s="517" t="s">
        <v>1401</v>
      </c>
      <c r="C3584" s="517">
        <f>商品入力!L120</f>
        <v>0</v>
      </c>
    </row>
    <row r="3585" spans="1:4">
      <c r="A3585" s="517" t="str">
        <f>IF(C3580=0,"","商品テーブル")</f>
        <v/>
      </c>
      <c r="B3585" s="517" t="s">
        <v>1402</v>
      </c>
      <c r="C3585" s="517">
        <f>商品入力!M120</f>
        <v>0</v>
      </c>
    </row>
    <row r="3586" spans="1:4">
      <c r="A3586" s="517" t="str">
        <f>IF(C3580=0,"","商品テーブル")</f>
        <v/>
      </c>
      <c r="B3586" s="517" t="s">
        <v>1403</v>
      </c>
      <c r="C3586" s="517">
        <f>商品入力!N120</f>
        <v>0</v>
      </c>
    </row>
    <row r="3587" spans="1:4">
      <c r="A3587" s="517" t="str">
        <f>IF(C3580=0,"","商品テーブル")</f>
        <v/>
      </c>
      <c r="B3587" s="517" t="s">
        <v>1404</v>
      </c>
      <c r="C3587" s="517">
        <f>商品入力!O120</f>
        <v>0</v>
      </c>
    </row>
    <row r="3588" spans="1:4">
      <c r="A3588" s="517" t="str">
        <f>IF(C3580=0,"","商品テーブル")</f>
        <v/>
      </c>
      <c r="B3588" s="517" t="s">
        <v>1405</v>
      </c>
      <c r="C3588" s="517">
        <f>商品入力!P120</f>
        <v>0</v>
      </c>
    </row>
    <row r="3589" spans="1:4">
      <c r="A3589" s="517" t="str">
        <f>IF(C3580=0,"","商品テーブル")</f>
        <v/>
      </c>
      <c r="B3589" s="517" t="s">
        <v>1406</v>
      </c>
      <c r="C3589" s="517">
        <f>商品入力!Q120</f>
        <v>0</v>
      </c>
    </row>
    <row r="3590" spans="1:4">
      <c r="A3590" s="517" t="str">
        <f>IF(C3580=0,"","商品テーブル")</f>
        <v/>
      </c>
      <c r="B3590" s="517" t="s">
        <v>1407</v>
      </c>
      <c r="C3590" s="517">
        <f>商品入力!R120</f>
        <v>0</v>
      </c>
    </row>
    <row r="3591" spans="1:4">
      <c r="A3591" s="517" t="str">
        <f>IF(C3580=0,"","商品テーブル")</f>
        <v/>
      </c>
      <c r="B3591" s="517" t="s">
        <v>1408</v>
      </c>
      <c r="C3591" s="517">
        <f>商品入力!S120</f>
        <v>0</v>
      </c>
    </row>
    <row r="3592" spans="1:4">
      <c r="A3592" s="517" t="str">
        <f>IF(C3580=0,"","商品テーブル")</f>
        <v/>
      </c>
      <c r="B3592" s="517" t="s">
        <v>1409</v>
      </c>
      <c r="C3592" s="517">
        <f>商品入力!T120</f>
        <v>0</v>
      </c>
    </row>
    <row r="3593" spans="1:4">
      <c r="A3593" s="517" t="str">
        <f>IF(C3603=0,"","商品テーブル")</f>
        <v/>
      </c>
      <c r="B3593" s="517" t="s">
        <v>1291</v>
      </c>
      <c r="C3593" s="517" t="str">
        <f>申請用入力!$R$12</f>
        <v/>
      </c>
      <c r="D3593" s="517" t="s">
        <v>1292</v>
      </c>
    </row>
    <row r="3594" spans="1:4">
      <c r="A3594" s="517" t="str">
        <f>IF(C3603=0,"","商品テーブル")</f>
        <v/>
      </c>
      <c r="B3594" s="517" t="s">
        <v>1293</v>
      </c>
      <c r="C3594" s="517">
        <f>選択!$A$2</f>
        <v>2024</v>
      </c>
    </row>
    <row r="3595" spans="1:4">
      <c r="A3595" s="517" t="str">
        <f>IF(C3603=0,"","商品テーブル")</f>
        <v/>
      </c>
      <c r="B3595" s="517" t="s">
        <v>1360</v>
      </c>
      <c r="C3595" s="517" t="str">
        <f>選択!$A$1</f>
        <v>ブランド構築支援</v>
      </c>
    </row>
    <row r="3596" spans="1:4">
      <c r="A3596" s="517" t="str">
        <f>IF(C3603=0,"","商品テーブル")</f>
        <v/>
      </c>
      <c r="B3596" s="517" t="s">
        <v>1361</v>
      </c>
      <c r="C3596" s="517" t="e">
        <f ca="1">$C$127</f>
        <v>#VALUE!</v>
      </c>
    </row>
    <row r="3597" spans="1:4">
      <c r="A3597" s="517" t="str">
        <f>IF(C3603=0,"","商品テーブル")</f>
        <v/>
      </c>
      <c r="B3597" s="517" t="s">
        <v>1380</v>
      </c>
    </row>
    <row r="3598" spans="1:4">
      <c r="A3598" s="517" t="str">
        <f>IF(C3603=0,"","商品テーブル")</f>
        <v/>
      </c>
      <c r="B3598" s="517" t="s">
        <v>1396</v>
      </c>
      <c r="C3598" s="517">
        <f>商品入力!C121</f>
        <v>0</v>
      </c>
    </row>
    <row r="3599" spans="1:4">
      <c r="A3599" s="517" t="str">
        <f>IF(C3603=0,"","商品テーブル")</f>
        <v/>
      </c>
      <c r="B3599" s="517" t="s">
        <v>1355</v>
      </c>
      <c r="C3599" s="517">
        <f>商品入力!D121</f>
        <v>0</v>
      </c>
    </row>
    <row r="3600" spans="1:4">
      <c r="A3600" s="517" t="str">
        <f>IF(C3603=0,"","商品テーブル")</f>
        <v/>
      </c>
      <c r="B3600" s="517" t="s">
        <v>1356</v>
      </c>
      <c r="C3600" s="517">
        <f>商品入力!E121</f>
        <v>0</v>
      </c>
    </row>
    <row r="3601" spans="1:4">
      <c r="A3601" s="517" t="str">
        <f>IF(C3603=0,"","商品テーブル")</f>
        <v/>
      </c>
      <c r="B3601" s="517" t="s">
        <v>1357</v>
      </c>
      <c r="C3601" s="517">
        <f>商品入力!F121</f>
        <v>0</v>
      </c>
    </row>
    <row r="3602" spans="1:4">
      <c r="A3602" s="517" t="str">
        <f>IF(C3603=0,"","商品テーブル")</f>
        <v/>
      </c>
      <c r="B3602" s="517" t="s">
        <v>1397</v>
      </c>
      <c r="C3602" s="517">
        <f>商品入力!G121</f>
        <v>0</v>
      </c>
    </row>
    <row r="3603" spans="1:4">
      <c r="A3603" s="517" t="str">
        <f>IF(C3603=0,"","商品テーブル")</f>
        <v/>
      </c>
      <c r="B3603" s="517" t="s">
        <v>1359</v>
      </c>
      <c r="C3603" s="517">
        <f>商品入力!H121</f>
        <v>0</v>
      </c>
    </row>
    <row r="3604" spans="1:4">
      <c r="A3604" s="517" t="str">
        <f>IF(C3603=0,"","商品テーブル")</f>
        <v/>
      </c>
      <c r="B3604" s="517" t="s">
        <v>1398</v>
      </c>
      <c r="C3604" s="517">
        <f>商品入力!I121</f>
        <v>0</v>
      </c>
    </row>
    <row r="3605" spans="1:4">
      <c r="A3605" s="517" t="str">
        <f>IF(C3603=0,"","商品テーブル")</f>
        <v/>
      </c>
      <c r="B3605" s="517" t="s">
        <v>1399</v>
      </c>
      <c r="C3605" s="517">
        <f>商品入力!J121</f>
        <v>0</v>
      </c>
    </row>
    <row r="3606" spans="1:4">
      <c r="A3606" s="517" t="str">
        <f>IF(C3603=0,"","商品テーブル")</f>
        <v/>
      </c>
      <c r="B3606" s="517" t="s">
        <v>1400</v>
      </c>
      <c r="C3606" s="517">
        <f>商品入力!K121</f>
        <v>0</v>
      </c>
    </row>
    <row r="3607" spans="1:4">
      <c r="A3607" s="517" t="str">
        <f>IF(C3603=0,"","商品テーブル")</f>
        <v/>
      </c>
      <c r="B3607" s="517" t="s">
        <v>1401</v>
      </c>
      <c r="C3607" s="517">
        <f>商品入力!L121</f>
        <v>0</v>
      </c>
    </row>
    <row r="3608" spans="1:4">
      <c r="A3608" s="517" t="str">
        <f>IF(C3603=0,"","商品テーブル")</f>
        <v/>
      </c>
      <c r="B3608" s="517" t="s">
        <v>1402</v>
      </c>
      <c r="C3608" s="517">
        <f>商品入力!M121</f>
        <v>0</v>
      </c>
    </row>
    <row r="3609" spans="1:4">
      <c r="A3609" s="517" t="str">
        <f>IF(C3603=0,"","商品テーブル")</f>
        <v/>
      </c>
      <c r="B3609" s="517" t="s">
        <v>1403</v>
      </c>
      <c r="C3609" s="517">
        <f>商品入力!N121</f>
        <v>0</v>
      </c>
    </row>
    <row r="3610" spans="1:4">
      <c r="A3610" s="517" t="str">
        <f>IF(C3603=0,"","商品テーブル")</f>
        <v/>
      </c>
      <c r="B3610" s="517" t="s">
        <v>1404</v>
      </c>
      <c r="C3610" s="517">
        <f>商品入力!O121</f>
        <v>0</v>
      </c>
    </row>
    <row r="3611" spans="1:4">
      <c r="A3611" s="517" t="str">
        <f>IF(C3603=0,"","商品テーブル")</f>
        <v/>
      </c>
      <c r="B3611" s="517" t="s">
        <v>1405</v>
      </c>
      <c r="C3611" s="517">
        <f>商品入力!P121</f>
        <v>0</v>
      </c>
    </row>
    <row r="3612" spans="1:4">
      <c r="A3612" s="517" t="str">
        <f>IF(C3603=0,"","商品テーブル")</f>
        <v/>
      </c>
      <c r="B3612" s="517" t="s">
        <v>1406</v>
      </c>
      <c r="C3612" s="517">
        <f>商品入力!Q121</f>
        <v>0</v>
      </c>
    </row>
    <row r="3613" spans="1:4">
      <c r="A3613" s="517" t="str">
        <f>IF(C3603=0,"","商品テーブル")</f>
        <v/>
      </c>
      <c r="B3613" s="517" t="s">
        <v>1407</v>
      </c>
      <c r="C3613" s="517">
        <f>商品入力!R121</f>
        <v>0</v>
      </c>
    </row>
    <row r="3614" spans="1:4">
      <c r="A3614" s="517" t="str">
        <f>IF(C3603=0,"","商品テーブル")</f>
        <v/>
      </c>
      <c r="B3614" s="517" t="s">
        <v>1408</v>
      </c>
      <c r="C3614" s="517">
        <f>商品入力!S121</f>
        <v>0</v>
      </c>
    </row>
    <row r="3615" spans="1:4">
      <c r="A3615" s="517" t="str">
        <f>IF(C3603=0,"","商品テーブル")</f>
        <v/>
      </c>
      <c r="B3615" s="517" t="s">
        <v>1409</v>
      </c>
      <c r="C3615" s="517">
        <f>商品入力!T121</f>
        <v>0</v>
      </c>
    </row>
    <row r="3616" spans="1:4">
      <c r="A3616" s="517" t="str">
        <f>IF(C3626=0,"","商品テーブル")</f>
        <v/>
      </c>
      <c r="B3616" s="517" t="s">
        <v>1291</v>
      </c>
      <c r="C3616" s="517" t="str">
        <f>申請用入力!$R$12</f>
        <v/>
      </c>
      <c r="D3616" s="517" t="s">
        <v>1292</v>
      </c>
    </row>
    <row r="3617" spans="1:3">
      <c r="A3617" s="517" t="str">
        <f>IF(C3626=0,"","商品テーブル")</f>
        <v/>
      </c>
      <c r="B3617" s="517" t="s">
        <v>1293</v>
      </c>
      <c r="C3617" s="517">
        <f>選択!$A$2</f>
        <v>2024</v>
      </c>
    </row>
    <row r="3618" spans="1:3">
      <c r="A3618" s="517" t="str">
        <f>IF(C3626=0,"","商品テーブル")</f>
        <v/>
      </c>
      <c r="B3618" s="517" t="s">
        <v>1360</v>
      </c>
      <c r="C3618" s="517" t="str">
        <f>選択!$A$1</f>
        <v>ブランド構築支援</v>
      </c>
    </row>
    <row r="3619" spans="1:3">
      <c r="A3619" s="517" t="str">
        <f>IF(C3626=0,"","商品テーブル")</f>
        <v/>
      </c>
      <c r="B3619" s="517" t="s">
        <v>1361</v>
      </c>
      <c r="C3619" s="517" t="e">
        <f ca="1">$C$127</f>
        <v>#VALUE!</v>
      </c>
    </row>
    <row r="3620" spans="1:3">
      <c r="A3620" s="517" t="str">
        <f>IF(C3626=0,"","商品テーブル")</f>
        <v/>
      </c>
      <c r="B3620" s="517" t="s">
        <v>1380</v>
      </c>
    </row>
    <row r="3621" spans="1:3">
      <c r="A3621" s="517" t="str">
        <f>IF(C3626=0,"","商品テーブル")</f>
        <v/>
      </c>
      <c r="B3621" s="517" t="s">
        <v>1396</v>
      </c>
      <c r="C3621" s="517">
        <f>商品入力!C122</f>
        <v>0</v>
      </c>
    </row>
    <row r="3622" spans="1:3">
      <c r="A3622" s="517" t="str">
        <f>IF(C3626=0,"","商品テーブル")</f>
        <v/>
      </c>
      <c r="B3622" s="517" t="s">
        <v>1355</v>
      </c>
      <c r="C3622" s="517">
        <f>商品入力!D122</f>
        <v>0</v>
      </c>
    </row>
    <row r="3623" spans="1:3">
      <c r="A3623" s="517" t="str">
        <f>IF(C3626=0,"","商品テーブル")</f>
        <v/>
      </c>
      <c r="B3623" s="517" t="s">
        <v>1356</v>
      </c>
      <c r="C3623" s="517">
        <f>商品入力!E122</f>
        <v>0</v>
      </c>
    </row>
    <row r="3624" spans="1:3">
      <c r="A3624" s="517" t="str">
        <f>IF(C3626=0,"","商品テーブル")</f>
        <v/>
      </c>
      <c r="B3624" s="517" t="s">
        <v>1357</v>
      </c>
      <c r="C3624" s="517">
        <f>商品入力!F122</f>
        <v>0</v>
      </c>
    </row>
    <row r="3625" spans="1:3">
      <c r="A3625" s="517" t="str">
        <f>IF(C3626=0,"","商品テーブル")</f>
        <v/>
      </c>
      <c r="B3625" s="517" t="s">
        <v>1397</v>
      </c>
      <c r="C3625" s="517">
        <f>商品入力!G122</f>
        <v>0</v>
      </c>
    </row>
    <row r="3626" spans="1:3">
      <c r="A3626" s="517" t="str">
        <f>IF(C3626=0,"","商品テーブル")</f>
        <v/>
      </c>
      <c r="B3626" s="517" t="s">
        <v>1359</v>
      </c>
      <c r="C3626" s="517">
        <f>商品入力!H122</f>
        <v>0</v>
      </c>
    </row>
    <row r="3627" spans="1:3">
      <c r="A3627" s="517" t="str">
        <f>IF(C3626=0,"","商品テーブル")</f>
        <v/>
      </c>
      <c r="B3627" s="517" t="s">
        <v>1398</v>
      </c>
      <c r="C3627" s="517">
        <f>商品入力!I122</f>
        <v>0</v>
      </c>
    </row>
    <row r="3628" spans="1:3">
      <c r="A3628" s="517" t="str">
        <f>IF(C3626=0,"","商品テーブル")</f>
        <v/>
      </c>
      <c r="B3628" s="517" t="s">
        <v>1399</v>
      </c>
      <c r="C3628" s="517">
        <f>商品入力!J122</f>
        <v>0</v>
      </c>
    </row>
    <row r="3629" spans="1:3">
      <c r="A3629" s="517" t="str">
        <f>IF(C3626=0,"","商品テーブル")</f>
        <v/>
      </c>
      <c r="B3629" s="517" t="s">
        <v>1400</v>
      </c>
      <c r="C3629" s="517">
        <f>商品入力!K122</f>
        <v>0</v>
      </c>
    </row>
    <row r="3630" spans="1:3">
      <c r="A3630" s="517" t="str">
        <f>IF(C3626=0,"","商品テーブル")</f>
        <v/>
      </c>
      <c r="B3630" s="517" t="s">
        <v>1401</v>
      </c>
      <c r="C3630" s="517">
        <f>商品入力!L122</f>
        <v>0</v>
      </c>
    </row>
    <row r="3631" spans="1:3">
      <c r="A3631" s="517" t="str">
        <f>IF(C3626=0,"","商品テーブル")</f>
        <v/>
      </c>
      <c r="B3631" s="517" t="s">
        <v>1402</v>
      </c>
      <c r="C3631" s="517">
        <f>商品入力!M122</f>
        <v>0</v>
      </c>
    </row>
    <row r="3632" spans="1:3">
      <c r="A3632" s="517" t="str">
        <f>IF(C3626=0,"","商品テーブル")</f>
        <v/>
      </c>
      <c r="B3632" s="517" t="s">
        <v>1403</v>
      </c>
      <c r="C3632" s="517">
        <f>商品入力!N122</f>
        <v>0</v>
      </c>
    </row>
    <row r="3633" spans="1:4">
      <c r="A3633" s="517" t="str">
        <f>IF(C3626=0,"","商品テーブル")</f>
        <v/>
      </c>
      <c r="B3633" s="517" t="s">
        <v>1404</v>
      </c>
      <c r="C3633" s="517">
        <f>商品入力!O122</f>
        <v>0</v>
      </c>
    </row>
    <row r="3634" spans="1:4">
      <c r="A3634" s="517" t="str">
        <f>IF(C3626=0,"","商品テーブル")</f>
        <v/>
      </c>
      <c r="B3634" s="517" t="s">
        <v>1405</v>
      </c>
      <c r="C3634" s="517">
        <f>商品入力!P122</f>
        <v>0</v>
      </c>
    </row>
    <row r="3635" spans="1:4">
      <c r="A3635" s="517" t="str">
        <f>IF(C3626=0,"","商品テーブル")</f>
        <v/>
      </c>
      <c r="B3635" s="517" t="s">
        <v>1406</v>
      </c>
      <c r="C3635" s="517">
        <f>商品入力!Q122</f>
        <v>0</v>
      </c>
    </row>
    <row r="3636" spans="1:4">
      <c r="A3636" s="517" t="str">
        <f>IF(C3626=0,"","商品テーブル")</f>
        <v/>
      </c>
      <c r="B3636" s="517" t="s">
        <v>1407</v>
      </c>
      <c r="C3636" s="517">
        <f>商品入力!R122</f>
        <v>0</v>
      </c>
    </row>
    <row r="3637" spans="1:4">
      <c r="A3637" s="517" t="str">
        <f>IF(C3626=0,"","商品テーブル")</f>
        <v/>
      </c>
      <c r="B3637" s="517" t="s">
        <v>1408</v>
      </c>
      <c r="C3637" s="517">
        <f>商品入力!S122</f>
        <v>0</v>
      </c>
    </row>
    <row r="3638" spans="1:4">
      <c r="A3638" s="517" t="str">
        <f>IF(C3626=0,"","商品テーブル")</f>
        <v/>
      </c>
      <c r="B3638" s="517" t="s">
        <v>1409</v>
      </c>
      <c r="C3638" s="517">
        <f>商品入力!T122</f>
        <v>0</v>
      </c>
    </row>
    <row r="3639" spans="1:4">
      <c r="A3639" s="517" t="str">
        <f>IF(C3649=0,"","商品テーブル")</f>
        <v/>
      </c>
      <c r="B3639" s="517" t="s">
        <v>1291</v>
      </c>
      <c r="C3639" s="517" t="str">
        <f>申請用入力!$R$12</f>
        <v/>
      </c>
      <c r="D3639" s="517" t="s">
        <v>1292</v>
      </c>
    </row>
    <row r="3640" spans="1:4">
      <c r="A3640" s="517" t="str">
        <f>IF(C3649=0,"","商品テーブル")</f>
        <v/>
      </c>
      <c r="B3640" s="517" t="s">
        <v>1293</v>
      </c>
      <c r="C3640" s="517">
        <f>選択!$A$2</f>
        <v>2024</v>
      </c>
    </row>
    <row r="3641" spans="1:4">
      <c r="A3641" s="517" t="str">
        <f>IF(C3649=0,"","商品テーブル")</f>
        <v/>
      </c>
      <c r="B3641" s="517" t="s">
        <v>1360</v>
      </c>
      <c r="C3641" s="517" t="str">
        <f>選択!$A$1</f>
        <v>ブランド構築支援</v>
      </c>
    </row>
    <row r="3642" spans="1:4">
      <c r="A3642" s="517" t="str">
        <f>IF(C3649=0,"","商品テーブル")</f>
        <v/>
      </c>
      <c r="B3642" s="517" t="s">
        <v>1361</v>
      </c>
      <c r="C3642" s="517" t="e">
        <f ca="1">$C$127</f>
        <v>#VALUE!</v>
      </c>
    </row>
    <row r="3643" spans="1:4">
      <c r="A3643" s="517" t="str">
        <f>IF(C3649=0,"","商品テーブル")</f>
        <v/>
      </c>
      <c r="B3643" s="517" t="s">
        <v>1380</v>
      </c>
    </row>
    <row r="3644" spans="1:4">
      <c r="A3644" s="517" t="str">
        <f>IF(C3649=0,"","商品テーブル")</f>
        <v/>
      </c>
      <c r="B3644" s="517" t="s">
        <v>1396</v>
      </c>
      <c r="C3644" s="517">
        <f>商品入力!C123</f>
        <v>0</v>
      </c>
    </row>
    <row r="3645" spans="1:4">
      <c r="A3645" s="517" t="str">
        <f>IF(C3649=0,"","商品テーブル")</f>
        <v/>
      </c>
      <c r="B3645" s="517" t="s">
        <v>1355</v>
      </c>
      <c r="C3645" s="517">
        <f>商品入力!D123</f>
        <v>0</v>
      </c>
    </row>
    <row r="3646" spans="1:4">
      <c r="A3646" s="517" t="str">
        <f>IF(C3649=0,"","商品テーブル")</f>
        <v/>
      </c>
      <c r="B3646" s="517" t="s">
        <v>1356</v>
      </c>
      <c r="C3646" s="517">
        <f>商品入力!E123</f>
        <v>0</v>
      </c>
    </row>
    <row r="3647" spans="1:4">
      <c r="A3647" s="517" t="str">
        <f>IF(C3649=0,"","商品テーブル")</f>
        <v/>
      </c>
      <c r="B3647" s="517" t="s">
        <v>1357</v>
      </c>
      <c r="C3647" s="517">
        <f>商品入力!F123</f>
        <v>0</v>
      </c>
    </row>
    <row r="3648" spans="1:4">
      <c r="A3648" s="517" t="str">
        <f>IF(C3649=0,"","商品テーブル")</f>
        <v/>
      </c>
      <c r="B3648" s="517" t="s">
        <v>1397</v>
      </c>
      <c r="C3648" s="517">
        <f>商品入力!G123</f>
        <v>0</v>
      </c>
    </row>
    <row r="3649" spans="1:4">
      <c r="A3649" s="517" t="str">
        <f>IF(C3649=0,"","商品テーブル")</f>
        <v/>
      </c>
      <c r="B3649" s="517" t="s">
        <v>1359</v>
      </c>
      <c r="C3649" s="517">
        <f>商品入力!H123</f>
        <v>0</v>
      </c>
    </row>
    <row r="3650" spans="1:4">
      <c r="A3650" s="517" t="str">
        <f>IF(C3649=0,"","商品テーブル")</f>
        <v/>
      </c>
      <c r="B3650" s="517" t="s">
        <v>1398</v>
      </c>
      <c r="C3650" s="517">
        <f>商品入力!I123</f>
        <v>0</v>
      </c>
    </row>
    <row r="3651" spans="1:4">
      <c r="A3651" s="517" t="str">
        <f>IF(C3649=0,"","商品テーブル")</f>
        <v/>
      </c>
      <c r="B3651" s="517" t="s">
        <v>1399</v>
      </c>
      <c r="C3651" s="517">
        <f>商品入力!J123</f>
        <v>0</v>
      </c>
    </row>
    <row r="3652" spans="1:4">
      <c r="A3652" s="517" t="str">
        <f>IF(C3649=0,"","商品テーブル")</f>
        <v/>
      </c>
      <c r="B3652" s="517" t="s">
        <v>1400</v>
      </c>
      <c r="C3652" s="517">
        <f>商品入力!K123</f>
        <v>0</v>
      </c>
    </row>
    <row r="3653" spans="1:4">
      <c r="A3653" s="517" t="str">
        <f>IF(C3649=0,"","商品テーブル")</f>
        <v/>
      </c>
      <c r="B3653" s="517" t="s">
        <v>1401</v>
      </c>
      <c r="C3653" s="517">
        <f>商品入力!L123</f>
        <v>0</v>
      </c>
    </row>
    <row r="3654" spans="1:4">
      <c r="A3654" s="517" t="str">
        <f>IF(C3649=0,"","商品テーブル")</f>
        <v/>
      </c>
      <c r="B3654" s="517" t="s">
        <v>1402</v>
      </c>
      <c r="C3654" s="517">
        <f>商品入力!M123</f>
        <v>0</v>
      </c>
    </row>
    <row r="3655" spans="1:4">
      <c r="A3655" s="517" t="str">
        <f>IF(C3649=0,"","商品テーブル")</f>
        <v/>
      </c>
      <c r="B3655" s="517" t="s">
        <v>1403</v>
      </c>
      <c r="C3655" s="517">
        <f>商品入力!N123</f>
        <v>0</v>
      </c>
    </row>
    <row r="3656" spans="1:4">
      <c r="A3656" s="517" t="str">
        <f>IF(C3649=0,"","商品テーブル")</f>
        <v/>
      </c>
      <c r="B3656" s="517" t="s">
        <v>1404</v>
      </c>
      <c r="C3656" s="517">
        <f>商品入力!O123</f>
        <v>0</v>
      </c>
    </row>
    <row r="3657" spans="1:4">
      <c r="A3657" s="517" t="str">
        <f>IF(C3649=0,"","商品テーブル")</f>
        <v/>
      </c>
      <c r="B3657" s="517" t="s">
        <v>1405</v>
      </c>
      <c r="C3657" s="517">
        <f>商品入力!P123</f>
        <v>0</v>
      </c>
    </row>
    <row r="3658" spans="1:4">
      <c r="A3658" s="517" t="str">
        <f>IF(C3649=0,"","商品テーブル")</f>
        <v/>
      </c>
      <c r="B3658" s="517" t="s">
        <v>1406</v>
      </c>
      <c r="C3658" s="517">
        <f>商品入力!Q123</f>
        <v>0</v>
      </c>
    </row>
    <row r="3659" spans="1:4">
      <c r="A3659" s="517" t="str">
        <f>IF(C3649=0,"","商品テーブル")</f>
        <v/>
      </c>
      <c r="B3659" s="517" t="s">
        <v>1407</v>
      </c>
      <c r="C3659" s="517">
        <f>商品入力!R123</f>
        <v>0</v>
      </c>
    </row>
    <row r="3660" spans="1:4">
      <c r="A3660" s="517" t="str">
        <f>IF(C3649=0,"","商品テーブル")</f>
        <v/>
      </c>
      <c r="B3660" s="517" t="s">
        <v>1408</v>
      </c>
      <c r="C3660" s="517">
        <f>商品入力!S123</f>
        <v>0</v>
      </c>
    </row>
    <row r="3661" spans="1:4">
      <c r="A3661" s="517" t="str">
        <f>IF(C3649=0,"","商品テーブル")</f>
        <v/>
      </c>
      <c r="B3661" s="517" t="s">
        <v>1409</v>
      </c>
      <c r="C3661" s="517">
        <f>商品入力!T123</f>
        <v>0</v>
      </c>
    </row>
    <row r="3662" spans="1:4">
      <c r="A3662" s="517" t="str">
        <f>IF(C3672=0,"","商品テーブル")</f>
        <v/>
      </c>
      <c r="B3662" s="517" t="s">
        <v>1291</v>
      </c>
      <c r="C3662" s="517" t="str">
        <f>申請用入力!$R$12</f>
        <v/>
      </c>
      <c r="D3662" s="517" t="s">
        <v>1292</v>
      </c>
    </row>
    <row r="3663" spans="1:4">
      <c r="A3663" s="517" t="str">
        <f>IF(C3672=0,"","商品テーブル")</f>
        <v/>
      </c>
      <c r="B3663" s="517" t="s">
        <v>1293</v>
      </c>
      <c r="C3663" s="517">
        <f>選択!$A$2</f>
        <v>2024</v>
      </c>
    </row>
    <row r="3664" spans="1:4">
      <c r="A3664" s="517" t="str">
        <f>IF(C3672=0,"","商品テーブル")</f>
        <v/>
      </c>
      <c r="B3664" s="517" t="s">
        <v>1360</v>
      </c>
      <c r="C3664" s="517" t="str">
        <f>選択!$A$1</f>
        <v>ブランド構築支援</v>
      </c>
    </row>
    <row r="3665" spans="1:3">
      <c r="A3665" s="517" t="str">
        <f>IF(C3672=0,"","商品テーブル")</f>
        <v/>
      </c>
      <c r="B3665" s="517" t="s">
        <v>1361</v>
      </c>
      <c r="C3665" s="517" t="e">
        <f ca="1">$C$127</f>
        <v>#VALUE!</v>
      </c>
    </row>
    <row r="3666" spans="1:3">
      <c r="A3666" s="517" t="str">
        <f>IF(C3672=0,"","商品テーブル")</f>
        <v/>
      </c>
      <c r="B3666" s="517" t="s">
        <v>1380</v>
      </c>
    </row>
    <row r="3667" spans="1:3">
      <c r="A3667" s="517" t="str">
        <f>IF(C3672=0,"","商品テーブル")</f>
        <v/>
      </c>
      <c r="B3667" s="517" t="s">
        <v>1396</v>
      </c>
      <c r="C3667" s="517">
        <f>商品入力!C124</f>
        <v>0</v>
      </c>
    </row>
    <row r="3668" spans="1:3">
      <c r="A3668" s="517" t="str">
        <f>IF(C3672=0,"","商品テーブル")</f>
        <v/>
      </c>
      <c r="B3668" s="517" t="s">
        <v>1355</v>
      </c>
      <c r="C3668" s="517">
        <f>商品入力!D124</f>
        <v>0</v>
      </c>
    </row>
    <row r="3669" spans="1:3">
      <c r="A3669" s="517" t="str">
        <f>IF(C3672=0,"","商品テーブル")</f>
        <v/>
      </c>
      <c r="B3669" s="517" t="s">
        <v>1356</v>
      </c>
      <c r="C3669" s="517">
        <f>商品入力!E124</f>
        <v>0</v>
      </c>
    </row>
    <row r="3670" spans="1:3">
      <c r="A3670" s="517" t="str">
        <f>IF(C3672=0,"","商品テーブル")</f>
        <v/>
      </c>
      <c r="B3670" s="517" t="s">
        <v>1357</v>
      </c>
      <c r="C3670" s="517">
        <f>商品入力!F124</f>
        <v>0</v>
      </c>
    </row>
    <row r="3671" spans="1:3">
      <c r="A3671" s="517" t="str">
        <f>IF(C3672=0,"","商品テーブル")</f>
        <v/>
      </c>
      <c r="B3671" s="517" t="s">
        <v>1397</v>
      </c>
      <c r="C3671" s="517">
        <f>商品入力!G124</f>
        <v>0</v>
      </c>
    </row>
    <row r="3672" spans="1:3">
      <c r="A3672" s="517" t="str">
        <f>IF(C3672=0,"","商品テーブル")</f>
        <v/>
      </c>
      <c r="B3672" s="517" t="s">
        <v>1359</v>
      </c>
      <c r="C3672" s="517">
        <f>商品入力!H124</f>
        <v>0</v>
      </c>
    </row>
    <row r="3673" spans="1:3">
      <c r="A3673" s="517" t="str">
        <f>IF(C3672=0,"","商品テーブル")</f>
        <v/>
      </c>
      <c r="B3673" s="517" t="s">
        <v>1398</v>
      </c>
      <c r="C3673" s="517">
        <f>商品入力!I124</f>
        <v>0</v>
      </c>
    </row>
    <row r="3674" spans="1:3">
      <c r="A3674" s="517" t="str">
        <f>IF(C3672=0,"","商品テーブル")</f>
        <v/>
      </c>
      <c r="B3674" s="517" t="s">
        <v>1399</v>
      </c>
      <c r="C3674" s="517">
        <f>商品入力!J124</f>
        <v>0</v>
      </c>
    </row>
    <row r="3675" spans="1:3">
      <c r="A3675" s="517" t="str">
        <f>IF(C3672=0,"","商品テーブル")</f>
        <v/>
      </c>
      <c r="B3675" s="517" t="s">
        <v>1400</v>
      </c>
      <c r="C3675" s="517">
        <f>商品入力!K124</f>
        <v>0</v>
      </c>
    </row>
    <row r="3676" spans="1:3">
      <c r="A3676" s="517" t="str">
        <f>IF(C3672=0,"","商品テーブル")</f>
        <v/>
      </c>
      <c r="B3676" s="517" t="s">
        <v>1401</v>
      </c>
      <c r="C3676" s="517">
        <f>商品入力!L124</f>
        <v>0</v>
      </c>
    </row>
    <row r="3677" spans="1:3">
      <c r="A3677" s="517" t="str">
        <f>IF(C3672=0,"","商品テーブル")</f>
        <v/>
      </c>
      <c r="B3677" s="517" t="s">
        <v>1402</v>
      </c>
      <c r="C3677" s="517">
        <f>商品入力!M124</f>
        <v>0</v>
      </c>
    </row>
    <row r="3678" spans="1:3">
      <c r="A3678" s="517" t="str">
        <f>IF(C3672=0,"","商品テーブル")</f>
        <v/>
      </c>
      <c r="B3678" s="517" t="s">
        <v>1403</v>
      </c>
      <c r="C3678" s="517">
        <f>商品入力!N124</f>
        <v>0</v>
      </c>
    </row>
    <row r="3679" spans="1:3">
      <c r="A3679" s="517" t="str">
        <f>IF(C3672=0,"","商品テーブル")</f>
        <v/>
      </c>
      <c r="B3679" s="517" t="s">
        <v>1404</v>
      </c>
      <c r="C3679" s="517">
        <f>商品入力!O124</f>
        <v>0</v>
      </c>
    </row>
    <row r="3680" spans="1:3">
      <c r="A3680" s="517" t="str">
        <f>IF(C3672=0,"","商品テーブル")</f>
        <v/>
      </c>
      <c r="B3680" s="517" t="s">
        <v>1405</v>
      </c>
      <c r="C3680" s="517">
        <f>商品入力!P124</f>
        <v>0</v>
      </c>
    </row>
    <row r="3681" spans="1:4">
      <c r="A3681" s="517" t="str">
        <f>IF(C3672=0,"","商品テーブル")</f>
        <v/>
      </c>
      <c r="B3681" s="517" t="s">
        <v>1406</v>
      </c>
      <c r="C3681" s="517">
        <f>商品入力!Q124</f>
        <v>0</v>
      </c>
    </row>
    <row r="3682" spans="1:4">
      <c r="A3682" s="517" t="str">
        <f>IF(C3672=0,"","商品テーブル")</f>
        <v/>
      </c>
      <c r="B3682" s="517" t="s">
        <v>1407</v>
      </c>
      <c r="C3682" s="517">
        <f>商品入力!R124</f>
        <v>0</v>
      </c>
    </row>
    <row r="3683" spans="1:4">
      <c r="A3683" s="517" t="str">
        <f>IF(C3672=0,"","商品テーブル")</f>
        <v/>
      </c>
      <c r="B3683" s="517" t="s">
        <v>1408</v>
      </c>
      <c r="C3683" s="517">
        <f>商品入力!S124</f>
        <v>0</v>
      </c>
    </row>
    <row r="3684" spans="1:4">
      <c r="A3684" s="517" t="str">
        <f>IF(C3672=0,"","商品テーブル")</f>
        <v/>
      </c>
      <c r="B3684" s="517" t="s">
        <v>1409</v>
      </c>
      <c r="C3684" s="517">
        <f>商品入力!T124</f>
        <v>0</v>
      </c>
    </row>
    <row r="3685" spans="1:4">
      <c r="A3685" s="517" t="str">
        <f>IF(C3695=0,"","商品テーブル")</f>
        <v/>
      </c>
      <c r="B3685" s="517" t="s">
        <v>1291</v>
      </c>
      <c r="C3685" s="517" t="str">
        <f>申請用入力!$R$12</f>
        <v/>
      </c>
      <c r="D3685" s="517" t="s">
        <v>1292</v>
      </c>
    </row>
    <row r="3686" spans="1:4">
      <c r="A3686" s="517" t="str">
        <f>IF(C3695=0,"","商品テーブル")</f>
        <v/>
      </c>
      <c r="B3686" s="517" t="s">
        <v>1293</v>
      </c>
      <c r="C3686" s="517">
        <f>選択!$A$2</f>
        <v>2024</v>
      </c>
    </row>
    <row r="3687" spans="1:4">
      <c r="A3687" s="517" t="str">
        <f>IF(C3695=0,"","商品テーブル")</f>
        <v/>
      </c>
      <c r="B3687" s="517" t="s">
        <v>1360</v>
      </c>
      <c r="C3687" s="517" t="str">
        <f>選択!$A$1</f>
        <v>ブランド構築支援</v>
      </c>
    </row>
    <row r="3688" spans="1:4">
      <c r="A3688" s="517" t="str">
        <f>IF(C3695=0,"","商品テーブル")</f>
        <v/>
      </c>
      <c r="B3688" s="517" t="s">
        <v>1361</v>
      </c>
      <c r="C3688" s="517" t="e">
        <f ca="1">$C$127</f>
        <v>#VALUE!</v>
      </c>
    </row>
    <row r="3689" spans="1:4">
      <c r="A3689" s="517" t="str">
        <f>IF(C3695=0,"","商品テーブル")</f>
        <v/>
      </c>
      <c r="B3689" s="517" t="s">
        <v>1380</v>
      </c>
    </row>
    <row r="3690" spans="1:4">
      <c r="A3690" s="517" t="str">
        <f>IF(C3695=0,"","商品テーブル")</f>
        <v/>
      </c>
      <c r="B3690" s="517" t="s">
        <v>1396</v>
      </c>
      <c r="C3690" s="517">
        <f>商品入力!C125</f>
        <v>0</v>
      </c>
    </row>
    <row r="3691" spans="1:4">
      <c r="A3691" s="517" t="str">
        <f>IF(C3695=0,"","商品テーブル")</f>
        <v/>
      </c>
      <c r="B3691" s="517" t="s">
        <v>1355</v>
      </c>
      <c r="C3691" s="517">
        <f>商品入力!D125</f>
        <v>0</v>
      </c>
    </row>
    <row r="3692" spans="1:4">
      <c r="A3692" s="517" t="str">
        <f>IF(C3695=0,"","商品テーブル")</f>
        <v/>
      </c>
      <c r="B3692" s="517" t="s">
        <v>1356</v>
      </c>
      <c r="C3692" s="517">
        <f>商品入力!E125</f>
        <v>0</v>
      </c>
    </row>
    <row r="3693" spans="1:4">
      <c r="A3693" s="517" t="str">
        <f>IF(C3695=0,"","商品テーブル")</f>
        <v/>
      </c>
      <c r="B3693" s="517" t="s">
        <v>1357</v>
      </c>
      <c r="C3693" s="517">
        <f>商品入力!F125</f>
        <v>0</v>
      </c>
    </row>
    <row r="3694" spans="1:4">
      <c r="A3694" s="517" t="str">
        <f>IF(C3695=0,"","商品テーブル")</f>
        <v/>
      </c>
      <c r="B3694" s="517" t="s">
        <v>1397</v>
      </c>
      <c r="C3694" s="517">
        <f>商品入力!G125</f>
        <v>0</v>
      </c>
    </row>
    <row r="3695" spans="1:4">
      <c r="A3695" s="517" t="str">
        <f>IF(C3695=0,"","商品テーブル")</f>
        <v/>
      </c>
      <c r="B3695" s="517" t="s">
        <v>1359</v>
      </c>
      <c r="C3695" s="517">
        <f>商品入力!H125</f>
        <v>0</v>
      </c>
    </row>
    <row r="3696" spans="1:4">
      <c r="A3696" s="517" t="str">
        <f>IF(C3695=0,"","商品テーブル")</f>
        <v/>
      </c>
      <c r="B3696" s="517" t="s">
        <v>1398</v>
      </c>
      <c r="C3696" s="517">
        <f>商品入力!I125</f>
        <v>0</v>
      </c>
    </row>
    <row r="3697" spans="1:4">
      <c r="A3697" s="517" t="str">
        <f>IF(C3695=0,"","商品テーブル")</f>
        <v/>
      </c>
      <c r="B3697" s="517" t="s">
        <v>1399</v>
      </c>
      <c r="C3697" s="517">
        <f>商品入力!J125</f>
        <v>0</v>
      </c>
    </row>
    <row r="3698" spans="1:4">
      <c r="A3698" s="517" t="str">
        <f>IF(C3695=0,"","商品テーブル")</f>
        <v/>
      </c>
      <c r="B3698" s="517" t="s">
        <v>1400</v>
      </c>
      <c r="C3698" s="517">
        <f>商品入力!K125</f>
        <v>0</v>
      </c>
    </row>
    <row r="3699" spans="1:4">
      <c r="A3699" s="517" t="str">
        <f>IF(C3695=0,"","商品テーブル")</f>
        <v/>
      </c>
      <c r="B3699" s="517" t="s">
        <v>1401</v>
      </c>
      <c r="C3699" s="517">
        <f>商品入力!L125</f>
        <v>0</v>
      </c>
    </row>
    <row r="3700" spans="1:4">
      <c r="A3700" s="517" t="str">
        <f>IF(C3695=0,"","商品テーブル")</f>
        <v/>
      </c>
      <c r="B3700" s="517" t="s">
        <v>1402</v>
      </c>
      <c r="C3700" s="517">
        <f>商品入力!M125</f>
        <v>0</v>
      </c>
    </row>
    <row r="3701" spans="1:4">
      <c r="A3701" s="517" t="str">
        <f>IF(C3695=0,"","商品テーブル")</f>
        <v/>
      </c>
      <c r="B3701" s="517" t="s">
        <v>1403</v>
      </c>
      <c r="C3701" s="517">
        <f>商品入力!N125</f>
        <v>0</v>
      </c>
    </row>
    <row r="3702" spans="1:4">
      <c r="A3702" s="517" t="str">
        <f>IF(C3695=0,"","商品テーブル")</f>
        <v/>
      </c>
      <c r="B3702" s="517" t="s">
        <v>1404</v>
      </c>
      <c r="C3702" s="517">
        <f>商品入力!O125</f>
        <v>0</v>
      </c>
    </row>
    <row r="3703" spans="1:4">
      <c r="A3703" s="517" t="str">
        <f>IF(C3695=0,"","商品テーブル")</f>
        <v/>
      </c>
      <c r="B3703" s="517" t="s">
        <v>1405</v>
      </c>
      <c r="C3703" s="517">
        <f>商品入力!P125</f>
        <v>0</v>
      </c>
    </row>
    <row r="3704" spans="1:4">
      <c r="A3704" s="517" t="str">
        <f>IF(C3695=0,"","商品テーブル")</f>
        <v/>
      </c>
      <c r="B3704" s="517" t="s">
        <v>1406</v>
      </c>
      <c r="C3704" s="517">
        <f>商品入力!Q125</f>
        <v>0</v>
      </c>
    </row>
    <row r="3705" spans="1:4">
      <c r="A3705" s="517" t="str">
        <f>IF(C3695=0,"","商品テーブル")</f>
        <v/>
      </c>
      <c r="B3705" s="517" t="s">
        <v>1407</v>
      </c>
      <c r="C3705" s="517">
        <f>商品入力!R125</f>
        <v>0</v>
      </c>
    </row>
    <row r="3706" spans="1:4">
      <c r="A3706" s="517" t="str">
        <f>IF(C3695=0,"","商品テーブル")</f>
        <v/>
      </c>
      <c r="B3706" s="517" t="s">
        <v>1408</v>
      </c>
      <c r="C3706" s="517">
        <f>商品入力!S125</f>
        <v>0</v>
      </c>
    </row>
    <row r="3707" spans="1:4">
      <c r="A3707" s="517" t="str">
        <f>IF(C3695=0,"","商品テーブル")</f>
        <v/>
      </c>
      <c r="B3707" s="517" t="s">
        <v>1409</v>
      </c>
      <c r="C3707" s="517">
        <f>商品入力!T125</f>
        <v>0</v>
      </c>
    </row>
    <row r="3708" spans="1:4">
      <c r="A3708" s="517" t="str">
        <f>IF(C3718=0,"","商品テーブル")</f>
        <v/>
      </c>
      <c r="B3708" s="517" t="s">
        <v>1291</v>
      </c>
      <c r="C3708" s="517" t="str">
        <f>申請用入力!$R$12</f>
        <v/>
      </c>
      <c r="D3708" s="517" t="s">
        <v>1292</v>
      </c>
    </row>
    <row r="3709" spans="1:4">
      <c r="A3709" s="517" t="str">
        <f>IF(C3718=0,"","商品テーブル")</f>
        <v/>
      </c>
      <c r="B3709" s="517" t="s">
        <v>1293</v>
      </c>
      <c r="C3709" s="517">
        <f>選択!$A$2</f>
        <v>2024</v>
      </c>
    </row>
    <row r="3710" spans="1:4">
      <c r="A3710" s="517" t="str">
        <f>IF(C3718=0,"","商品テーブル")</f>
        <v/>
      </c>
      <c r="B3710" s="517" t="s">
        <v>1360</v>
      </c>
      <c r="C3710" s="517" t="str">
        <f>選択!$A$1</f>
        <v>ブランド構築支援</v>
      </c>
    </row>
    <row r="3711" spans="1:4">
      <c r="A3711" s="517" t="str">
        <f>IF(C3718=0,"","商品テーブル")</f>
        <v/>
      </c>
      <c r="B3711" s="517" t="s">
        <v>1361</v>
      </c>
      <c r="C3711" s="517" t="e">
        <f ca="1">$C$127</f>
        <v>#VALUE!</v>
      </c>
    </row>
    <row r="3712" spans="1:4">
      <c r="A3712" s="517" t="str">
        <f>IF(C3718=0,"","商品テーブル")</f>
        <v/>
      </c>
      <c r="B3712" s="517" t="s">
        <v>1380</v>
      </c>
    </row>
    <row r="3713" spans="1:3">
      <c r="A3713" s="517" t="str">
        <f>IF(C3718=0,"","商品テーブル")</f>
        <v/>
      </c>
      <c r="B3713" s="517" t="s">
        <v>1396</v>
      </c>
      <c r="C3713" s="517">
        <f>商品入力!C126</f>
        <v>0</v>
      </c>
    </row>
    <row r="3714" spans="1:3">
      <c r="A3714" s="517" t="str">
        <f>IF(C3718=0,"","商品テーブル")</f>
        <v/>
      </c>
      <c r="B3714" s="517" t="s">
        <v>1355</v>
      </c>
      <c r="C3714" s="517">
        <f>商品入力!D126</f>
        <v>0</v>
      </c>
    </row>
    <row r="3715" spans="1:3">
      <c r="A3715" s="517" t="str">
        <f>IF(C3718=0,"","商品テーブル")</f>
        <v/>
      </c>
      <c r="B3715" s="517" t="s">
        <v>1356</v>
      </c>
      <c r="C3715" s="517">
        <f>商品入力!E126</f>
        <v>0</v>
      </c>
    </row>
    <row r="3716" spans="1:3">
      <c r="A3716" s="517" t="str">
        <f>IF(C3718=0,"","商品テーブル")</f>
        <v/>
      </c>
      <c r="B3716" s="517" t="s">
        <v>1357</v>
      </c>
      <c r="C3716" s="517">
        <f>商品入力!F126</f>
        <v>0</v>
      </c>
    </row>
    <row r="3717" spans="1:3">
      <c r="A3717" s="517" t="str">
        <f>IF(C3718=0,"","商品テーブル")</f>
        <v/>
      </c>
      <c r="B3717" s="517" t="s">
        <v>1397</v>
      </c>
      <c r="C3717" s="517">
        <f>商品入力!G126</f>
        <v>0</v>
      </c>
    </row>
    <row r="3718" spans="1:3">
      <c r="A3718" s="517" t="str">
        <f>IF(C3718=0,"","商品テーブル")</f>
        <v/>
      </c>
      <c r="B3718" s="517" t="s">
        <v>1359</v>
      </c>
      <c r="C3718" s="517">
        <f>商品入力!H126</f>
        <v>0</v>
      </c>
    </row>
    <row r="3719" spans="1:3">
      <c r="A3719" s="517" t="str">
        <f>IF(C3718=0,"","商品テーブル")</f>
        <v/>
      </c>
      <c r="B3719" s="517" t="s">
        <v>1398</v>
      </c>
      <c r="C3719" s="517">
        <f>商品入力!I126</f>
        <v>0</v>
      </c>
    </row>
    <row r="3720" spans="1:3">
      <c r="A3720" s="517" t="str">
        <f>IF(C3718=0,"","商品テーブル")</f>
        <v/>
      </c>
      <c r="B3720" s="517" t="s">
        <v>1399</v>
      </c>
      <c r="C3720" s="517">
        <f>商品入力!J126</f>
        <v>0</v>
      </c>
    </row>
    <row r="3721" spans="1:3">
      <c r="A3721" s="517" t="str">
        <f>IF(C3718=0,"","商品テーブル")</f>
        <v/>
      </c>
      <c r="B3721" s="517" t="s">
        <v>1400</v>
      </c>
      <c r="C3721" s="517">
        <f>商品入力!K126</f>
        <v>0</v>
      </c>
    </row>
    <row r="3722" spans="1:3">
      <c r="A3722" s="517" t="str">
        <f>IF(C3718=0,"","商品テーブル")</f>
        <v/>
      </c>
      <c r="B3722" s="517" t="s">
        <v>1401</v>
      </c>
      <c r="C3722" s="517">
        <f>商品入力!L126</f>
        <v>0</v>
      </c>
    </row>
    <row r="3723" spans="1:3">
      <c r="A3723" s="517" t="str">
        <f>IF(C3718=0,"","商品テーブル")</f>
        <v/>
      </c>
      <c r="B3723" s="517" t="s">
        <v>1402</v>
      </c>
      <c r="C3723" s="517">
        <f>商品入力!M126</f>
        <v>0</v>
      </c>
    </row>
    <row r="3724" spans="1:3">
      <c r="A3724" s="517" t="str">
        <f>IF(C3718=0,"","商品テーブル")</f>
        <v/>
      </c>
      <c r="B3724" s="517" t="s">
        <v>1403</v>
      </c>
      <c r="C3724" s="517">
        <f>商品入力!N126</f>
        <v>0</v>
      </c>
    </row>
    <row r="3725" spans="1:3">
      <c r="A3725" s="517" t="str">
        <f>IF(C3718=0,"","商品テーブル")</f>
        <v/>
      </c>
      <c r="B3725" s="517" t="s">
        <v>1404</v>
      </c>
      <c r="C3725" s="517">
        <f>商品入力!O126</f>
        <v>0</v>
      </c>
    </row>
    <row r="3726" spans="1:3">
      <c r="A3726" s="517" t="str">
        <f>IF(C3718=0,"","商品テーブル")</f>
        <v/>
      </c>
      <c r="B3726" s="517" t="s">
        <v>1405</v>
      </c>
      <c r="C3726" s="517">
        <f>商品入力!P126</f>
        <v>0</v>
      </c>
    </row>
    <row r="3727" spans="1:3">
      <c r="A3727" s="517" t="str">
        <f>IF(C3718=0,"","商品テーブル")</f>
        <v/>
      </c>
      <c r="B3727" s="517" t="s">
        <v>1406</v>
      </c>
      <c r="C3727" s="517">
        <f>商品入力!Q126</f>
        <v>0</v>
      </c>
    </row>
    <row r="3728" spans="1:3">
      <c r="A3728" s="517" t="str">
        <f>IF(C3718=0,"","商品テーブル")</f>
        <v/>
      </c>
      <c r="B3728" s="517" t="s">
        <v>1407</v>
      </c>
      <c r="C3728" s="517">
        <f>商品入力!R126</f>
        <v>0</v>
      </c>
    </row>
    <row r="3729" spans="1:4">
      <c r="A3729" s="517" t="str">
        <f>IF(C3718=0,"","商品テーブル")</f>
        <v/>
      </c>
      <c r="B3729" s="517" t="s">
        <v>1408</v>
      </c>
      <c r="C3729" s="517">
        <f>商品入力!S126</f>
        <v>0</v>
      </c>
    </row>
    <row r="3730" spans="1:4">
      <c r="A3730" s="517" t="str">
        <f>IF(C3718=0,"","商品テーブル")</f>
        <v/>
      </c>
      <c r="B3730" s="517" t="s">
        <v>1409</v>
      </c>
      <c r="C3730" s="517">
        <f>商品入力!T126</f>
        <v>0</v>
      </c>
    </row>
    <row r="3731" spans="1:4">
      <c r="A3731" s="517" t="str">
        <f>IF(C3741=0,"","商品テーブル")</f>
        <v/>
      </c>
      <c r="B3731" s="517" t="s">
        <v>1291</v>
      </c>
      <c r="C3731" s="517" t="str">
        <f>申請用入力!$R$12</f>
        <v/>
      </c>
      <c r="D3731" s="517" t="s">
        <v>1292</v>
      </c>
    </row>
    <row r="3732" spans="1:4">
      <c r="A3732" s="517" t="str">
        <f>IF(C3741=0,"","商品テーブル")</f>
        <v/>
      </c>
      <c r="B3732" s="517" t="s">
        <v>1293</v>
      </c>
      <c r="C3732" s="517">
        <f>選択!$A$2</f>
        <v>2024</v>
      </c>
    </row>
    <row r="3733" spans="1:4">
      <c r="A3733" s="517" t="str">
        <f>IF(C3741=0,"","商品テーブル")</f>
        <v/>
      </c>
      <c r="B3733" s="517" t="s">
        <v>1360</v>
      </c>
      <c r="C3733" s="517" t="str">
        <f>選択!$A$1</f>
        <v>ブランド構築支援</v>
      </c>
    </row>
    <row r="3734" spans="1:4">
      <c r="A3734" s="517" t="str">
        <f>IF(C3741=0,"","商品テーブル")</f>
        <v/>
      </c>
      <c r="B3734" s="517" t="s">
        <v>1361</v>
      </c>
      <c r="C3734" s="517" t="e">
        <f ca="1">$C$127</f>
        <v>#VALUE!</v>
      </c>
    </row>
    <row r="3735" spans="1:4">
      <c r="A3735" s="517" t="str">
        <f>IF(C3741=0,"","商品テーブル")</f>
        <v/>
      </c>
      <c r="B3735" s="517" t="s">
        <v>1380</v>
      </c>
    </row>
    <row r="3736" spans="1:4">
      <c r="A3736" s="517" t="str">
        <f>IF(C3741=0,"","商品テーブル")</f>
        <v/>
      </c>
      <c r="B3736" s="517" t="s">
        <v>1396</v>
      </c>
      <c r="C3736" s="517">
        <f>商品入力!C127</f>
        <v>0</v>
      </c>
    </row>
    <row r="3737" spans="1:4">
      <c r="A3737" s="517" t="str">
        <f>IF(C3741=0,"","商品テーブル")</f>
        <v/>
      </c>
      <c r="B3737" s="517" t="s">
        <v>1355</v>
      </c>
      <c r="C3737" s="517">
        <f>商品入力!D127</f>
        <v>0</v>
      </c>
    </row>
    <row r="3738" spans="1:4">
      <c r="A3738" s="517" t="str">
        <f>IF(C3741=0,"","商品テーブル")</f>
        <v/>
      </c>
      <c r="B3738" s="517" t="s">
        <v>1356</v>
      </c>
      <c r="C3738" s="517">
        <f>商品入力!E127</f>
        <v>0</v>
      </c>
    </row>
    <row r="3739" spans="1:4">
      <c r="A3739" s="517" t="str">
        <f>IF(C3741=0,"","商品テーブル")</f>
        <v/>
      </c>
      <c r="B3739" s="517" t="s">
        <v>1357</v>
      </c>
      <c r="C3739" s="517">
        <f>商品入力!F127</f>
        <v>0</v>
      </c>
    </row>
    <row r="3740" spans="1:4">
      <c r="A3740" s="517" t="str">
        <f>IF(C3741=0,"","商品テーブル")</f>
        <v/>
      </c>
      <c r="B3740" s="517" t="s">
        <v>1397</v>
      </c>
      <c r="C3740" s="517">
        <f>商品入力!G127</f>
        <v>0</v>
      </c>
    </row>
    <row r="3741" spans="1:4">
      <c r="A3741" s="517" t="str">
        <f>IF(C3741=0,"","商品テーブル")</f>
        <v/>
      </c>
      <c r="B3741" s="517" t="s">
        <v>1359</v>
      </c>
      <c r="C3741" s="517">
        <f>商品入力!H127</f>
        <v>0</v>
      </c>
    </row>
    <row r="3742" spans="1:4">
      <c r="A3742" s="517" t="str">
        <f>IF(C3741=0,"","商品テーブル")</f>
        <v/>
      </c>
      <c r="B3742" s="517" t="s">
        <v>1398</v>
      </c>
      <c r="C3742" s="517">
        <f>商品入力!I127</f>
        <v>0</v>
      </c>
    </row>
    <row r="3743" spans="1:4">
      <c r="A3743" s="517" t="str">
        <f>IF(C3741=0,"","商品テーブル")</f>
        <v/>
      </c>
      <c r="B3743" s="517" t="s">
        <v>1399</v>
      </c>
      <c r="C3743" s="517">
        <f>商品入力!J127</f>
        <v>0</v>
      </c>
    </row>
    <row r="3744" spans="1:4">
      <c r="A3744" s="517" t="str">
        <f>IF(C3741=0,"","商品テーブル")</f>
        <v/>
      </c>
      <c r="B3744" s="517" t="s">
        <v>1400</v>
      </c>
      <c r="C3744" s="517">
        <f>商品入力!K127</f>
        <v>0</v>
      </c>
    </row>
    <row r="3745" spans="1:4">
      <c r="A3745" s="517" t="str">
        <f>IF(C3741=0,"","商品テーブル")</f>
        <v/>
      </c>
      <c r="B3745" s="517" t="s">
        <v>1401</v>
      </c>
      <c r="C3745" s="517">
        <f>商品入力!L127</f>
        <v>0</v>
      </c>
    </row>
    <row r="3746" spans="1:4">
      <c r="A3746" s="517" t="str">
        <f>IF(C3741=0,"","商品テーブル")</f>
        <v/>
      </c>
      <c r="B3746" s="517" t="s">
        <v>1402</v>
      </c>
      <c r="C3746" s="517">
        <f>商品入力!M127</f>
        <v>0</v>
      </c>
    </row>
    <row r="3747" spans="1:4">
      <c r="A3747" s="517" t="str">
        <f>IF(C3741=0,"","商品テーブル")</f>
        <v/>
      </c>
      <c r="B3747" s="517" t="s">
        <v>1403</v>
      </c>
      <c r="C3747" s="517">
        <f>商品入力!N127</f>
        <v>0</v>
      </c>
    </row>
    <row r="3748" spans="1:4">
      <c r="A3748" s="517" t="str">
        <f>IF(C3741=0,"","商品テーブル")</f>
        <v/>
      </c>
      <c r="B3748" s="517" t="s">
        <v>1404</v>
      </c>
      <c r="C3748" s="517">
        <f>商品入力!O127</f>
        <v>0</v>
      </c>
    </row>
    <row r="3749" spans="1:4">
      <c r="A3749" s="517" t="str">
        <f>IF(C3741=0,"","商品テーブル")</f>
        <v/>
      </c>
      <c r="B3749" s="517" t="s">
        <v>1405</v>
      </c>
      <c r="C3749" s="517">
        <f>商品入力!P127</f>
        <v>0</v>
      </c>
    </row>
    <row r="3750" spans="1:4">
      <c r="A3750" s="517" t="str">
        <f>IF(C3741=0,"","商品テーブル")</f>
        <v/>
      </c>
      <c r="B3750" s="517" t="s">
        <v>1406</v>
      </c>
      <c r="C3750" s="517">
        <f>商品入力!Q127</f>
        <v>0</v>
      </c>
    </row>
    <row r="3751" spans="1:4">
      <c r="A3751" s="517" t="str">
        <f>IF(C3741=0,"","商品テーブル")</f>
        <v/>
      </c>
      <c r="B3751" s="517" t="s">
        <v>1407</v>
      </c>
      <c r="C3751" s="517">
        <f>商品入力!R127</f>
        <v>0</v>
      </c>
    </row>
    <row r="3752" spans="1:4">
      <c r="A3752" s="517" t="str">
        <f>IF(C3741=0,"","商品テーブル")</f>
        <v/>
      </c>
      <c r="B3752" s="517" t="s">
        <v>1408</v>
      </c>
      <c r="C3752" s="517">
        <f>商品入力!S127</f>
        <v>0</v>
      </c>
    </row>
    <row r="3753" spans="1:4">
      <c r="A3753" s="517" t="str">
        <f>IF(C3741=0,"","商品テーブル")</f>
        <v/>
      </c>
      <c r="B3753" s="517" t="s">
        <v>1409</v>
      </c>
      <c r="C3753" s="517">
        <f>商品入力!T127</f>
        <v>0</v>
      </c>
    </row>
    <row r="3754" spans="1:4">
      <c r="A3754" s="517" t="str">
        <f>IF(C3764=0,"","商品テーブル")</f>
        <v/>
      </c>
      <c r="B3754" s="517" t="s">
        <v>1291</v>
      </c>
      <c r="C3754" s="517" t="str">
        <f>申請用入力!$R$12</f>
        <v/>
      </c>
      <c r="D3754" s="517" t="s">
        <v>1292</v>
      </c>
    </row>
    <row r="3755" spans="1:4">
      <c r="A3755" s="517" t="str">
        <f>IF(C3764=0,"","商品テーブル")</f>
        <v/>
      </c>
      <c r="B3755" s="517" t="s">
        <v>1293</v>
      </c>
      <c r="C3755" s="517">
        <f>選択!$A$2</f>
        <v>2024</v>
      </c>
    </row>
    <row r="3756" spans="1:4">
      <c r="A3756" s="517" t="str">
        <f>IF(C3764=0,"","商品テーブル")</f>
        <v/>
      </c>
      <c r="B3756" s="517" t="s">
        <v>1360</v>
      </c>
      <c r="C3756" s="517" t="str">
        <f>選択!$A$1</f>
        <v>ブランド構築支援</v>
      </c>
    </row>
    <row r="3757" spans="1:4">
      <c r="A3757" s="517" t="str">
        <f>IF(C3764=0,"","商品テーブル")</f>
        <v/>
      </c>
      <c r="B3757" s="517" t="s">
        <v>1361</v>
      </c>
      <c r="C3757" s="517" t="e">
        <f ca="1">$C$127</f>
        <v>#VALUE!</v>
      </c>
    </row>
    <row r="3758" spans="1:4">
      <c r="A3758" s="517" t="str">
        <f>IF(C3764=0,"","商品テーブル")</f>
        <v/>
      </c>
      <c r="B3758" s="517" t="s">
        <v>1380</v>
      </c>
    </row>
    <row r="3759" spans="1:4">
      <c r="A3759" s="517" t="str">
        <f>IF(C3764=0,"","商品テーブル")</f>
        <v/>
      </c>
      <c r="B3759" s="517" t="s">
        <v>1396</v>
      </c>
      <c r="C3759" s="517">
        <f>商品入力!C128</f>
        <v>0</v>
      </c>
    </row>
    <row r="3760" spans="1:4">
      <c r="A3760" s="517" t="str">
        <f>IF(C3764=0,"","商品テーブル")</f>
        <v/>
      </c>
      <c r="B3760" s="517" t="s">
        <v>1355</v>
      </c>
      <c r="C3760" s="517">
        <f>商品入力!D128</f>
        <v>0</v>
      </c>
    </row>
    <row r="3761" spans="1:3">
      <c r="A3761" s="517" t="str">
        <f>IF(C3764=0,"","商品テーブル")</f>
        <v/>
      </c>
      <c r="B3761" s="517" t="s">
        <v>1356</v>
      </c>
      <c r="C3761" s="517">
        <f>商品入力!E128</f>
        <v>0</v>
      </c>
    </row>
    <row r="3762" spans="1:3">
      <c r="A3762" s="517" t="str">
        <f>IF(C3764=0,"","商品テーブル")</f>
        <v/>
      </c>
      <c r="B3762" s="517" t="s">
        <v>1357</v>
      </c>
      <c r="C3762" s="517">
        <f>商品入力!F128</f>
        <v>0</v>
      </c>
    </row>
    <row r="3763" spans="1:3">
      <c r="A3763" s="517" t="str">
        <f>IF(C3764=0,"","商品テーブル")</f>
        <v/>
      </c>
      <c r="B3763" s="517" t="s">
        <v>1397</v>
      </c>
      <c r="C3763" s="517">
        <f>商品入力!G128</f>
        <v>0</v>
      </c>
    </row>
    <row r="3764" spans="1:3">
      <c r="A3764" s="517" t="str">
        <f>IF(C3764=0,"","商品テーブル")</f>
        <v/>
      </c>
      <c r="B3764" s="517" t="s">
        <v>1359</v>
      </c>
      <c r="C3764" s="517">
        <f>商品入力!H128</f>
        <v>0</v>
      </c>
    </row>
    <row r="3765" spans="1:3">
      <c r="A3765" s="517" t="str">
        <f>IF(C3764=0,"","商品テーブル")</f>
        <v/>
      </c>
      <c r="B3765" s="517" t="s">
        <v>1398</v>
      </c>
      <c r="C3765" s="517">
        <f>商品入力!I128</f>
        <v>0</v>
      </c>
    </row>
    <row r="3766" spans="1:3">
      <c r="A3766" s="517" t="str">
        <f>IF(C3764=0,"","商品テーブル")</f>
        <v/>
      </c>
      <c r="B3766" s="517" t="s">
        <v>1399</v>
      </c>
      <c r="C3766" s="517">
        <f>商品入力!J128</f>
        <v>0</v>
      </c>
    </row>
    <row r="3767" spans="1:3">
      <c r="A3767" s="517" t="str">
        <f>IF(C3764=0,"","商品テーブル")</f>
        <v/>
      </c>
      <c r="B3767" s="517" t="s">
        <v>1400</v>
      </c>
      <c r="C3767" s="517">
        <f>商品入力!K128</f>
        <v>0</v>
      </c>
    </row>
    <row r="3768" spans="1:3">
      <c r="A3768" s="517" t="str">
        <f>IF(C3764=0,"","商品テーブル")</f>
        <v/>
      </c>
      <c r="B3768" s="517" t="s">
        <v>1401</v>
      </c>
      <c r="C3768" s="517">
        <f>商品入力!L128</f>
        <v>0</v>
      </c>
    </row>
    <row r="3769" spans="1:3">
      <c r="A3769" s="517" t="str">
        <f>IF(C3764=0,"","商品テーブル")</f>
        <v/>
      </c>
      <c r="B3769" s="517" t="s">
        <v>1402</v>
      </c>
      <c r="C3769" s="517">
        <f>商品入力!M128</f>
        <v>0</v>
      </c>
    </row>
    <row r="3770" spans="1:3">
      <c r="A3770" s="517" t="str">
        <f>IF(C3764=0,"","商品テーブル")</f>
        <v/>
      </c>
      <c r="B3770" s="517" t="s">
        <v>1403</v>
      </c>
      <c r="C3770" s="517">
        <f>商品入力!N128</f>
        <v>0</v>
      </c>
    </row>
    <row r="3771" spans="1:3">
      <c r="A3771" s="517" t="str">
        <f>IF(C3764=0,"","商品テーブル")</f>
        <v/>
      </c>
      <c r="B3771" s="517" t="s">
        <v>1404</v>
      </c>
      <c r="C3771" s="517">
        <f>商品入力!O128</f>
        <v>0</v>
      </c>
    </row>
    <row r="3772" spans="1:3">
      <c r="A3772" s="517" t="str">
        <f>IF(C3764=0,"","商品テーブル")</f>
        <v/>
      </c>
      <c r="B3772" s="517" t="s">
        <v>1405</v>
      </c>
      <c r="C3772" s="517">
        <f>商品入力!P128</f>
        <v>0</v>
      </c>
    </row>
    <row r="3773" spans="1:3">
      <c r="A3773" s="517" t="str">
        <f>IF(C3764=0,"","商品テーブル")</f>
        <v/>
      </c>
      <c r="B3773" s="517" t="s">
        <v>1406</v>
      </c>
      <c r="C3773" s="517">
        <f>商品入力!Q128</f>
        <v>0</v>
      </c>
    </row>
    <row r="3774" spans="1:3">
      <c r="A3774" s="517" t="str">
        <f>IF(C3764=0,"","商品テーブル")</f>
        <v/>
      </c>
      <c r="B3774" s="517" t="s">
        <v>1407</v>
      </c>
      <c r="C3774" s="517">
        <f>商品入力!R128</f>
        <v>0</v>
      </c>
    </row>
    <row r="3775" spans="1:3">
      <c r="A3775" s="517" t="str">
        <f>IF(C3764=0,"","商品テーブル")</f>
        <v/>
      </c>
      <c r="B3775" s="517" t="s">
        <v>1408</v>
      </c>
      <c r="C3775" s="517">
        <f>商品入力!S128</f>
        <v>0</v>
      </c>
    </row>
    <row r="3776" spans="1:3">
      <c r="A3776" s="517" t="str">
        <f>IF(C3764=0,"","商品テーブル")</f>
        <v/>
      </c>
      <c r="B3776" s="517" t="s">
        <v>1409</v>
      </c>
      <c r="C3776" s="517">
        <f>商品入力!T128</f>
        <v>0</v>
      </c>
    </row>
    <row r="3777" spans="1:4">
      <c r="A3777" s="517" t="str">
        <f>IF(C3787=0,"","商品テーブル")</f>
        <v/>
      </c>
      <c r="B3777" s="517" t="s">
        <v>1291</v>
      </c>
      <c r="C3777" s="517" t="str">
        <f>申請用入力!$R$12</f>
        <v/>
      </c>
      <c r="D3777" s="517" t="s">
        <v>1292</v>
      </c>
    </row>
    <row r="3778" spans="1:4">
      <c r="A3778" s="517" t="str">
        <f>IF(C3787=0,"","商品テーブル")</f>
        <v/>
      </c>
      <c r="B3778" s="517" t="s">
        <v>1293</v>
      </c>
      <c r="C3778" s="517">
        <f>選択!$A$2</f>
        <v>2024</v>
      </c>
    </row>
    <row r="3779" spans="1:4">
      <c r="A3779" s="517" t="str">
        <f>IF(C3787=0,"","商品テーブル")</f>
        <v/>
      </c>
      <c r="B3779" s="517" t="s">
        <v>1360</v>
      </c>
      <c r="C3779" s="517" t="str">
        <f>選択!$A$1</f>
        <v>ブランド構築支援</v>
      </c>
    </row>
    <row r="3780" spans="1:4">
      <c r="A3780" s="517" t="str">
        <f>IF(C3787=0,"","商品テーブル")</f>
        <v/>
      </c>
      <c r="B3780" s="517" t="s">
        <v>1361</v>
      </c>
      <c r="C3780" s="517" t="e">
        <f ca="1">$C$127</f>
        <v>#VALUE!</v>
      </c>
    </row>
    <row r="3781" spans="1:4">
      <c r="A3781" s="517" t="str">
        <f>IF(C3787=0,"","商品テーブル")</f>
        <v/>
      </c>
      <c r="B3781" s="517" t="s">
        <v>1380</v>
      </c>
    </row>
    <row r="3782" spans="1:4">
      <c r="A3782" s="517" t="str">
        <f>IF(C3787=0,"","商品テーブル")</f>
        <v/>
      </c>
      <c r="B3782" s="517" t="s">
        <v>1396</v>
      </c>
      <c r="C3782" s="517">
        <f>商品入力!C129</f>
        <v>0</v>
      </c>
    </row>
    <row r="3783" spans="1:4">
      <c r="A3783" s="517" t="str">
        <f>IF(C3787=0,"","商品テーブル")</f>
        <v/>
      </c>
      <c r="B3783" s="517" t="s">
        <v>1355</v>
      </c>
      <c r="C3783" s="517">
        <f>商品入力!D129</f>
        <v>0</v>
      </c>
    </row>
    <row r="3784" spans="1:4">
      <c r="A3784" s="517" t="str">
        <f>IF(C3787=0,"","商品テーブル")</f>
        <v/>
      </c>
      <c r="B3784" s="517" t="s">
        <v>1356</v>
      </c>
      <c r="C3784" s="517">
        <f>商品入力!E129</f>
        <v>0</v>
      </c>
    </row>
    <row r="3785" spans="1:4">
      <c r="A3785" s="517" t="str">
        <f>IF(C3787=0,"","商品テーブル")</f>
        <v/>
      </c>
      <c r="B3785" s="517" t="s">
        <v>1357</v>
      </c>
      <c r="C3785" s="517">
        <f>商品入力!F129</f>
        <v>0</v>
      </c>
    </row>
    <row r="3786" spans="1:4">
      <c r="A3786" s="517" t="str">
        <f>IF(C3787=0,"","商品テーブル")</f>
        <v/>
      </c>
      <c r="B3786" s="517" t="s">
        <v>1397</v>
      </c>
      <c r="C3786" s="517">
        <f>商品入力!G129</f>
        <v>0</v>
      </c>
    </row>
    <row r="3787" spans="1:4">
      <c r="A3787" s="517" t="str">
        <f>IF(C3787=0,"","商品テーブル")</f>
        <v/>
      </c>
      <c r="B3787" s="517" t="s">
        <v>1359</v>
      </c>
      <c r="C3787" s="517">
        <f>商品入力!H129</f>
        <v>0</v>
      </c>
    </row>
    <row r="3788" spans="1:4">
      <c r="A3788" s="517" t="str">
        <f>IF(C3787=0,"","商品テーブル")</f>
        <v/>
      </c>
      <c r="B3788" s="517" t="s">
        <v>1398</v>
      </c>
      <c r="C3788" s="517">
        <f>商品入力!I129</f>
        <v>0</v>
      </c>
    </row>
    <row r="3789" spans="1:4">
      <c r="A3789" s="517" t="str">
        <f>IF(C3787=0,"","商品テーブル")</f>
        <v/>
      </c>
      <c r="B3789" s="517" t="s">
        <v>1399</v>
      </c>
      <c r="C3789" s="517">
        <f>商品入力!J129</f>
        <v>0</v>
      </c>
    </row>
    <row r="3790" spans="1:4">
      <c r="A3790" s="517" t="str">
        <f>IF(C3787=0,"","商品テーブル")</f>
        <v/>
      </c>
      <c r="B3790" s="517" t="s">
        <v>1400</v>
      </c>
      <c r="C3790" s="517">
        <f>商品入力!K129</f>
        <v>0</v>
      </c>
    </row>
    <row r="3791" spans="1:4">
      <c r="A3791" s="517" t="str">
        <f>IF(C3787=0,"","商品テーブル")</f>
        <v/>
      </c>
      <c r="B3791" s="517" t="s">
        <v>1401</v>
      </c>
      <c r="C3791" s="517">
        <f>商品入力!L129</f>
        <v>0</v>
      </c>
    </row>
    <row r="3792" spans="1:4">
      <c r="A3792" s="517" t="str">
        <f>IF(C3787=0,"","商品テーブル")</f>
        <v/>
      </c>
      <c r="B3792" s="517" t="s">
        <v>1402</v>
      </c>
      <c r="C3792" s="517">
        <f>商品入力!M129</f>
        <v>0</v>
      </c>
    </row>
    <row r="3793" spans="1:4">
      <c r="A3793" s="517" t="str">
        <f>IF(C3787=0,"","商品テーブル")</f>
        <v/>
      </c>
      <c r="B3793" s="517" t="s">
        <v>1403</v>
      </c>
      <c r="C3793" s="517">
        <f>商品入力!N129</f>
        <v>0</v>
      </c>
    </row>
    <row r="3794" spans="1:4">
      <c r="A3794" s="517" t="str">
        <f>IF(C3787=0,"","商品テーブル")</f>
        <v/>
      </c>
      <c r="B3794" s="517" t="s">
        <v>1404</v>
      </c>
      <c r="C3794" s="517">
        <f>商品入力!O129</f>
        <v>0</v>
      </c>
    </row>
    <row r="3795" spans="1:4">
      <c r="A3795" s="517" t="str">
        <f>IF(C3787=0,"","商品テーブル")</f>
        <v/>
      </c>
      <c r="B3795" s="517" t="s">
        <v>1405</v>
      </c>
      <c r="C3795" s="517">
        <f>商品入力!P129</f>
        <v>0</v>
      </c>
    </row>
    <row r="3796" spans="1:4">
      <c r="A3796" s="517" t="str">
        <f>IF(C3787=0,"","商品テーブル")</f>
        <v/>
      </c>
      <c r="B3796" s="517" t="s">
        <v>1406</v>
      </c>
      <c r="C3796" s="517">
        <f>商品入力!Q129</f>
        <v>0</v>
      </c>
    </row>
    <row r="3797" spans="1:4">
      <c r="A3797" s="517" t="str">
        <f>IF(C3787=0,"","商品テーブル")</f>
        <v/>
      </c>
      <c r="B3797" s="517" t="s">
        <v>1407</v>
      </c>
      <c r="C3797" s="517">
        <f>商品入力!R129</f>
        <v>0</v>
      </c>
    </row>
    <row r="3798" spans="1:4">
      <c r="A3798" s="517" t="str">
        <f>IF(C3787=0,"","商品テーブル")</f>
        <v/>
      </c>
      <c r="B3798" s="517" t="s">
        <v>1408</v>
      </c>
      <c r="C3798" s="517">
        <f>商品入力!S129</f>
        <v>0</v>
      </c>
    </row>
    <row r="3799" spans="1:4">
      <c r="A3799" s="517" t="str">
        <f>IF(C3787=0,"","商品テーブル")</f>
        <v/>
      </c>
      <c r="B3799" s="517" t="s">
        <v>1409</v>
      </c>
      <c r="C3799" s="517">
        <f>商品入力!T129</f>
        <v>0</v>
      </c>
    </row>
    <row r="3800" spans="1:4">
      <c r="A3800" s="517" t="str">
        <f>IF(C3810=0,"","商品テーブル")</f>
        <v/>
      </c>
      <c r="B3800" s="517" t="s">
        <v>1291</v>
      </c>
      <c r="C3800" s="517" t="str">
        <f>申請用入力!$R$12</f>
        <v/>
      </c>
      <c r="D3800" s="517" t="s">
        <v>1292</v>
      </c>
    </row>
    <row r="3801" spans="1:4">
      <c r="A3801" s="517" t="str">
        <f>IF(C3810=0,"","商品テーブル")</f>
        <v/>
      </c>
      <c r="B3801" s="517" t="s">
        <v>1293</v>
      </c>
      <c r="C3801" s="517">
        <f>選択!$A$2</f>
        <v>2024</v>
      </c>
    </row>
    <row r="3802" spans="1:4">
      <c r="A3802" s="517" t="str">
        <f>IF(C3810=0,"","商品テーブル")</f>
        <v/>
      </c>
      <c r="B3802" s="517" t="s">
        <v>1360</v>
      </c>
      <c r="C3802" s="517" t="str">
        <f>選択!$A$1</f>
        <v>ブランド構築支援</v>
      </c>
    </row>
    <row r="3803" spans="1:4">
      <c r="A3803" s="517" t="str">
        <f>IF(C3810=0,"","商品テーブル")</f>
        <v/>
      </c>
      <c r="B3803" s="517" t="s">
        <v>1361</v>
      </c>
      <c r="C3803" s="517" t="e">
        <f ca="1">$C$127</f>
        <v>#VALUE!</v>
      </c>
    </row>
    <row r="3804" spans="1:4">
      <c r="A3804" s="517" t="str">
        <f>IF(C3810=0,"","商品テーブル")</f>
        <v/>
      </c>
      <c r="B3804" s="517" t="s">
        <v>1380</v>
      </c>
    </row>
    <row r="3805" spans="1:4">
      <c r="A3805" s="517" t="str">
        <f>IF(C3810=0,"","商品テーブル")</f>
        <v/>
      </c>
      <c r="B3805" s="517" t="s">
        <v>1396</v>
      </c>
      <c r="C3805" s="517">
        <f>商品入力!C130</f>
        <v>0</v>
      </c>
    </row>
    <row r="3806" spans="1:4">
      <c r="A3806" s="517" t="str">
        <f>IF(C3810=0,"","商品テーブル")</f>
        <v/>
      </c>
      <c r="B3806" s="517" t="s">
        <v>1355</v>
      </c>
      <c r="C3806" s="517">
        <f>商品入力!D130</f>
        <v>0</v>
      </c>
    </row>
    <row r="3807" spans="1:4">
      <c r="A3807" s="517" t="str">
        <f>IF(C3810=0,"","商品テーブル")</f>
        <v/>
      </c>
      <c r="B3807" s="517" t="s">
        <v>1356</v>
      </c>
      <c r="C3807" s="517">
        <f>商品入力!E130</f>
        <v>0</v>
      </c>
    </row>
    <row r="3808" spans="1:4">
      <c r="A3808" s="517" t="str">
        <f>IF(C3810=0,"","商品テーブル")</f>
        <v/>
      </c>
      <c r="B3808" s="517" t="s">
        <v>1357</v>
      </c>
      <c r="C3808" s="517">
        <f>商品入力!F130</f>
        <v>0</v>
      </c>
    </row>
    <row r="3809" spans="1:4">
      <c r="A3809" s="517" t="str">
        <f>IF(C3810=0,"","商品テーブル")</f>
        <v/>
      </c>
      <c r="B3809" s="517" t="s">
        <v>1397</v>
      </c>
      <c r="C3809" s="517">
        <f>商品入力!G130</f>
        <v>0</v>
      </c>
    </row>
    <row r="3810" spans="1:4">
      <c r="A3810" s="517" t="str">
        <f>IF(C3810=0,"","商品テーブル")</f>
        <v/>
      </c>
      <c r="B3810" s="517" t="s">
        <v>1359</v>
      </c>
      <c r="C3810" s="517">
        <f>商品入力!H130</f>
        <v>0</v>
      </c>
    </row>
    <row r="3811" spans="1:4">
      <c r="A3811" s="517" t="str">
        <f>IF(C3810=0,"","商品テーブル")</f>
        <v/>
      </c>
      <c r="B3811" s="517" t="s">
        <v>1398</v>
      </c>
      <c r="C3811" s="517">
        <f>商品入力!I130</f>
        <v>0</v>
      </c>
    </row>
    <row r="3812" spans="1:4">
      <c r="A3812" s="517" t="str">
        <f>IF(C3810=0,"","商品テーブル")</f>
        <v/>
      </c>
      <c r="B3812" s="517" t="s">
        <v>1399</v>
      </c>
      <c r="C3812" s="517">
        <f>商品入力!J130</f>
        <v>0</v>
      </c>
    </row>
    <row r="3813" spans="1:4">
      <c r="A3813" s="517" t="str">
        <f>IF(C3810=0,"","商品テーブル")</f>
        <v/>
      </c>
      <c r="B3813" s="517" t="s">
        <v>1400</v>
      </c>
      <c r="C3813" s="517">
        <f>商品入力!K130</f>
        <v>0</v>
      </c>
    </row>
    <row r="3814" spans="1:4">
      <c r="A3814" s="517" t="str">
        <f>IF(C3810=0,"","商品テーブル")</f>
        <v/>
      </c>
      <c r="B3814" s="517" t="s">
        <v>1401</v>
      </c>
      <c r="C3814" s="517">
        <f>商品入力!L130</f>
        <v>0</v>
      </c>
    </row>
    <row r="3815" spans="1:4">
      <c r="A3815" s="517" t="str">
        <f>IF(C3810=0,"","商品テーブル")</f>
        <v/>
      </c>
      <c r="B3815" s="517" t="s">
        <v>1402</v>
      </c>
      <c r="C3815" s="517">
        <f>商品入力!M130</f>
        <v>0</v>
      </c>
    </row>
    <row r="3816" spans="1:4">
      <c r="A3816" s="517" t="str">
        <f>IF(C3810=0,"","商品テーブル")</f>
        <v/>
      </c>
      <c r="B3816" s="517" t="s">
        <v>1403</v>
      </c>
      <c r="C3816" s="517">
        <f>商品入力!N130</f>
        <v>0</v>
      </c>
    </row>
    <row r="3817" spans="1:4">
      <c r="A3817" s="517" t="str">
        <f>IF(C3810=0,"","商品テーブル")</f>
        <v/>
      </c>
      <c r="B3817" s="517" t="s">
        <v>1404</v>
      </c>
      <c r="C3817" s="517">
        <f>商品入力!O130</f>
        <v>0</v>
      </c>
    </row>
    <row r="3818" spans="1:4">
      <c r="A3818" s="517" t="str">
        <f>IF(C3810=0,"","商品テーブル")</f>
        <v/>
      </c>
      <c r="B3818" s="517" t="s">
        <v>1405</v>
      </c>
      <c r="C3818" s="517">
        <f>商品入力!P130</f>
        <v>0</v>
      </c>
    </row>
    <row r="3819" spans="1:4">
      <c r="A3819" s="517" t="str">
        <f>IF(C3810=0,"","商品テーブル")</f>
        <v/>
      </c>
      <c r="B3819" s="517" t="s">
        <v>1406</v>
      </c>
      <c r="C3819" s="517">
        <f>商品入力!Q130</f>
        <v>0</v>
      </c>
    </row>
    <row r="3820" spans="1:4">
      <c r="A3820" s="517" t="str">
        <f>IF(C3810=0,"","商品テーブル")</f>
        <v/>
      </c>
      <c r="B3820" s="517" t="s">
        <v>1407</v>
      </c>
      <c r="C3820" s="517">
        <f>商品入力!R130</f>
        <v>0</v>
      </c>
    </row>
    <row r="3821" spans="1:4">
      <c r="A3821" s="517" t="str">
        <f>IF(C3810=0,"","商品テーブル")</f>
        <v/>
      </c>
      <c r="B3821" s="517" t="s">
        <v>1408</v>
      </c>
      <c r="C3821" s="517">
        <f>商品入力!S130</f>
        <v>0</v>
      </c>
    </row>
    <row r="3822" spans="1:4">
      <c r="A3822" s="517" t="str">
        <f>IF(C3810=0,"","商品テーブル")</f>
        <v/>
      </c>
      <c r="B3822" s="517" t="s">
        <v>1409</v>
      </c>
      <c r="C3822" s="517">
        <f>商品入力!T130</f>
        <v>0</v>
      </c>
    </row>
    <row r="3823" spans="1:4">
      <c r="A3823" s="517" t="str">
        <f>IF(C3833=0,"","商品テーブル")</f>
        <v/>
      </c>
      <c r="B3823" s="517" t="s">
        <v>1291</v>
      </c>
      <c r="C3823" s="517" t="str">
        <f>申請用入力!$R$12</f>
        <v/>
      </c>
      <c r="D3823" s="517" t="s">
        <v>1292</v>
      </c>
    </row>
    <row r="3824" spans="1:4">
      <c r="A3824" s="517" t="str">
        <f>IF(C3833=0,"","商品テーブル")</f>
        <v/>
      </c>
      <c r="B3824" s="517" t="s">
        <v>1293</v>
      </c>
      <c r="C3824" s="517">
        <f>選択!$A$2</f>
        <v>2024</v>
      </c>
    </row>
    <row r="3825" spans="1:3">
      <c r="A3825" s="517" t="str">
        <f>IF(C3833=0,"","商品テーブル")</f>
        <v/>
      </c>
      <c r="B3825" s="517" t="s">
        <v>1360</v>
      </c>
      <c r="C3825" s="517" t="str">
        <f>選択!$A$1</f>
        <v>ブランド構築支援</v>
      </c>
    </row>
    <row r="3826" spans="1:3">
      <c r="A3826" s="517" t="str">
        <f>IF(C3833=0,"","商品テーブル")</f>
        <v/>
      </c>
      <c r="B3826" s="517" t="s">
        <v>1361</v>
      </c>
      <c r="C3826" s="517" t="e">
        <f ca="1">$C$127</f>
        <v>#VALUE!</v>
      </c>
    </row>
    <row r="3827" spans="1:3">
      <c r="A3827" s="517" t="str">
        <f>IF(C3833=0,"","商品テーブル")</f>
        <v/>
      </c>
      <c r="B3827" s="517" t="s">
        <v>1380</v>
      </c>
    </row>
    <row r="3828" spans="1:3">
      <c r="A3828" s="517" t="str">
        <f>IF(C3833=0,"","商品テーブル")</f>
        <v/>
      </c>
      <c r="B3828" s="517" t="s">
        <v>1396</v>
      </c>
      <c r="C3828" s="517">
        <f>商品入力!C131</f>
        <v>0</v>
      </c>
    </row>
    <row r="3829" spans="1:3">
      <c r="A3829" s="517" t="str">
        <f>IF(C3833=0,"","商品テーブル")</f>
        <v/>
      </c>
      <c r="B3829" s="517" t="s">
        <v>1355</v>
      </c>
      <c r="C3829" s="517">
        <f>商品入力!D131</f>
        <v>0</v>
      </c>
    </row>
    <row r="3830" spans="1:3">
      <c r="A3830" s="517" t="str">
        <f>IF(C3833=0,"","商品テーブル")</f>
        <v/>
      </c>
      <c r="B3830" s="517" t="s">
        <v>1356</v>
      </c>
      <c r="C3830" s="517">
        <f>商品入力!E131</f>
        <v>0</v>
      </c>
    </row>
    <row r="3831" spans="1:3">
      <c r="A3831" s="517" t="str">
        <f>IF(C3833=0,"","商品テーブル")</f>
        <v/>
      </c>
      <c r="B3831" s="517" t="s">
        <v>1357</v>
      </c>
      <c r="C3831" s="517">
        <f>商品入力!F131</f>
        <v>0</v>
      </c>
    </row>
    <row r="3832" spans="1:3">
      <c r="A3832" s="517" t="str">
        <f>IF(C3833=0,"","商品テーブル")</f>
        <v/>
      </c>
      <c r="B3832" s="517" t="s">
        <v>1397</v>
      </c>
      <c r="C3832" s="517">
        <f>商品入力!G131</f>
        <v>0</v>
      </c>
    </row>
    <row r="3833" spans="1:3">
      <c r="A3833" s="517" t="str">
        <f>IF(C3833=0,"","商品テーブル")</f>
        <v/>
      </c>
      <c r="B3833" s="517" t="s">
        <v>1359</v>
      </c>
      <c r="C3833" s="517">
        <f>商品入力!H131</f>
        <v>0</v>
      </c>
    </row>
    <row r="3834" spans="1:3">
      <c r="A3834" s="517" t="str">
        <f>IF(C3833=0,"","商品テーブル")</f>
        <v/>
      </c>
      <c r="B3834" s="517" t="s">
        <v>1398</v>
      </c>
      <c r="C3834" s="517">
        <f>商品入力!I131</f>
        <v>0</v>
      </c>
    </row>
    <row r="3835" spans="1:3">
      <c r="A3835" s="517" t="str">
        <f>IF(C3833=0,"","商品テーブル")</f>
        <v/>
      </c>
      <c r="B3835" s="517" t="s">
        <v>1399</v>
      </c>
      <c r="C3835" s="517">
        <f>商品入力!J131</f>
        <v>0</v>
      </c>
    </row>
    <row r="3836" spans="1:3">
      <c r="A3836" s="517" t="str">
        <f>IF(C3833=0,"","商品テーブル")</f>
        <v/>
      </c>
      <c r="B3836" s="517" t="s">
        <v>1400</v>
      </c>
      <c r="C3836" s="517">
        <f>商品入力!K131</f>
        <v>0</v>
      </c>
    </row>
    <row r="3837" spans="1:3">
      <c r="A3837" s="517" t="str">
        <f>IF(C3833=0,"","商品テーブル")</f>
        <v/>
      </c>
      <c r="B3837" s="517" t="s">
        <v>1401</v>
      </c>
      <c r="C3837" s="517">
        <f>商品入力!L131</f>
        <v>0</v>
      </c>
    </row>
    <row r="3838" spans="1:3">
      <c r="A3838" s="517" t="str">
        <f>IF(C3833=0,"","商品テーブル")</f>
        <v/>
      </c>
      <c r="B3838" s="517" t="s">
        <v>1402</v>
      </c>
      <c r="C3838" s="517">
        <f>商品入力!M131</f>
        <v>0</v>
      </c>
    </row>
    <row r="3839" spans="1:3">
      <c r="A3839" s="517" t="str">
        <f>IF(C3833=0,"","商品テーブル")</f>
        <v/>
      </c>
      <c r="B3839" s="517" t="s">
        <v>1403</v>
      </c>
      <c r="C3839" s="517">
        <f>商品入力!N131</f>
        <v>0</v>
      </c>
    </row>
    <row r="3840" spans="1:3">
      <c r="A3840" s="517" t="str">
        <f>IF(C3833=0,"","商品テーブル")</f>
        <v/>
      </c>
      <c r="B3840" s="517" t="s">
        <v>1404</v>
      </c>
      <c r="C3840" s="517">
        <f>商品入力!O131</f>
        <v>0</v>
      </c>
    </row>
    <row r="3841" spans="1:4">
      <c r="A3841" s="517" t="str">
        <f>IF(C3833=0,"","商品テーブル")</f>
        <v/>
      </c>
      <c r="B3841" s="517" t="s">
        <v>1405</v>
      </c>
      <c r="C3841" s="517">
        <f>商品入力!P131</f>
        <v>0</v>
      </c>
    </row>
    <row r="3842" spans="1:4">
      <c r="A3842" s="517" t="str">
        <f>IF(C3833=0,"","商品テーブル")</f>
        <v/>
      </c>
      <c r="B3842" s="517" t="s">
        <v>1406</v>
      </c>
      <c r="C3842" s="517">
        <f>商品入力!Q131</f>
        <v>0</v>
      </c>
    </row>
    <row r="3843" spans="1:4">
      <c r="A3843" s="517" t="str">
        <f>IF(C3833=0,"","商品テーブル")</f>
        <v/>
      </c>
      <c r="B3843" s="517" t="s">
        <v>1407</v>
      </c>
      <c r="C3843" s="517">
        <f>商品入力!R131</f>
        <v>0</v>
      </c>
    </row>
    <row r="3844" spans="1:4">
      <c r="A3844" s="517" t="str">
        <f>IF(C3833=0,"","商品テーブル")</f>
        <v/>
      </c>
      <c r="B3844" s="517" t="s">
        <v>1408</v>
      </c>
      <c r="C3844" s="517">
        <f>商品入力!S131</f>
        <v>0</v>
      </c>
    </row>
    <row r="3845" spans="1:4">
      <c r="A3845" s="517" t="str">
        <f>IF(C3833=0,"","商品テーブル")</f>
        <v/>
      </c>
      <c r="B3845" s="517" t="s">
        <v>1409</v>
      </c>
      <c r="C3845" s="517">
        <f>商品入力!T131</f>
        <v>0</v>
      </c>
    </row>
    <row r="3846" spans="1:4">
      <c r="A3846" s="517" t="str">
        <f>IF(C3856=0,"","商品テーブル")</f>
        <v/>
      </c>
      <c r="B3846" s="517" t="s">
        <v>1291</v>
      </c>
      <c r="C3846" s="517" t="str">
        <f>申請用入力!$R$12</f>
        <v/>
      </c>
      <c r="D3846" s="517" t="s">
        <v>1292</v>
      </c>
    </row>
    <row r="3847" spans="1:4">
      <c r="A3847" s="517" t="str">
        <f>IF(C3856=0,"","商品テーブル")</f>
        <v/>
      </c>
      <c r="B3847" s="517" t="s">
        <v>1293</v>
      </c>
      <c r="C3847" s="517">
        <f>選択!$A$2</f>
        <v>2024</v>
      </c>
    </row>
    <row r="3848" spans="1:4">
      <c r="A3848" s="517" t="str">
        <f>IF(C3856=0,"","商品テーブル")</f>
        <v/>
      </c>
      <c r="B3848" s="517" t="s">
        <v>1360</v>
      </c>
      <c r="C3848" s="517" t="str">
        <f>選択!$A$1</f>
        <v>ブランド構築支援</v>
      </c>
    </row>
    <row r="3849" spans="1:4">
      <c r="A3849" s="517" t="str">
        <f>IF(C3856=0,"","商品テーブル")</f>
        <v/>
      </c>
      <c r="B3849" s="517" t="s">
        <v>1361</v>
      </c>
      <c r="C3849" s="517" t="e">
        <f ca="1">$C$127</f>
        <v>#VALUE!</v>
      </c>
    </row>
    <row r="3850" spans="1:4">
      <c r="A3850" s="517" t="str">
        <f>IF(C3856=0,"","商品テーブル")</f>
        <v/>
      </c>
      <c r="B3850" s="517" t="s">
        <v>1380</v>
      </c>
    </row>
    <row r="3851" spans="1:4">
      <c r="A3851" s="517" t="str">
        <f>IF(C3856=0,"","商品テーブル")</f>
        <v/>
      </c>
      <c r="B3851" s="517" t="s">
        <v>1396</v>
      </c>
      <c r="C3851" s="517">
        <f>商品入力!C132</f>
        <v>0</v>
      </c>
    </row>
    <row r="3852" spans="1:4">
      <c r="A3852" s="517" t="str">
        <f>IF(C3856=0,"","商品テーブル")</f>
        <v/>
      </c>
      <c r="B3852" s="517" t="s">
        <v>1355</v>
      </c>
      <c r="C3852" s="517">
        <f>商品入力!D132</f>
        <v>0</v>
      </c>
    </row>
    <row r="3853" spans="1:4">
      <c r="A3853" s="517" t="str">
        <f>IF(C3856=0,"","商品テーブル")</f>
        <v/>
      </c>
      <c r="B3853" s="517" t="s">
        <v>1356</v>
      </c>
      <c r="C3853" s="517">
        <f>商品入力!E132</f>
        <v>0</v>
      </c>
    </row>
    <row r="3854" spans="1:4">
      <c r="A3854" s="517" t="str">
        <f>IF(C3856=0,"","商品テーブル")</f>
        <v/>
      </c>
      <c r="B3854" s="517" t="s">
        <v>1357</v>
      </c>
      <c r="C3854" s="517">
        <f>商品入力!F132</f>
        <v>0</v>
      </c>
    </row>
    <row r="3855" spans="1:4">
      <c r="A3855" s="517" t="str">
        <f>IF(C3856=0,"","商品テーブル")</f>
        <v/>
      </c>
      <c r="B3855" s="517" t="s">
        <v>1397</v>
      </c>
      <c r="C3855" s="517">
        <f>商品入力!G132</f>
        <v>0</v>
      </c>
    </row>
    <row r="3856" spans="1:4">
      <c r="A3856" s="517" t="str">
        <f>IF(C3856=0,"","商品テーブル")</f>
        <v/>
      </c>
      <c r="B3856" s="517" t="s">
        <v>1359</v>
      </c>
      <c r="C3856" s="517">
        <f>商品入力!H132</f>
        <v>0</v>
      </c>
    </row>
    <row r="3857" spans="1:4">
      <c r="A3857" s="517" t="str">
        <f>IF(C3856=0,"","商品テーブル")</f>
        <v/>
      </c>
      <c r="B3857" s="517" t="s">
        <v>1398</v>
      </c>
      <c r="C3857" s="517">
        <f>商品入力!I132</f>
        <v>0</v>
      </c>
    </row>
    <row r="3858" spans="1:4">
      <c r="A3858" s="517" t="str">
        <f>IF(C3856=0,"","商品テーブル")</f>
        <v/>
      </c>
      <c r="B3858" s="517" t="s">
        <v>1399</v>
      </c>
      <c r="C3858" s="517">
        <f>商品入力!J132</f>
        <v>0</v>
      </c>
    </row>
    <row r="3859" spans="1:4">
      <c r="A3859" s="517" t="str">
        <f>IF(C3856=0,"","商品テーブル")</f>
        <v/>
      </c>
      <c r="B3859" s="517" t="s">
        <v>1400</v>
      </c>
      <c r="C3859" s="517">
        <f>商品入力!K132</f>
        <v>0</v>
      </c>
    </row>
    <row r="3860" spans="1:4">
      <c r="A3860" s="517" t="str">
        <f>IF(C3856=0,"","商品テーブル")</f>
        <v/>
      </c>
      <c r="B3860" s="517" t="s">
        <v>1401</v>
      </c>
      <c r="C3860" s="517">
        <f>商品入力!L132</f>
        <v>0</v>
      </c>
    </row>
    <row r="3861" spans="1:4">
      <c r="A3861" s="517" t="str">
        <f>IF(C3856=0,"","商品テーブル")</f>
        <v/>
      </c>
      <c r="B3861" s="517" t="s">
        <v>1402</v>
      </c>
      <c r="C3861" s="517">
        <f>商品入力!M132</f>
        <v>0</v>
      </c>
    </row>
    <row r="3862" spans="1:4">
      <c r="A3862" s="517" t="str">
        <f>IF(C3856=0,"","商品テーブル")</f>
        <v/>
      </c>
      <c r="B3862" s="517" t="s">
        <v>1403</v>
      </c>
      <c r="C3862" s="517">
        <f>商品入力!N132</f>
        <v>0</v>
      </c>
    </row>
    <row r="3863" spans="1:4">
      <c r="A3863" s="517" t="str">
        <f>IF(C3856=0,"","商品テーブル")</f>
        <v/>
      </c>
      <c r="B3863" s="517" t="s">
        <v>1404</v>
      </c>
      <c r="C3863" s="517">
        <f>商品入力!O132</f>
        <v>0</v>
      </c>
    </row>
    <row r="3864" spans="1:4">
      <c r="A3864" s="517" t="str">
        <f>IF(C3856=0,"","商品テーブル")</f>
        <v/>
      </c>
      <c r="B3864" s="517" t="s">
        <v>1405</v>
      </c>
      <c r="C3864" s="517">
        <f>商品入力!P132</f>
        <v>0</v>
      </c>
    </row>
    <row r="3865" spans="1:4">
      <c r="A3865" s="517" t="str">
        <f>IF(C3856=0,"","商品テーブル")</f>
        <v/>
      </c>
      <c r="B3865" s="517" t="s">
        <v>1406</v>
      </c>
      <c r="C3865" s="517">
        <f>商品入力!Q132</f>
        <v>0</v>
      </c>
    </row>
    <row r="3866" spans="1:4">
      <c r="A3866" s="517" t="str">
        <f>IF(C3856=0,"","商品テーブル")</f>
        <v/>
      </c>
      <c r="B3866" s="517" t="s">
        <v>1407</v>
      </c>
      <c r="C3866" s="517">
        <f>商品入力!R132</f>
        <v>0</v>
      </c>
    </row>
    <row r="3867" spans="1:4">
      <c r="A3867" s="517" t="str">
        <f>IF(C3856=0,"","商品テーブル")</f>
        <v/>
      </c>
      <c r="B3867" s="517" t="s">
        <v>1408</v>
      </c>
      <c r="C3867" s="517">
        <f>商品入力!S132</f>
        <v>0</v>
      </c>
    </row>
    <row r="3868" spans="1:4">
      <c r="A3868" s="517" t="str">
        <f>IF(C3856=0,"","商品テーブル")</f>
        <v/>
      </c>
      <c r="B3868" s="517" t="s">
        <v>1409</v>
      </c>
      <c r="C3868" s="517">
        <f>商品入力!T132</f>
        <v>0</v>
      </c>
    </row>
    <row r="3869" spans="1:4">
      <c r="A3869" s="517" t="str">
        <f>IF(C3879=0,"","商品テーブル")</f>
        <v/>
      </c>
      <c r="B3869" s="517" t="s">
        <v>1291</v>
      </c>
      <c r="C3869" s="517" t="str">
        <f>申請用入力!$R$12</f>
        <v/>
      </c>
      <c r="D3869" s="517" t="s">
        <v>1292</v>
      </c>
    </row>
    <row r="3870" spans="1:4">
      <c r="A3870" s="517" t="str">
        <f>IF(C3879=0,"","商品テーブル")</f>
        <v/>
      </c>
      <c r="B3870" s="517" t="s">
        <v>1293</v>
      </c>
      <c r="C3870" s="517">
        <f>選択!$A$2</f>
        <v>2024</v>
      </c>
    </row>
    <row r="3871" spans="1:4">
      <c r="A3871" s="517" t="str">
        <f>IF(C3879=0,"","商品テーブル")</f>
        <v/>
      </c>
      <c r="B3871" s="517" t="s">
        <v>1360</v>
      </c>
      <c r="C3871" s="517" t="str">
        <f>選択!$A$1</f>
        <v>ブランド構築支援</v>
      </c>
    </row>
    <row r="3872" spans="1:4">
      <c r="A3872" s="517" t="str">
        <f>IF(C3879=0,"","商品テーブル")</f>
        <v/>
      </c>
      <c r="B3872" s="517" t="s">
        <v>1361</v>
      </c>
      <c r="C3872" s="517" t="e">
        <f ca="1">$C$127</f>
        <v>#VALUE!</v>
      </c>
    </row>
    <row r="3873" spans="1:3">
      <c r="A3873" s="517" t="str">
        <f>IF(C3879=0,"","商品テーブル")</f>
        <v/>
      </c>
      <c r="B3873" s="517" t="s">
        <v>1380</v>
      </c>
    </row>
    <row r="3874" spans="1:3">
      <c r="A3874" s="517" t="str">
        <f>IF(C3879=0,"","商品テーブル")</f>
        <v/>
      </c>
      <c r="B3874" s="517" t="s">
        <v>1396</v>
      </c>
      <c r="C3874" s="517">
        <f>商品入力!C133</f>
        <v>0</v>
      </c>
    </row>
    <row r="3875" spans="1:3">
      <c r="A3875" s="517" t="str">
        <f>IF(C3879=0,"","商品テーブル")</f>
        <v/>
      </c>
      <c r="B3875" s="517" t="s">
        <v>1355</v>
      </c>
      <c r="C3875" s="517">
        <f>商品入力!D133</f>
        <v>0</v>
      </c>
    </row>
    <row r="3876" spans="1:3">
      <c r="A3876" s="517" t="str">
        <f>IF(C3879=0,"","商品テーブル")</f>
        <v/>
      </c>
      <c r="B3876" s="517" t="s">
        <v>1356</v>
      </c>
      <c r="C3876" s="517">
        <f>商品入力!E133</f>
        <v>0</v>
      </c>
    </row>
    <row r="3877" spans="1:3">
      <c r="A3877" s="517" t="str">
        <f>IF(C3879=0,"","商品テーブル")</f>
        <v/>
      </c>
      <c r="B3877" s="517" t="s">
        <v>1357</v>
      </c>
      <c r="C3877" s="517">
        <f>商品入力!F133</f>
        <v>0</v>
      </c>
    </row>
    <row r="3878" spans="1:3">
      <c r="A3878" s="517" t="str">
        <f>IF(C3879=0,"","商品テーブル")</f>
        <v/>
      </c>
      <c r="B3878" s="517" t="s">
        <v>1397</v>
      </c>
      <c r="C3878" s="517">
        <f>商品入力!G133</f>
        <v>0</v>
      </c>
    </row>
    <row r="3879" spans="1:3">
      <c r="A3879" s="517" t="str">
        <f>IF(C3879=0,"","商品テーブル")</f>
        <v/>
      </c>
      <c r="B3879" s="517" t="s">
        <v>1359</v>
      </c>
      <c r="C3879" s="517">
        <f>商品入力!H133</f>
        <v>0</v>
      </c>
    </row>
    <row r="3880" spans="1:3">
      <c r="A3880" s="517" t="str">
        <f>IF(C3879=0,"","商品テーブル")</f>
        <v/>
      </c>
      <c r="B3880" s="517" t="s">
        <v>1398</v>
      </c>
      <c r="C3880" s="517">
        <f>商品入力!I133</f>
        <v>0</v>
      </c>
    </row>
    <row r="3881" spans="1:3">
      <c r="A3881" s="517" t="str">
        <f>IF(C3879=0,"","商品テーブル")</f>
        <v/>
      </c>
      <c r="B3881" s="517" t="s">
        <v>1399</v>
      </c>
      <c r="C3881" s="517">
        <f>商品入力!J133</f>
        <v>0</v>
      </c>
    </row>
    <row r="3882" spans="1:3">
      <c r="A3882" s="517" t="str">
        <f>IF(C3879=0,"","商品テーブル")</f>
        <v/>
      </c>
      <c r="B3882" s="517" t="s">
        <v>1400</v>
      </c>
      <c r="C3882" s="517">
        <f>商品入力!K133</f>
        <v>0</v>
      </c>
    </row>
    <row r="3883" spans="1:3">
      <c r="A3883" s="517" t="str">
        <f>IF(C3879=0,"","商品テーブル")</f>
        <v/>
      </c>
      <c r="B3883" s="517" t="s">
        <v>1401</v>
      </c>
      <c r="C3883" s="517">
        <f>商品入力!L133</f>
        <v>0</v>
      </c>
    </row>
    <row r="3884" spans="1:3">
      <c r="A3884" s="517" t="str">
        <f>IF(C3879=0,"","商品テーブル")</f>
        <v/>
      </c>
      <c r="B3884" s="517" t="s">
        <v>1402</v>
      </c>
      <c r="C3884" s="517">
        <f>商品入力!M133</f>
        <v>0</v>
      </c>
    </row>
    <row r="3885" spans="1:3">
      <c r="A3885" s="517" t="str">
        <f>IF(C3879=0,"","商品テーブル")</f>
        <v/>
      </c>
      <c r="B3885" s="517" t="s">
        <v>1403</v>
      </c>
      <c r="C3885" s="517">
        <f>商品入力!N133</f>
        <v>0</v>
      </c>
    </row>
    <row r="3886" spans="1:3">
      <c r="A3886" s="517" t="str">
        <f>IF(C3879=0,"","商品テーブル")</f>
        <v/>
      </c>
      <c r="B3886" s="517" t="s">
        <v>1404</v>
      </c>
      <c r="C3886" s="517">
        <f>商品入力!O133</f>
        <v>0</v>
      </c>
    </row>
    <row r="3887" spans="1:3">
      <c r="A3887" s="517" t="str">
        <f>IF(C3879=0,"","商品テーブル")</f>
        <v/>
      </c>
      <c r="B3887" s="517" t="s">
        <v>1405</v>
      </c>
      <c r="C3887" s="517">
        <f>商品入力!P133</f>
        <v>0</v>
      </c>
    </row>
    <row r="3888" spans="1:3">
      <c r="A3888" s="517" t="str">
        <f>IF(C3879=0,"","商品テーブル")</f>
        <v/>
      </c>
      <c r="B3888" s="517" t="s">
        <v>1406</v>
      </c>
      <c r="C3888" s="517">
        <f>商品入力!Q133</f>
        <v>0</v>
      </c>
    </row>
    <row r="3889" spans="1:4">
      <c r="A3889" s="517" t="str">
        <f>IF(C3879=0,"","商品テーブル")</f>
        <v/>
      </c>
      <c r="B3889" s="517" t="s">
        <v>1407</v>
      </c>
      <c r="C3889" s="517">
        <f>商品入力!R133</f>
        <v>0</v>
      </c>
    </row>
    <row r="3890" spans="1:4">
      <c r="A3890" s="517" t="str">
        <f>IF(C3879=0,"","商品テーブル")</f>
        <v/>
      </c>
      <c r="B3890" s="517" t="s">
        <v>1408</v>
      </c>
      <c r="C3890" s="517">
        <f>商品入力!S133</f>
        <v>0</v>
      </c>
    </row>
    <row r="3891" spans="1:4">
      <c r="A3891" s="517" t="str">
        <f>IF(C3879=0,"","商品テーブル")</f>
        <v/>
      </c>
      <c r="B3891" s="517" t="s">
        <v>1409</v>
      </c>
      <c r="C3891" s="517">
        <f>商品入力!T133</f>
        <v>0</v>
      </c>
    </row>
    <row r="3892" spans="1:4">
      <c r="A3892" s="517" t="str">
        <f>IF(C3902=0,"","商品テーブル")</f>
        <v/>
      </c>
      <c r="B3892" s="517" t="s">
        <v>1291</v>
      </c>
      <c r="C3892" s="517" t="str">
        <f>申請用入力!$R$12</f>
        <v/>
      </c>
      <c r="D3892" s="517" t="s">
        <v>1292</v>
      </c>
    </row>
    <row r="3893" spans="1:4">
      <c r="A3893" s="517" t="str">
        <f>IF(C3902=0,"","商品テーブル")</f>
        <v/>
      </c>
      <c r="B3893" s="517" t="s">
        <v>1293</v>
      </c>
      <c r="C3893" s="517">
        <f>選択!$A$2</f>
        <v>2024</v>
      </c>
    </row>
    <row r="3894" spans="1:4">
      <c r="A3894" s="517" t="str">
        <f>IF(C3902=0,"","商品テーブル")</f>
        <v/>
      </c>
      <c r="B3894" s="517" t="s">
        <v>1360</v>
      </c>
      <c r="C3894" s="517" t="str">
        <f>選択!$A$1</f>
        <v>ブランド構築支援</v>
      </c>
    </row>
    <row r="3895" spans="1:4">
      <c r="A3895" s="517" t="str">
        <f>IF(C3902=0,"","商品テーブル")</f>
        <v/>
      </c>
      <c r="B3895" s="517" t="s">
        <v>1361</v>
      </c>
      <c r="C3895" s="517" t="e">
        <f ca="1">$C$127</f>
        <v>#VALUE!</v>
      </c>
    </row>
    <row r="3896" spans="1:4">
      <c r="A3896" s="517" t="str">
        <f>IF(C3902=0,"","商品テーブル")</f>
        <v/>
      </c>
      <c r="B3896" s="517" t="s">
        <v>1380</v>
      </c>
    </row>
    <row r="3897" spans="1:4">
      <c r="A3897" s="517" t="str">
        <f>IF(C3902=0,"","商品テーブル")</f>
        <v/>
      </c>
      <c r="B3897" s="517" t="s">
        <v>1396</v>
      </c>
      <c r="C3897" s="517">
        <f>商品入力!C134</f>
        <v>0</v>
      </c>
    </row>
    <row r="3898" spans="1:4">
      <c r="A3898" s="517" t="str">
        <f>IF(C3902=0,"","商品テーブル")</f>
        <v/>
      </c>
      <c r="B3898" s="517" t="s">
        <v>1355</v>
      </c>
      <c r="C3898" s="517">
        <f>商品入力!D134</f>
        <v>0</v>
      </c>
    </row>
    <row r="3899" spans="1:4">
      <c r="A3899" s="517" t="str">
        <f>IF(C3902=0,"","商品テーブル")</f>
        <v/>
      </c>
      <c r="B3899" s="517" t="s">
        <v>1356</v>
      </c>
      <c r="C3899" s="517">
        <f>商品入力!E134</f>
        <v>0</v>
      </c>
    </row>
    <row r="3900" spans="1:4">
      <c r="A3900" s="517" t="str">
        <f>IF(C3902=0,"","商品テーブル")</f>
        <v/>
      </c>
      <c r="B3900" s="517" t="s">
        <v>1357</v>
      </c>
      <c r="C3900" s="517">
        <f>商品入力!F134</f>
        <v>0</v>
      </c>
    </row>
    <row r="3901" spans="1:4">
      <c r="A3901" s="517" t="str">
        <f>IF(C3902=0,"","商品テーブル")</f>
        <v/>
      </c>
      <c r="B3901" s="517" t="s">
        <v>1397</v>
      </c>
      <c r="C3901" s="517">
        <f>商品入力!G134</f>
        <v>0</v>
      </c>
    </row>
    <row r="3902" spans="1:4">
      <c r="A3902" s="517" t="str">
        <f>IF(C3902=0,"","商品テーブル")</f>
        <v/>
      </c>
      <c r="B3902" s="517" t="s">
        <v>1359</v>
      </c>
      <c r="C3902" s="517">
        <f>商品入力!H134</f>
        <v>0</v>
      </c>
    </row>
    <row r="3903" spans="1:4">
      <c r="A3903" s="517" t="str">
        <f>IF(C3902=0,"","商品テーブル")</f>
        <v/>
      </c>
      <c r="B3903" s="517" t="s">
        <v>1398</v>
      </c>
      <c r="C3903" s="517">
        <f>商品入力!I134</f>
        <v>0</v>
      </c>
    </row>
    <row r="3904" spans="1:4">
      <c r="A3904" s="517" t="str">
        <f>IF(C3902=0,"","商品テーブル")</f>
        <v/>
      </c>
      <c r="B3904" s="517" t="s">
        <v>1399</v>
      </c>
      <c r="C3904" s="517">
        <f>商品入力!J134</f>
        <v>0</v>
      </c>
    </row>
    <row r="3905" spans="1:4">
      <c r="A3905" s="517" t="str">
        <f>IF(C3902=0,"","商品テーブル")</f>
        <v/>
      </c>
      <c r="B3905" s="517" t="s">
        <v>1400</v>
      </c>
      <c r="C3905" s="517">
        <f>商品入力!K134</f>
        <v>0</v>
      </c>
    </row>
    <row r="3906" spans="1:4">
      <c r="A3906" s="517" t="str">
        <f>IF(C3902=0,"","商品テーブル")</f>
        <v/>
      </c>
      <c r="B3906" s="517" t="s">
        <v>1401</v>
      </c>
      <c r="C3906" s="517">
        <f>商品入力!L134</f>
        <v>0</v>
      </c>
    </row>
    <row r="3907" spans="1:4">
      <c r="A3907" s="517" t="str">
        <f>IF(C3902=0,"","商品テーブル")</f>
        <v/>
      </c>
      <c r="B3907" s="517" t="s">
        <v>1402</v>
      </c>
      <c r="C3907" s="517">
        <f>商品入力!M134</f>
        <v>0</v>
      </c>
    </row>
    <row r="3908" spans="1:4">
      <c r="A3908" s="517" t="str">
        <f>IF(C3902=0,"","商品テーブル")</f>
        <v/>
      </c>
      <c r="B3908" s="517" t="s">
        <v>1403</v>
      </c>
      <c r="C3908" s="517">
        <f>商品入力!N134</f>
        <v>0</v>
      </c>
    </row>
    <row r="3909" spans="1:4">
      <c r="A3909" s="517" t="str">
        <f>IF(C3902=0,"","商品テーブル")</f>
        <v/>
      </c>
      <c r="B3909" s="517" t="s">
        <v>1404</v>
      </c>
      <c r="C3909" s="517">
        <f>商品入力!O134</f>
        <v>0</v>
      </c>
    </row>
    <row r="3910" spans="1:4">
      <c r="A3910" s="517" t="str">
        <f>IF(C3902=0,"","商品テーブル")</f>
        <v/>
      </c>
      <c r="B3910" s="517" t="s">
        <v>1405</v>
      </c>
      <c r="C3910" s="517">
        <f>商品入力!P134</f>
        <v>0</v>
      </c>
    </row>
    <row r="3911" spans="1:4">
      <c r="A3911" s="517" t="str">
        <f>IF(C3902=0,"","商品テーブル")</f>
        <v/>
      </c>
      <c r="B3911" s="517" t="s">
        <v>1406</v>
      </c>
      <c r="C3911" s="517">
        <f>商品入力!Q134</f>
        <v>0</v>
      </c>
    </row>
    <row r="3912" spans="1:4">
      <c r="A3912" s="517" t="str">
        <f>IF(C3902=0,"","商品テーブル")</f>
        <v/>
      </c>
      <c r="B3912" s="517" t="s">
        <v>1407</v>
      </c>
      <c r="C3912" s="517">
        <f>商品入力!R134</f>
        <v>0</v>
      </c>
    </row>
    <row r="3913" spans="1:4">
      <c r="A3913" s="517" t="str">
        <f>IF(C3902=0,"","商品テーブル")</f>
        <v/>
      </c>
      <c r="B3913" s="517" t="s">
        <v>1408</v>
      </c>
      <c r="C3913" s="517">
        <f>商品入力!S134</f>
        <v>0</v>
      </c>
    </row>
    <row r="3914" spans="1:4">
      <c r="A3914" s="517" t="str">
        <f>IF(C3902=0,"","商品テーブル")</f>
        <v/>
      </c>
      <c r="B3914" s="517" t="s">
        <v>1409</v>
      </c>
      <c r="C3914" s="517">
        <f>商品入力!T134</f>
        <v>0</v>
      </c>
    </row>
    <row r="3915" spans="1:4">
      <c r="A3915" s="517" t="str">
        <f>IF(C3925=0,"","商品テーブル")</f>
        <v/>
      </c>
      <c r="B3915" s="517" t="s">
        <v>1291</v>
      </c>
      <c r="C3915" s="517" t="str">
        <f>申請用入力!$R$12</f>
        <v/>
      </c>
      <c r="D3915" s="517" t="s">
        <v>1292</v>
      </c>
    </row>
    <row r="3916" spans="1:4">
      <c r="A3916" s="517" t="str">
        <f>IF(C3925=0,"","商品テーブル")</f>
        <v/>
      </c>
      <c r="B3916" s="517" t="s">
        <v>1293</v>
      </c>
      <c r="C3916" s="517">
        <f>選択!$A$2</f>
        <v>2024</v>
      </c>
    </row>
    <row r="3917" spans="1:4">
      <c r="A3917" s="517" t="str">
        <f>IF(C3925=0,"","商品テーブル")</f>
        <v/>
      </c>
      <c r="B3917" s="517" t="s">
        <v>1360</v>
      </c>
      <c r="C3917" s="517" t="str">
        <f>選択!$A$1</f>
        <v>ブランド構築支援</v>
      </c>
    </row>
    <row r="3918" spans="1:4">
      <c r="A3918" s="517" t="str">
        <f>IF(C3925=0,"","商品テーブル")</f>
        <v/>
      </c>
      <c r="B3918" s="517" t="s">
        <v>1361</v>
      </c>
      <c r="C3918" s="517" t="e">
        <f ca="1">$C$127</f>
        <v>#VALUE!</v>
      </c>
    </row>
    <row r="3919" spans="1:4">
      <c r="A3919" s="517" t="str">
        <f>IF(C3925=0,"","商品テーブル")</f>
        <v/>
      </c>
      <c r="B3919" s="517" t="s">
        <v>1380</v>
      </c>
    </row>
    <row r="3920" spans="1:4">
      <c r="A3920" s="517" t="str">
        <f>IF(C3925=0,"","商品テーブル")</f>
        <v/>
      </c>
      <c r="B3920" s="517" t="s">
        <v>1396</v>
      </c>
      <c r="C3920" s="517">
        <f>商品入力!C135</f>
        <v>0</v>
      </c>
    </row>
    <row r="3921" spans="1:3">
      <c r="A3921" s="517" t="str">
        <f>IF(C3925=0,"","商品テーブル")</f>
        <v/>
      </c>
      <c r="B3921" s="517" t="s">
        <v>1355</v>
      </c>
      <c r="C3921" s="517">
        <f>商品入力!D135</f>
        <v>0</v>
      </c>
    </row>
    <row r="3922" spans="1:3">
      <c r="A3922" s="517" t="str">
        <f>IF(C3925=0,"","商品テーブル")</f>
        <v/>
      </c>
      <c r="B3922" s="517" t="s">
        <v>1356</v>
      </c>
      <c r="C3922" s="517">
        <f>商品入力!E135</f>
        <v>0</v>
      </c>
    </row>
    <row r="3923" spans="1:3">
      <c r="A3923" s="517" t="str">
        <f>IF(C3925=0,"","商品テーブル")</f>
        <v/>
      </c>
      <c r="B3923" s="517" t="s">
        <v>1357</v>
      </c>
      <c r="C3923" s="517">
        <f>商品入力!F135</f>
        <v>0</v>
      </c>
    </row>
    <row r="3924" spans="1:3">
      <c r="A3924" s="517" t="str">
        <f>IF(C3925=0,"","商品テーブル")</f>
        <v/>
      </c>
      <c r="B3924" s="517" t="s">
        <v>1397</v>
      </c>
      <c r="C3924" s="517">
        <f>商品入力!G135</f>
        <v>0</v>
      </c>
    </row>
    <row r="3925" spans="1:3">
      <c r="A3925" s="517" t="str">
        <f>IF(C3925=0,"","商品テーブル")</f>
        <v/>
      </c>
      <c r="B3925" s="517" t="s">
        <v>1359</v>
      </c>
      <c r="C3925" s="517">
        <f>商品入力!H135</f>
        <v>0</v>
      </c>
    </row>
    <row r="3926" spans="1:3">
      <c r="A3926" s="517" t="str">
        <f>IF(C3925=0,"","商品テーブル")</f>
        <v/>
      </c>
      <c r="B3926" s="517" t="s">
        <v>1398</v>
      </c>
      <c r="C3926" s="517">
        <f>商品入力!I135</f>
        <v>0</v>
      </c>
    </row>
    <row r="3927" spans="1:3">
      <c r="A3927" s="517" t="str">
        <f>IF(C3925=0,"","商品テーブル")</f>
        <v/>
      </c>
      <c r="B3927" s="517" t="s">
        <v>1399</v>
      </c>
      <c r="C3927" s="517">
        <f>商品入力!J135</f>
        <v>0</v>
      </c>
    </row>
    <row r="3928" spans="1:3">
      <c r="A3928" s="517" t="str">
        <f>IF(C3925=0,"","商品テーブル")</f>
        <v/>
      </c>
      <c r="B3928" s="517" t="s">
        <v>1400</v>
      </c>
      <c r="C3928" s="517">
        <f>商品入力!K135</f>
        <v>0</v>
      </c>
    </row>
    <row r="3929" spans="1:3">
      <c r="A3929" s="517" t="str">
        <f>IF(C3925=0,"","商品テーブル")</f>
        <v/>
      </c>
      <c r="B3929" s="517" t="s">
        <v>1401</v>
      </c>
      <c r="C3929" s="517">
        <f>商品入力!L135</f>
        <v>0</v>
      </c>
    </row>
    <row r="3930" spans="1:3">
      <c r="A3930" s="517" t="str">
        <f>IF(C3925=0,"","商品テーブル")</f>
        <v/>
      </c>
      <c r="B3930" s="517" t="s">
        <v>1402</v>
      </c>
      <c r="C3930" s="517">
        <f>商品入力!M135</f>
        <v>0</v>
      </c>
    </row>
    <row r="3931" spans="1:3">
      <c r="A3931" s="517" t="str">
        <f>IF(C3925=0,"","商品テーブル")</f>
        <v/>
      </c>
      <c r="B3931" s="517" t="s">
        <v>1403</v>
      </c>
      <c r="C3931" s="517">
        <f>商品入力!N135</f>
        <v>0</v>
      </c>
    </row>
    <row r="3932" spans="1:3">
      <c r="A3932" s="517" t="str">
        <f>IF(C3925=0,"","商品テーブル")</f>
        <v/>
      </c>
      <c r="B3932" s="517" t="s">
        <v>1404</v>
      </c>
      <c r="C3932" s="517">
        <f>商品入力!O135</f>
        <v>0</v>
      </c>
    </row>
    <row r="3933" spans="1:3">
      <c r="A3933" s="517" t="str">
        <f>IF(C3925=0,"","商品テーブル")</f>
        <v/>
      </c>
      <c r="B3933" s="517" t="s">
        <v>1405</v>
      </c>
      <c r="C3933" s="517">
        <f>商品入力!P135</f>
        <v>0</v>
      </c>
    </row>
    <row r="3934" spans="1:3">
      <c r="A3934" s="517" t="str">
        <f>IF(C3925=0,"","商品テーブル")</f>
        <v/>
      </c>
      <c r="B3934" s="517" t="s">
        <v>1406</v>
      </c>
      <c r="C3934" s="517">
        <f>商品入力!Q135</f>
        <v>0</v>
      </c>
    </row>
    <row r="3935" spans="1:3">
      <c r="A3935" s="517" t="str">
        <f>IF(C3925=0,"","商品テーブル")</f>
        <v/>
      </c>
      <c r="B3935" s="517" t="s">
        <v>1407</v>
      </c>
      <c r="C3935" s="517">
        <f>商品入力!R135</f>
        <v>0</v>
      </c>
    </row>
    <row r="3936" spans="1:3">
      <c r="A3936" s="517" t="str">
        <f>IF(C3925=0,"","商品テーブル")</f>
        <v/>
      </c>
      <c r="B3936" s="517" t="s">
        <v>1408</v>
      </c>
      <c r="C3936" s="517">
        <f>商品入力!S135</f>
        <v>0</v>
      </c>
    </row>
    <row r="3937" spans="1:4">
      <c r="A3937" s="517" t="str">
        <f>IF(C3925=0,"","商品テーブル")</f>
        <v/>
      </c>
      <c r="B3937" s="517" t="s">
        <v>1409</v>
      </c>
      <c r="C3937" s="517">
        <f>商品入力!T135</f>
        <v>0</v>
      </c>
    </row>
    <row r="3938" spans="1:4">
      <c r="A3938" s="517" t="str">
        <f>IF(C3948=0,"","商品テーブル")</f>
        <v/>
      </c>
      <c r="B3938" s="517" t="s">
        <v>1291</v>
      </c>
      <c r="C3938" s="517" t="str">
        <f>申請用入力!$R$12</f>
        <v/>
      </c>
      <c r="D3938" s="517" t="s">
        <v>1292</v>
      </c>
    </row>
    <row r="3939" spans="1:4">
      <c r="A3939" s="517" t="str">
        <f>IF(C3948=0,"","商品テーブル")</f>
        <v/>
      </c>
      <c r="B3939" s="517" t="s">
        <v>1293</v>
      </c>
      <c r="C3939" s="517">
        <f>選択!$A$2</f>
        <v>2024</v>
      </c>
    </row>
    <row r="3940" spans="1:4">
      <c r="A3940" s="517" t="str">
        <f>IF(C3948=0,"","商品テーブル")</f>
        <v/>
      </c>
      <c r="B3940" s="517" t="s">
        <v>1360</v>
      </c>
      <c r="C3940" s="517" t="str">
        <f>選択!$A$1</f>
        <v>ブランド構築支援</v>
      </c>
    </row>
    <row r="3941" spans="1:4">
      <c r="A3941" s="517" t="str">
        <f>IF(C3948=0,"","商品テーブル")</f>
        <v/>
      </c>
      <c r="B3941" s="517" t="s">
        <v>1361</v>
      </c>
      <c r="C3941" s="517" t="e">
        <f ca="1">$C$127</f>
        <v>#VALUE!</v>
      </c>
    </row>
    <row r="3942" spans="1:4">
      <c r="A3942" s="517" t="str">
        <f>IF(C3948=0,"","商品テーブル")</f>
        <v/>
      </c>
      <c r="B3942" s="517" t="s">
        <v>1380</v>
      </c>
    </row>
    <row r="3943" spans="1:4">
      <c r="A3943" s="517" t="str">
        <f>IF(C3948=0,"","商品テーブル")</f>
        <v/>
      </c>
      <c r="B3943" s="517" t="s">
        <v>1396</v>
      </c>
      <c r="C3943" s="517">
        <f>商品入力!C136</f>
        <v>0</v>
      </c>
    </row>
    <row r="3944" spans="1:4">
      <c r="A3944" s="517" t="str">
        <f>IF(C3948=0,"","商品テーブル")</f>
        <v/>
      </c>
      <c r="B3944" s="517" t="s">
        <v>1355</v>
      </c>
      <c r="C3944" s="517">
        <f>商品入力!D136</f>
        <v>0</v>
      </c>
    </row>
    <row r="3945" spans="1:4">
      <c r="A3945" s="517" t="str">
        <f>IF(C3948=0,"","商品テーブル")</f>
        <v/>
      </c>
      <c r="B3945" s="517" t="s">
        <v>1356</v>
      </c>
      <c r="C3945" s="517">
        <f>商品入力!E136</f>
        <v>0</v>
      </c>
    </row>
    <row r="3946" spans="1:4">
      <c r="A3946" s="517" t="str">
        <f>IF(C3948=0,"","商品テーブル")</f>
        <v/>
      </c>
      <c r="B3946" s="517" t="s">
        <v>1357</v>
      </c>
      <c r="C3946" s="517">
        <f>商品入力!F136</f>
        <v>0</v>
      </c>
    </row>
    <row r="3947" spans="1:4">
      <c r="A3947" s="517" t="str">
        <f>IF(C3948=0,"","商品テーブル")</f>
        <v/>
      </c>
      <c r="B3947" s="517" t="s">
        <v>1397</v>
      </c>
      <c r="C3947" s="517">
        <f>商品入力!G136</f>
        <v>0</v>
      </c>
    </row>
    <row r="3948" spans="1:4">
      <c r="A3948" s="517" t="str">
        <f>IF(C3948=0,"","商品テーブル")</f>
        <v/>
      </c>
      <c r="B3948" s="517" t="s">
        <v>1359</v>
      </c>
      <c r="C3948" s="517">
        <f>商品入力!H136</f>
        <v>0</v>
      </c>
    </row>
    <row r="3949" spans="1:4">
      <c r="A3949" s="517" t="str">
        <f>IF(C3948=0,"","商品テーブル")</f>
        <v/>
      </c>
      <c r="B3949" s="517" t="s">
        <v>1398</v>
      </c>
      <c r="C3949" s="517">
        <f>商品入力!I136</f>
        <v>0</v>
      </c>
    </row>
    <row r="3950" spans="1:4">
      <c r="A3950" s="517" t="str">
        <f>IF(C3948=0,"","商品テーブル")</f>
        <v/>
      </c>
      <c r="B3950" s="517" t="s">
        <v>1399</v>
      </c>
      <c r="C3950" s="517">
        <f>商品入力!J136</f>
        <v>0</v>
      </c>
    </row>
    <row r="3951" spans="1:4">
      <c r="A3951" s="517" t="str">
        <f>IF(C3948=0,"","商品テーブル")</f>
        <v/>
      </c>
      <c r="B3951" s="517" t="s">
        <v>1400</v>
      </c>
      <c r="C3951" s="517">
        <f>商品入力!K136</f>
        <v>0</v>
      </c>
    </row>
    <row r="3952" spans="1:4">
      <c r="A3952" s="517" t="str">
        <f>IF(C3948=0,"","商品テーブル")</f>
        <v/>
      </c>
      <c r="B3952" s="517" t="s">
        <v>1401</v>
      </c>
      <c r="C3952" s="517">
        <f>商品入力!L136</f>
        <v>0</v>
      </c>
    </row>
    <row r="3953" spans="1:4">
      <c r="A3953" s="517" t="str">
        <f>IF(C3948=0,"","商品テーブル")</f>
        <v/>
      </c>
      <c r="B3953" s="517" t="s">
        <v>1402</v>
      </c>
      <c r="C3953" s="517">
        <f>商品入力!M136</f>
        <v>0</v>
      </c>
    </row>
    <row r="3954" spans="1:4">
      <c r="A3954" s="517" t="str">
        <f>IF(C3948=0,"","商品テーブル")</f>
        <v/>
      </c>
      <c r="B3954" s="517" t="s">
        <v>1403</v>
      </c>
      <c r="C3954" s="517">
        <f>商品入力!N136</f>
        <v>0</v>
      </c>
    </row>
    <row r="3955" spans="1:4">
      <c r="A3955" s="517" t="str">
        <f>IF(C3948=0,"","商品テーブル")</f>
        <v/>
      </c>
      <c r="B3955" s="517" t="s">
        <v>1404</v>
      </c>
      <c r="C3955" s="517">
        <f>商品入力!O136</f>
        <v>0</v>
      </c>
    </row>
    <row r="3956" spans="1:4">
      <c r="A3956" s="517" t="str">
        <f>IF(C3948=0,"","商品テーブル")</f>
        <v/>
      </c>
      <c r="B3956" s="517" t="s">
        <v>1405</v>
      </c>
      <c r="C3956" s="517">
        <f>商品入力!P136</f>
        <v>0</v>
      </c>
    </row>
    <row r="3957" spans="1:4">
      <c r="A3957" s="517" t="str">
        <f>IF(C3948=0,"","商品テーブル")</f>
        <v/>
      </c>
      <c r="B3957" s="517" t="s">
        <v>1406</v>
      </c>
      <c r="C3957" s="517">
        <f>商品入力!Q136</f>
        <v>0</v>
      </c>
    </row>
    <row r="3958" spans="1:4">
      <c r="A3958" s="517" t="str">
        <f>IF(C3948=0,"","商品テーブル")</f>
        <v/>
      </c>
      <c r="B3958" s="517" t="s">
        <v>1407</v>
      </c>
      <c r="C3958" s="517">
        <f>商品入力!R136</f>
        <v>0</v>
      </c>
    </row>
    <row r="3959" spans="1:4">
      <c r="A3959" s="517" t="str">
        <f>IF(C3948=0,"","商品テーブル")</f>
        <v/>
      </c>
      <c r="B3959" s="517" t="s">
        <v>1408</v>
      </c>
      <c r="C3959" s="517">
        <f>商品入力!S136</f>
        <v>0</v>
      </c>
    </row>
    <row r="3960" spans="1:4">
      <c r="A3960" s="517" t="str">
        <f>IF(C3948=0,"","商品テーブル")</f>
        <v/>
      </c>
      <c r="B3960" s="517" t="s">
        <v>1409</v>
      </c>
      <c r="C3960" s="517">
        <f>商品入力!T136</f>
        <v>0</v>
      </c>
    </row>
    <row r="3961" spans="1:4">
      <c r="A3961" s="517" t="str">
        <f>IF(C3971=0,"","商品テーブル")</f>
        <v/>
      </c>
      <c r="B3961" s="517" t="s">
        <v>1291</v>
      </c>
      <c r="C3961" s="517" t="str">
        <f>申請用入力!$R$12</f>
        <v/>
      </c>
      <c r="D3961" s="517" t="s">
        <v>1292</v>
      </c>
    </row>
    <row r="3962" spans="1:4">
      <c r="A3962" s="517" t="str">
        <f>IF(C3971=0,"","商品テーブル")</f>
        <v/>
      </c>
      <c r="B3962" s="517" t="s">
        <v>1293</v>
      </c>
      <c r="C3962" s="517">
        <f>選択!$A$2</f>
        <v>2024</v>
      </c>
    </row>
    <row r="3963" spans="1:4">
      <c r="A3963" s="517" t="str">
        <f>IF(C3971=0,"","商品テーブル")</f>
        <v/>
      </c>
      <c r="B3963" s="517" t="s">
        <v>1360</v>
      </c>
      <c r="C3963" s="517" t="str">
        <f>選択!$A$1</f>
        <v>ブランド構築支援</v>
      </c>
    </row>
    <row r="3964" spans="1:4">
      <c r="A3964" s="517" t="str">
        <f>IF(C3971=0,"","商品テーブル")</f>
        <v/>
      </c>
      <c r="B3964" s="517" t="s">
        <v>1361</v>
      </c>
      <c r="C3964" s="517" t="e">
        <f ca="1">$C$127</f>
        <v>#VALUE!</v>
      </c>
    </row>
    <row r="3965" spans="1:4">
      <c r="A3965" s="517" t="str">
        <f>IF(C3971=0,"","商品テーブル")</f>
        <v/>
      </c>
      <c r="B3965" s="517" t="s">
        <v>1380</v>
      </c>
    </row>
    <row r="3966" spans="1:4">
      <c r="A3966" s="517" t="str">
        <f>IF(C3971=0,"","商品テーブル")</f>
        <v/>
      </c>
      <c r="B3966" s="517" t="s">
        <v>1396</v>
      </c>
      <c r="C3966" s="517">
        <f>商品入力!C137</f>
        <v>0</v>
      </c>
    </row>
    <row r="3967" spans="1:4">
      <c r="A3967" s="517" t="str">
        <f>IF(C3971=0,"","商品テーブル")</f>
        <v/>
      </c>
      <c r="B3967" s="517" t="s">
        <v>1355</v>
      </c>
      <c r="C3967" s="517">
        <f>商品入力!D137</f>
        <v>0</v>
      </c>
    </row>
    <row r="3968" spans="1:4">
      <c r="A3968" s="517" t="str">
        <f>IF(C3971=0,"","商品テーブル")</f>
        <v/>
      </c>
      <c r="B3968" s="517" t="s">
        <v>1356</v>
      </c>
      <c r="C3968" s="517">
        <f>商品入力!E137</f>
        <v>0</v>
      </c>
    </row>
    <row r="3969" spans="1:4">
      <c r="A3969" s="517" t="str">
        <f>IF(C3971=0,"","商品テーブル")</f>
        <v/>
      </c>
      <c r="B3969" s="517" t="s">
        <v>1357</v>
      </c>
      <c r="C3969" s="517">
        <f>商品入力!F137</f>
        <v>0</v>
      </c>
    </row>
    <row r="3970" spans="1:4">
      <c r="A3970" s="517" t="str">
        <f>IF(C3971=0,"","商品テーブル")</f>
        <v/>
      </c>
      <c r="B3970" s="517" t="s">
        <v>1397</v>
      </c>
      <c r="C3970" s="517">
        <f>商品入力!G137</f>
        <v>0</v>
      </c>
    </row>
    <row r="3971" spans="1:4">
      <c r="A3971" s="517" t="str">
        <f>IF(C3971=0,"","商品テーブル")</f>
        <v/>
      </c>
      <c r="B3971" s="517" t="s">
        <v>1359</v>
      </c>
      <c r="C3971" s="517">
        <f>商品入力!H137</f>
        <v>0</v>
      </c>
    </row>
    <row r="3972" spans="1:4">
      <c r="A3972" s="517" t="str">
        <f>IF(C3971=0,"","商品テーブル")</f>
        <v/>
      </c>
      <c r="B3972" s="517" t="s">
        <v>1398</v>
      </c>
      <c r="C3972" s="517">
        <f>商品入力!I137</f>
        <v>0</v>
      </c>
    </row>
    <row r="3973" spans="1:4">
      <c r="A3973" s="517" t="str">
        <f>IF(C3971=0,"","商品テーブル")</f>
        <v/>
      </c>
      <c r="B3973" s="517" t="s">
        <v>1399</v>
      </c>
      <c r="C3973" s="517">
        <f>商品入力!J137</f>
        <v>0</v>
      </c>
    </row>
    <row r="3974" spans="1:4">
      <c r="A3974" s="517" t="str">
        <f>IF(C3971=0,"","商品テーブル")</f>
        <v/>
      </c>
      <c r="B3974" s="517" t="s">
        <v>1400</v>
      </c>
      <c r="C3974" s="517">
        <f>商品入力!K137</f>
        <v>0</v>
      </c>
    </row>
    <row r="3975" spans="1:4">
      <c r="A3975" s="517" t="str">
        <f>IF(C3971=0,"","商品テーブル")</f>
        <v/>
      </c>
      <c r="B3975" s="517" t="s">
        <v>1401</v>
      </c>
      <c r="C3975" s="517">
        <f>商品入力!L137</f>
        <v>0</v>
      </c>
    </row>
    <row r="3976" spans="1:4">
      <c r="A3976" s="517" t="str">
        <f>IF(C3971=0,"","商品テーブル")</f>
        <v/>
      </c>
      <c r="B3976" s="517" t="s">
        <v>1402</v>
      </c>
      <c r="C3976" s="517">
        <f>商品入力!M137</f>
        <v>0</v>
      </c>
    </row>
    <row r="3977" spans="1:4">
      <c r="A3977" s="517" t="str">
        <f>IF(C3971=0,"","商品テーブル")</f>
        <v/>
      </c>
      <c r="B3977" s="517" t="s">
        <v>1403</v>
      </c>
      <c r="C3977" s="517">
        <f>商品入力!N137</f>
        <v>0</v>
      </c>
    </row>
    <row r="3978" spans="1:4">
      <c r="A3978" s="517" t="str">
        <f>IF(C3971=0,"","商品テーブル")</f>
        <v/>
      </c>
      <c r="B3978" s="517" t="s">
        <v>1404</v>
      </c>
      <c r="C3978" s="517">
        <f>商品入力!O137</f>
        <v>0</v>
      </c>
    </row>
    <row r="3979" spans="1:4">
      <c r="A3979" s="517" t="str">
        <f>IF(C3971=0,"","商品テーブル")</f>
        <v/>
      </c>
      <c r="B3979" s="517" t="s">
        <v>1405</v>
      </c>
      <c r="C3979" s="517">
        <f>商品入力!P137</f>
        <v>0</v>
      </c>
    </row>
    <row r="3980" spans="1:4">
      <c r="A3980" s="517" t="str">
        <f>IF(C3971=0,"","商品テーブル")</f>
        <v/>
      </c>
      <c r="B3980" s="517" t="s">
        <v>1406</v>
      </c>
      <c r="C3980" s="517">
        <f>商品入力!Q137</f>
        <v>0</v>
      </c>
    </row>
    <row r="3981" spans="1:4">
      <c r="A3981" s="517" t="str">
        <f>IF(C3971=0,"","商品テーブル")</f>
        <v/>
      </c>
      <c r="B3981" s="517" t="s">
        <v>1407</v>
      </c>
      <c r="C3981" s="517">
        <f>商品入力!R137</f>
        <v>0</v>
      </c>
    </row>
    <row r="3982" spans="1:4">
      <c r="A3982" s="517" t="str">
        <f>IF(C3971=0,"","商品テーブル")</f>
        <v/>
      </c>
      <c r="B3982" s="517" t="s">
        <v>1408</v>
      </c>
      <c r="C3982" s="517">
        <f>商品入力!S137</f>
        <v>0</v>
      </c>
    </row>
    <row r="3983" spans="1:4">
      <c r="A3983" s="517" t="str">
        <f>IF(C3971=0,"","商品テーブル")</f>
        <v/>
      </c>
      <c r="B3983" s="517" t="s">
        <v>1409</v>
      </c>
      <c r="C3983" s="517">
        <f>商品入力!T137</f>
        <v>0</v>
      </c>
    </row>
    <row r="3984" spans="1:4">
      <c r="A3984" s="517" t="str">
        <f>IF(C3994=0,"","商品テーブル")</f>
        <v/>
      </c>
      <c r="B3984" s="517" t="s">
        <v>1291</v>
      </c>
      <c r="C3984" s="517" t="str">
        <f>申請用入力!$R$12</f>
        <v/>
      </c>
      <c r="D3984" s="517" t="s">
        <v>1292</v>
      </c>
    </row>
    <row r="3985" spans="1:3">
      <c r="A3985" s="517" t="str">
        <f>IF(C3994=0,"","商品テーブル")</f>
        <v/>
      </c>
      <c r="B3985" s="517" t="s">
        <v>1293</v>
      </c>
      <c r="C3985" s="517">
        <f>選択!$A$2</f>
        <v>2024</v>
      </c>
    </row>
    <row r="3986" spans="1:3">
      <c r="A3986" s="517" t="str">
        <f>IF(C3994=0,"","商品テーブル")</f>
        <v/>
      </c>
      <c r="B3986" s="517" t="s">
        <v>1360</v>
      </c>
      <c r="C3986" s="517" t="str">
        <f>選択!$A$1</f>
        <v>ブランド構築支援</v>
      </c>
    </row>
    <row r="3987" spans="1:3">
      <c r="A3987" s="517" t="str">
        <f>IF(C3994=0,"","商品テーブル")</f>
        <v/>
      </c>
      <c r="B3987" s="517" t="s">
        <v>1361</v>
      </c>
      <c r="C3987" s="517" t="e">
        <f ca="1">$C$127</f>
        <v>#VALUE!</v>
      </c>
    </row>
    <row r="3988" spans="1:3">
      <c r="A3988" s="517" t="str">
        <f>IF(C3994=0,"","商品テーブル")</f>
        <v/>
      </c>
      <c r="B3988" s="517" t="s">
        <v>1380</v>
      </c>
    </row>
    <row r="3989" spans="1:3">
      <c r="A3989" s="517" t="str">
        <f>IF(C3994=0,"","商品テーブル")</f>
        <v/>
      </c>
      <c r="B3989" s="517" t="s">
        <v>1396</v>
      </c>
      <c r="C3989" s="517">
        <f>商品入力!C138</f>
        <v>0</v>
      </c>
    </row>
    <row r="3990" spans="1:3">
      <c r="A3990" s="517" t="str">
        <f>IF(C3994=0,"","商品テーブル")</f>
        <v/>
      </c>
      <c r="B3990" s="517" t="s">
        <v>1355</v>
      </c>
      <c r="C3990" s="517">
        <f>商品入力!D138</f>
        <v>0</v>
      </c>
    </row>
    <row r="3991" spans="1:3">
      <c r="A3991" s="517" t="str">
        <f>IF(C3994=0,"","商品テーブル")</f>
        <v/>
      </c>
      <c r="B3991" s="517" t="s">
        <v>1356</v>
      </c>
      <c r="C3991" s="517">
        <f>商品入力!E138</f>
        <v>0</v>
      </c>
    </row>
    <row r="3992" spans="1:3">
      <c r="A3992" s="517" t="str">
        <f>IF(C3994=0,"","商品テーブル")</f>
        <v/>
      </c>
      <c r="B3992" s="517" t="s">
        <v>1357</v>
      </c>
      <c r="C3992" s="517">
        <f>商品入力!F138</f>
        <v>0</v>
      </c>
    </row>
    <row r="3993" spans="1:3">
      <c r="A3993" s="517" t="str">
        <f>IF(C3994=0,"","商品テーブル")</f>
        <v/>
      </c>
      <c r="B3993" s="517" t="s">
        <v>1397</v>
      </c>
      <c r="C3993" s="517">
        <f>商品入力!G138</f>
        <v>0</v>
      </c>
    </row>
    <row r="3994" spans="1:3">
      <c r="A3994" s="517" t="str">
        <f>IF(C3994=0,"","商品テーブル")</f>
        <v/>
      </c>
      <c r="B3994" s="517" t="s">
        <v>1359</v>
      </c>
      <c r="C3994" s="517">
        <f>商品入力!H138</f>
        <v>0</v>
      </c>
    </row>
    <row r="3995" spans="1:3">
      <c r="A3995" s="517" t="str">
        <f>IF(C3994=0,"","商品テーブル")</f>
        <v/>
      </c>
      <c r="B3995" s="517" t="s">
        <v>1398</v>
      </c>
      <c r="C3995" s="517">
        <f>商品入力!I138</f>
        <v>0</v>
      </c>
    </row>
    <row r="3996" spans="1:3">
      <c r="A3996" s="517" t="str">
        <f>IF(C3994=0,"","商品テーブル")</f>
        <v/>
      </c>
      <c r="B3996" s="517" t="s">
        <v>1399</v>
      </c>
      <c r="C3996" s="517">
        <f>商品入力!J138</f>
        <v>0</v>
      </c>
    </row>
    <row r="3997" spans="1:3">
      <c r="A3997" s="517" t="str">
        <f>IF(C3994=0,"","商品テーブル")</f>
        <v/>
      </c>
      <c r="B3997" s="517" t="s">
        <v>1400</v>
      </c>
      <c r="C3997" s="517">
        <f>商品入力!K138</f>
        <v>0</v>
      </c>
    </row>
    <row r="3998" spans="1:3">
      <c r="A3998" s="517" t="str">
        <f>IF(C3994=0,"","商品テーブル")</f>
        <v/>
      </c>
      <c r="B3998" s="517" t="s">
        <v>1401</v>
      </c>
      <c r="C3998" s="517">
        <f>商品入力!L138</f>
        <v>0</v>
      </c>
    </row>
    <row r="3999" spans="1:3">
      <c r="A3999" s="517" t="str">
        <f>IF(C3994=0,"","商品テーブル")</f>
        <v/>
      </c>
      <c r="B3999" s="517" t="s">
        <v>1402</v>
      </c>
      <c r="C3999" s="517">
        <f>商品入力!M138</f>
        <v>0</v>
      </c>
    </row>
    <row r="4000" spans="1:3">
      <c r="A4000" s="517" t="str">
        <f>IF(C3994=0,"","商品テーブル")</f>
        <v/>
      </c>
      <c r="B4000" s="517" t="s">
        <v>1403</v>
      </c>
      <c r="C4000" s="517">
        <f>商品入力!N138</f>
        <v>0</v>
      </c>
    </row>
    <row r="4001" spans="1:4">
      <c r="A4001" s="517" t="str">
        <f>IF(C3994=0,"","商品テーブル")</f>
        <v/>
      </c>
      <c r="B4001" s="517" t="s">
        <v>1404</v>
      </c>
      <c r="C4001" s="517">
        <f>商品入力!O138</f>
        <v>0</v>
      </c>
    </row>
    <row r="4002" spans="1:4">
      <c r="A4002" s="517" t="str">
        <f>IF(C3994=0,"","商品テーブル")</f>
        <v/>
      </c>
      <c r="B4002" s="517" t="s">
        <v>1405</v>
      </c>
      <c r="C4002" s="517">
        <f>商品入力!P138</f>
        <v>0</v>
      </c>
    </row>
    <row r="4003" spans="1:4">
      <c r="A4003" s="517" t="str">
        <f>IF(C3994=0,"","商品テーブル")</f>
        <v/>
      </c>
      <c r="B4003" s="517" t="s">
        <v>1406</v>
      </c>
      <c r="C4003" s="517">
        <f>商品入力!Q138</f>
        <v>0</v>
      </c>
    </row>
    <row r="4004" spans="1:4">
      <c r="A4004" s="517" t="str">
        <f>IF(C3994=0,"","商品テーブル")</f>
        <v/>
      </c>
      <c r="B4004" s="517" t="s">
        <v>1407</v>
      </c>
      <c r="C4004" s="517">
        <f>商品入力!R138</f>
        <v>0</v>
      </c>
    </row>
    <row r="4005" spans="1:4">
      <c r="A4005" s="517" t="str">
        <f>IF(C3994=0,"","商品テーブル")</f>
        <v/>
      </c>
      <c r="B4005" s="517" t="s">
        <v>1408</v>
      </c>
      <c r="C4005" s="517">
        <f>商品入力!S138</f>
        <v>0</v>
      </c>
    </row>
    <row r="4006" spans="1:4">
      <c r="A4006" s="517" t="str">
        <f>IF(C3994=0,"","商品テーブル")</f>
        <v/>
      </c>
      <c r="B4006" s="517" t="s">
        <v>1409</v>
      </c>
      <c r="C4006" s="517">
        <f>商品入力!T138</f>
        <v>0</v>
      </c>
    </row>
    <row r="4007" spans="1:4">
      <c r="A4007" s="517" t="str">
        <f>IF(C4017=0,"","商品テーブル")</f>
        <v/>
      </c>
      <c r="B4007" s="517" t="s">
        <v>1291</v>
      </c>
      <c r="C4007" s="517" t="str">
        <f>申請用入力!$R$12</f>
        <v/>
      </c>
      <c r="D4007" s="517" t="s">
        <v>1292</v>
      </c>
    </row>
    <row r="4008" spans="1:4">
      <c r="A4008" s="517" t="str">
        <f>IF(C4017=0,"","商品テーブル")</f>
        <v/>
      </c>
      <c r="B4008" s="517" t="s">
        <v>1293</v>
      </c>
      <c r="C4008" s="517">
        <f>選択!$A$2</f>
        <v>2024</v>
      </c>
    </row>
    <row r="4009" spans="1:4">
      <c r="A4009" s="517" t="str">
        <f>IF(C4017=0,"","商品テーブル")</f>
        <v/>
      </c>
      <c r="B4009" s="517" t="s">
        <v>1360</v>
      </c>
      <c r="C4009" s="517" t="str">
        <f>選択!$A$1</f>
        <v>ブランド構築支援</v>
      </c>
    </row>
    <row r="4010" spans="1:4">
      <c r="A4010" s="517" t="str">
        <f>IF(C4017=0,"","商品テーブル")</f>
        <v/>
      </c>
      <c r="B4010" s="517" t="s">
        <v>1361</v>
      </c>
      <c r="C4010" s="517" t="e">
        <f ca="1">$C$127</f>
        <v>#VALUE!</v>
      </c>
    </row>
    <row r="4011" spans="1:4">
      <c r="A4011" s="517" t="str">
        <f>IF(C4017=0,"","商品テーブル")</f>
        <v/>
      </c>
      <c r="B4011" s="517" t="s">
        <v>1380</v>
      </c>
    </row>
    <row r="4012" spans="1:4">
      <c r="A4012" s="517" t="str">
        <f>IF(C4017=0,"","商品テーブル")</f>
        <v/>
      </c>
      <c r="B4012" s="517" t="s">
        <v>1396</v>
      </c>
      <c r="C4012" s="517">
        <f>商品入力!C139</f>
        <v>0</v>
      </c>
    </row>
    <row r="4013" spans="1:4">
      <c r="A4013" s="517" t="str">
        <f>IF(C4017=0,"","商品テーブル")</f>
        <v/>
      </c>
      <c r="B4013" s="517" t="s">
        <v>1355</v>
      </c>
      <c r="C4013" s="517">
        <f>商品入力!D139</f>
        <v>0</v>
      </c>
    </row>
    <row r="4014" spans="1:4">
      <c r="A4014" s="517" t="str">
        <f>IF(C4017=0,"","商品テーブル")</f>
        <v/>
      </c>
      <c r="B4014" s="517" t="s">
        <v>1356</v>
      </c>
      <c r="C4014" s="517">
        <f>商品入力!E139</f>
        <v>0</v>
      </c>
    </row>
    <row r="4015" spans="1:4">
      <c r="A4015" s="517" t="str">
        <f>IF(C4017=0,"","商品テーブル")</f>
        <v/>
      </c>
      <c r="B4015" s="517" t="s">
        <v>1357</v>
      </c>
      <c r="C4015" s="517">
        <f>商品入力!F139</f>
        <v>0</v>
      </c>
    </row>
    <row r="4016" spans="1:4">
      <c r="A4016" s="517" t="str">
        <f>IF(C4017=0,"","商品テーブル")</f>
        <v/>
      </c>
      <c r="B4016" s="517" t="s">
        <v>1397</v>
      </c>
      <c r="C4016" s="517">
        <f>商品入力!G139</f>
        <v>0</v>
      </c>
    </row>
    <row r="4017" spans="1:4">
      <c r="A4017" s="517" t="str">
        <f>IF(C4017=0,"","商品テーブル")</f>
        <v/>
      </c>
      <c r="B4017" s="517" t="s">
        <v>1359</v>
      </c>
      <c r="C4017" s="517">
        <f>商品入力!H139</f>
        <v>0</v>
      </c>
    </row>
    <row r="4018" spans="1:4">
      <c r="A4018" s="517" t="str">
        <f>IF(C4017=0,"","商品テーブル")</f>
        <v/>
      </c>
      <c r="B4018" s="517" t="s">
        <v>1398</v>
      </c>
      <c r="C4018" s="517">
        <f>商品入力!I139</f>
        <v>0</v>
      </c>
    </row>
    <row r="4019" spans="1:4">
      <c r="A4019" s="517" t="str">
        <f>IF(C4017=0,"","商品テーブル")</f>
        <v/>
      </c>
      <c r="B4019" s="517" t="s">
        <v>1399</v>
      </c>
      <c r="C4019" s="517">
        <f>商品入力!J139</f>
        <v>0</v>
      </c>
    </row>
    <row r="4020" spans="1:4">
      <c r="A4020" s="517" t="str">
        <f>IF(C4017=0,"","商品テーブル")</f>
        <v/>
      </c>
      <c r="B4020" s="517" t="s">
        <v>1400</v>
      </c>
      <c r="C4020" s="517">
        <f>商品入力!K139</f>
        <v>0</v>
      </c>
    </row>
    <row r="4021" spans="1:4">
      <c r="A4021" s="517" t="str">
        <f>IF(C4017=0,"","商品テーブル")</f>
        <v/>
      </c>
      <c r="B4021" s="517" t="s">
        <v>1401</v>
      </c>
      <c r="C4021" s="517">
        <f>商品入力!L139</f>
        <v>0</v>
      </c>
    </row>
    <row r="4022" spans="1:4">
      <c r="A4022" s="517" t="str">
        <f>IF(C4017=0,"","商品テーブル")</f>
        <v/>
      </c>
      <c r="B4022" s="517" t="s">
        <v>1402</v>
      </c>
      <c r="C4022" s="517">
        <f>商品入力!M139</f>
        <v>0</v>
      </c>
    </row>
    <row r="4023" spans="1:4">
      <c r="A4023" s="517" t="str">
        <f>IF(C4017=0,"","商品テーブル")</f>
        <v/>
      </c>
      <c r="B4023" s="517" t="s">
        <v>1403</v>
      </c>
      <c r="C4023" s="517">
        <f>商品入力!N139</f>
        <v>0</v>
      </c>
    </row>
    <row r="4024" spans="1:4">
      <c r="A4024" s="517" t="str">
        <f>IF(C4017=0,"","商品テーブル")</f>
        <v/>
      </c>
      <c r="B4024" s="517" t="s">
        <v>1404</v>
      </c>
      <c r="C4024" s="517">
        <f>商品入力!O139</f>
        <v>0</v>
      </c>
    </row>
    <row r="4025" spans="1:4">
      <c r="A4025" s="517" t="str">
        <f>IF(C4017=0,"","商品テーブル")</f>
        <v/>
      </c>
      <c r="B4025" s="517" t="s">
        <v>1405</v>
      </c>
      <c r="C4025" s="517">
        <f>商品入力!P139</f>
        <v>0</v>
      </c>
    </row>
    <row r="4026" spans="1:4">
      <c r="A4026" s="517" t="str">
        <f>IF(C4017=0,"","商品テーブル")</f>
        <v/>
      </c>
      <c r="B4026" s="517" t="s">
        <v>1406</v>
      </c>
      <c r="C4026" s="517">
        <f>商品入力!Q139</f>
        <v>0</v>
      </c>
    </row>
    <row r="4027" spans="1:4">
      <c r="A4027" s="517" t="str">
        <f>IF(C4017=0,"","商品テーブル")</f>
        <v/>
      </c>
      <c r="B4027" s="517" t="s">
        <v>1407</v>
      </c>
      <c r="C4027" s="517">
        <f>商品入力!R139</f>
        <v>0</v>
      </c>
    </row>
    <row r="4028" spans="1:4">
      <c r="A4028" s="517" t="str">
        <f>IF(C4017=0,"","商品テーブル")</f>
        <v/>
      </c>
      <c r="B4028" s="517" t="s">
        <v>1408</v>
      </c>
      <c r="C4028" s="517">
        <f>商品入力!S139</f>
        <v>0</v>
      </c>
    </row>
    <row r="4029" spans="1:4">
      <c r="A4029" s="517" t="str">
        <f>IF(C4017=0,"","商品テーブル")</f>
        <v/>
      </c>
      <c r="B4029" s="517" t="s">
        <v>1409</v>
      </c>
      <c r="C4029" s="517">
        <f>商品入力!T139</f>
        <v>0</v>
      </c>
    </row>
    <row r="4030" spans="1:4">
      <c r="A4030" s="517" t="str">
        <f>IF(C4040=0,"","商品テーブル")</f>
        <v/>
      </c>
      <c r="B4030" s="517" t="s">
        <v>1291</v>
      </c>
      <c r="C4030" s="517" t="str">
        <f>申請用入力!$R$12</f>
        <v/>
      </c>
      <c r="D4030" s="517" t="s">
        <v>1292</v>
      </c>
    </row>
    <row r="4031" spans="1:4">
      <c r="A4031" s="517" t="str">
        <f>IF(C4040=0,"","商品テーブル")</f>
        <v/>
      </c>
      <c r="B4031" s="517" t="s">
        <v>1293</v>
      </c>
      <c r="C4031" s="517">
        <f>選択!$A$2</f>
        <v>2024</v>
      </c>
    </row>
    <row r="4032" spans="1:4">
      <c r="A4032" s="517" t="str">
        <f>IF(C4040=0,"","商品テーブル")</f>
        <v/>
      </c>
      <c r="B4032" s="517" t="s">
        <v>1360</v>
      </c>
      <c r="C4032" s="517" t="str">
        <f>選択!$A$1</f>
        <v>ブランド構築支援</v>
      </c>
    </row>
    <row r="4033" spans="1:3">
      <c r="A4033" s="517" t="str">
        <f>IF(C4040=0,"","商品テーブル")</f>
        <v/>
      </c>
      <c r="B4033" s="517" t="s">
        <v>1361</v>
      </c>
      <c r="C4033" s="517" t="e">
        <f ca="1">$C$127</f>
        <v>#VALUE!</v>
      </c>
    </row>
    <row r="4034" spans="1:3">
      <c r="A4034" s="517" t="str">
        <f>IF(C4040=0,"","商品テーブル")</f>
        <v/>
      </c>
      <c r="B4034" s="517" t="s">
        <v>1380</v>
      </c>
    </row>
    <row r="4035" spans="1:3">
      <c r="A4035" s="517" t="str">
        <f>IF(C4040=0,"","商品テーブル")</f>
        <v/>
      </c>
      <c r="B4035" s="517" t="s">
        <v>1396</v>
      </c>
      <c r="C4035" s="517">
        <f>商品入力!C140</f>
        <v>0</v>
      </c>
    </row>
    <row r="4036" spans="1:3">
      <c r="A4036" s="517" t="str">
        <f>IF(C4040=0,"","商品テーブル")</f>
        <v/>
      </c>
      <c r="B4036" s="517" t="s">
        <v>1355</v>
      </c>
      <c r="C4036" s="517">
        <f>商品入力!D140</f>
        <v>0</v>
      </c>
    </row>
    <row r="4037" spans="1:3">
      <c r="A4037" s="517" t="str">
        <f>IF(C4040=0,"","商品テーブル")</f>
        <v/>
      </c>
      <c r="B4037" s="517" t="s">
        <v>1356</v>
      </c>
      <c r="C4037" s="517">
        <f>商品入力!E140</f>
        <v>0</v>
      </c>
    </row>
    <row r="4038" spans="1:3">
      <c r="A4038" s="517" t="str">
        <f>IF(C4040=0,"","商品テーブル")</f>
        <v/>
      </c>
      <c r="B4038" s="517" t="s">
        <v>1357</v>
      </c>
      <c r="C4038" s="517">
        <f>商品入力!F140</f>
        <v>0</v>
      </c>
    </row>
    <row r="4039" spans="1:3">
      <c r="A4039" s="517" t="str">
        <f>IF(C4040=0,"","商品テーブル")</f>
        <v/>
      </c>
      <c r="B4039" s="517" t="s">
        <v>1397</v>
      </c>
      <c r="C4039" s="517">
        <f>商品入力!G140</f>
        <v>0</v>
      </c>
    </row>
    <row r="4040" spans="1:3">
      <c r="A4040" s="517" t="str">
        <f>IF(C4040=0,"","商品テーブル")</f>
        <v/>
      </c>
      <c r="B4040" s="517" t="s">
        <v>1359</v>
      </c>
      <c r="C4040" s="517">
        <f>商品入力!H140</f>
        <v>0</v>
      </c>
    </row>
    <row r="4041" spans="1:3">
      <c r="A4041" s="517" t="str">
        <f>IF(C4040=0,"","商品テーブル")</f>
        <v/>
      </c>
      <c r="B4041" s="517" t="s">
        <v>1398</v>
      </c>
      <c r="C4041" s="517">
        <f>商品入力!I140</f>
        <v>0</v>
      </c>
    </row>
    <row r="4042" spans="1:3">
      <c r="A4042" s="517" t="str">
        <f>IF(C4040=0,"","商品テーブル")</f>
        <v/>
      </c>
      <c r="B4042" s="517" t="s">
        <v>1399</v>
      </c>
      <c r="C4042" s="517">
        <f>商品入力!J140</f>
        <v>0</v>
      </c>
    </row>
    <row r="4043" spans="1:3">
      <c r="A4043" s="517" t="str">
        <f>IF(C4040=0,"","商品テーブル")</f>
        <v/>
      </c>
      <c r="B4043" s="517" t="s">
        <v>1400</v>
      </c>
      <c r="C4043" s="517">
        <f>商品入力!K140</f>
        <v>0</v>
      </c>
    </row>
    <row r="4044" spans="1:3">
      <c r="A4044" s="517" t="str">
        <f>IF(C4040=0,"","商品テーブル")</f>
        <v/>
      </c>
      <c r="B4044" s="517" t="s">
        <v>1401</v>
      </c>
      <c r="C4044" s="517">
        <f>商品入力!L140</f>
        <v>0</v>
      </c>
    </row>
    <row r="4045" spans="1:3">
      <c r="A4045" s="517" t="str">
        <f>IF(C4040=0,"","商品テーブル")</f>
        <v/>
      </c>
      <c r="B4045" s="517" t="s">
        <v>1402</v>
      </c>
      <c r="C4045" s="517">
        <f>商品入力!M140</f>
        <v>0</v>
      </c>
    </row>
    <row r="4046" spans="1:3">
      <c r="A4046" s="517" t="str">
        <f>IF(C4040=0,"","商品テーブル")</f>
        <v/>
      </c>
      <c r="B4046" s="517" t="s">
        <v>1403</v>
      </c>
      <c r="C4046" s="517">
        <f>商品入力!N140</f>
        <v>0</v>
      </c>
    </row>
    <row r="4047" spans="1:3">
      <c r="A4047" s="517" t="str">
        <f>IF(C4040=0,"","商品テーブル")</f>
        <v/>
      </c>
      <c r="B4047" s="517" t="s">
        <v>1404</v>
      </c>
      <c r="C4047" s="517">
        <f>商品入力!O140</f>
        <v>0</v>
      </c>
    </row>
    <row r="4048" spans="1:3">
      <c r="A4048" s="517" t="str">
        <f>IF(C4040=0,"","商品テーブル")</f>
        <v/>
      </c>
      <c r="B4048" s="517" t="s">
        <v>1405</v>
      </c>
      <c r="C4048" s="517">
        <f>商品入力!P140</f>
        <v>0</v>
      </c>
    </row>
    <row r="4049" spans="1:4">
      <c r="A4049" s="517" t="str">
        <f>IF(C4040=0,"","商品テーブル")</f>
        <v/>
      </c>
      <c r="B4049" s="517" t="s">
        <v>1406</v>
      </c>
      <c r="C4049" s="517">
        <f>商品入力!Q140</f>
        <v>0</v>
      </c>
    </row>
    <row r="4050" spans="1:4">
      <c r="A4050" s="517" t="str">
        <f>IF(C4040=0,"","商品テーブル")</f>
        <v/>
      </c>
      <c r="B4050" s="517" t="s">
        <v>1407</v>
      </c>
      <c r="C4050" s="517">
        <f>商品入力!R140</f>
        <v>0</v>
      </c>
    </row>
    <row r="4051" spans="1:4">
      <c r="A4051" s="517" t="str">
        <f>IF(C4040=0,"","商品テーブル")</f>
        <v/>
      </c>
      <c r="B4051" s="517" t="s">
        <v>1408</v>
      </c>
      <c r="C4051" s="517">
        <f>商品入力!S140</f>
        <v>0</v>
      </c>
    </row>
    <row r="4052" spans="1:4">
      <c r="A4052" s="517" t="str">
        <f>IF(C4040=0,"","商品テーブル")</f>
        <v/>
      </c>
      <c r="B4052" s="517" t="s">
        <v>1409</v>
      </c>
      <c r="C4052" s="517">
        <f>商品入力!T140</f>
        <v>0</v>
      </c>
    </row>
    <row r="4053" spans="1:4">
      <c r="A4053" s="517" t="str">
        <f>IF(C4063=0,"","商品テーブル")</f>
        <v/>
      </c>
      <c r="B4053" s="517" t="s">
        <v>1291</v>
      </c>
      <c r="C4053" s="517" t="str">
        <f>申請用入力!$R$12</f>
        <v/>
      </c>
      <c r="D4053" s="517" t="s">
        <v>1292</v>
      </c>
    </row>
    <row r="4054" spans="1:4">
      <c r="A4054" s="517" t="str">
        <f>IF(C4063=0,"","商品テーブル")</f>
        <v/>
      </c>
      <c r="B4054" s="517" t="s">
        <v>1293</v>
      </c>
      <c r="C4054" s="517">
        <f>選択!$A$2</f>
        <v>2024</v>
      </c>
    </row>
    <row r="4055" spans="1:4">
      <c r="A4055" s="517" t="str">
        <f>IF(C4063=0,"","商品テーブル")</f>
        <v/>
      </c>
      <c r="B4055" s="517" t="s">
        <v>1360</v>
      </c>
      <c r="C4055" s="517" t="str">
        <f>選択!$A$1</f>
        <v>ブランド構築支援</v>
      </c>
    </row>
    <row r="4056" spans="1:4">
      <c r="A4056" s="517" t="str">
        <f>IF(C4063=0,"","商品テーブル")</f>
        <v/>
      </c>
      <c r="B4056" s="517" t="s">
        <v>1361</v>
      </c>
      <c r="C4056" s="517" t="e">
        <f ca="1">$C$127</f>
        <v>#VALUE!</v>
      </c>
    </row>
    <row r="4057" spans="1:4">
      <c r="A4057" s="517" t="str">
        <f>IF(C4063=0,"","商品テーブル")</f>
        <v/>
      </c>
      <c r="B4057" s="517" t="s">
        <v>1380</v>
      </c>
    </row>
    <row r="4058" spans="1:4">
      <c r="A4058" s="517" t="str">
        <f>IF(C4063=0,"","商品テーブル")</f>
        <v/>
      </c>
      <c r="B4058" s="517" t="s">
        <v>1396</v>
      </c>
      <c r="C4058" s="517">
        <f>商品入力!C141</f>
        <v>0</v>
      </c>
    </row>
    <row r="4059" spans="1:4">
      <c r="A4059" s="517" t="str">
        <f>IF(C4063=0,"","商品テーブル")</f>
        <v/>
      </c>
      <c r="B4059" s="517" t="s">
        <v>1355</v>
      </c>
      <c r="C4059" s="517">
        <f>商品入力!D141</f>
        <v>0</v>
      </c>
    </row>
    <row r="4060" spans="1:4">
      <c r="A4060" s="517" t="str">
        <f>IF(C4063=0,"","商品テーブル")</f>
        <v/>
      </c>
      <c r="B4060" s="517" t="s">
        <v>1356</v>
      </c>
      <c r="C4060" s="517">
        <f>商品入力!E141</f>
        <v>0</v>
      </c>
    </row>
    <row r="4061" spans="1:4">
      <c r="A4061" s="517" t="str">
        <f>IF(C4063=0,"","商品テーブル")</f>
        <v/>
      </c>
      <c r="B4061" s="517" t="s">
        <v>1357</v>
      </c>
      <c r="C4061" s="517">
        <f>商品入力!F141</f>
        <v>0</v>
      </c>
    </row>
    <row r="4062" spans="1:4">
      <c r="A4062" s="517" t="str">
        <f>IF(C4063=0,"","商品テーブル")</f>
        <v/>
      </c>
      <c r="B4062" s="517" t="s">
        <v>1397</v>
      </c>
      <c r="C4062" s="517">
        <f>商品入力!G141</f>
        <v>0</v>
      </c>
    </row>
    <row r="4063" spans="1:4">
      <c r="A4063" s="517" t="str">
        <f>IF(C4063=0,"","商品テーブル")</f>
        <v/>
      </c>
      <c r="B4063" s="517" t="s">
        <v>1359</v>
      </c>
      <c r="C4063" s="517">
        <f>商品入力!H141</f>
        <v>0</v>
      </c>
    </row>
    <row r="4064" spans="1:4">
      <c r="A4064" s="517" t="str">
        <f>IF(C4063=0,"","商品テーブル")</f>
        <v/>
      </c>
      <c r="B4064" s="517" t="s">
        <v>1398</v>
      </c>
      <c r="C4064" s="517">
        <f>商品入力!I141</f>
        <v>0</v>
      </c>
    </row>
    <row r="4065" spans="1:4">
      <c r="A4065" s="517" t="str">
        <f>IF(C4063=0,"","商品テーブル")</f>
        <v/>
      </c>
      <c r="B4065" s="517" t="s">
        <v>1399</v>
      </c>
      <c r="C4065" s="517">
        <f>商品入力!J141</f>
        <v>0</v>
      </c>
    </row>
    <row r="4066" spans="1:4">
      <c r="A4066" s="517" t="str">
        <f>IF(C4063=0,"","商品テーブル")</f>
        <v/>
      </c>
      <c r="B4066" s="517" t="s">
        <v>1400</v>
      </c>
      <c r="C4066" s="517">
        <f>商品入力!K141</f>
        <v>0</v>
      </c>
    </row>
    <row r="4067" spans="1:4">
      <c r="A4067" s="517" t="str">
        <f>IF(C4063=0,"","商品テーブル")</f>
        <v/>
      </c>
      <c r="B4067" s="517" t="s">
        <v>1401</v>
      </c>
      <c r="C4067" s="517">
        <f>商品入力!L141</f>
        <v>0</v>
      </c>
    </row>
    <row r="4068" spans="1:4">
      <c r="A4068" s="517" t="str">
        <f>IF(C4063=0,"","商品テーブル")</f>
        <v/>
      </c>
      <c r="B4068" s="517" t="s">
        <v>1402</v>
      </c>
      <c r="C4068" s="517">
        <f>商品入力!M141</f>
        <v>0</v>
      </c>
    </row>
    <row r="4069" spans="1:4">
      <c r="A4069" s="517" t="str">
        <f>IF(C4063=0,"","商品テーブル")</f>
        <v/>
      </c>
      <c r="B4069" s="517" t="s">
        <v>1403</v>
      </c>
      <c r="C4069" s="517">
        <f>商品入力!N141</f>
        <v>0</v>
      </c>
    </row>
    <row r="4070" spans="1:4">
      <c r="A4070" s="517" t="str">
        <f>IF(C4063=0,"","商品テーブル")</f>
        <v/>
      </c>
      <c r="B4070" s="517" t="s">
        <v>1404</v>
      </c>
      <c r="C4070" s="517">
        <f>商品入力!O141</f>
        <v>0</v>
      </c>
    </row>
    <row r="4071" spans="1:4">
      <c r="A4071" s="517" t="str">
        <f>IF(C4063=0,"","商品テーブル")</f>
        <v/>
      </c>
      <c r="B4071" s="517" t="s">
        <v>1405</v>
      </c>
      <c r="C4071" s="517">
        <f>商品入力!P141</f>
        <v>0</v>
      </c>
    </row>
    <row r="4072" spans="1:4">
      <c r="A4072" s="517" t="str">
        <f>IF(C4063=0,"","商品テーブル")</f>
        <v/>
      </c>
      <c r="B4072" s="517" t="s">
        <v>1406</v>
      </c>
      <c r="C4072" s="517">
        <f>商品入力!Q141</f>
        <v>0</v>
      </c>
    </row>
    <row r="4073" spans="1:4">
      <c r="A4073" s="517" t="str">
        <f>IF(C4063=0,"","商品テーブル")</f>
        <v/>
      </c>
      <c r="B4073" s="517" t="s">
        <v>1407</v>
      </c>
      <c r="C4073" s="517">
        <f>商品入力!R141</f>
        <v>0</v>
      </c>
    </row>
    <row r="4074" spans="1:4">
      <c r="A4074" s="517" t="str">
        <f>IF(C4063=0,"","商品テーブル")</f>
        <v/>
      </c>
      <c r="B4074" s="517" t="s">
        <v>1408</v>
      </c>
      <c r="C4074" s="517">
        <f>商品入力!S141</f>
        <v>0</v>
      </c>
    </row>
    <row r="4075" spans="1:4">
      <c r="A4075" s="517" t="str">
        <f>IF(C4063=0,"","商品テーブル")</f>
        <v/>
      </c>
      <c r="B4075" s="517" t="s">
        <v>1409</v>
      </c>
      <c r="C4075" s="517">
        <f>商品入力!T141</f>
        <v>0</v>
      </c>
    </row>
    <row r="4076" spans="1:4">
      <c r="A4076" s="517" t="str">
        <f>IF(C4086=0,"","商品テーブル")</f>
        <v/>
      </c>
      <c r="B4076" s="517" t="s">
        <v>1291</v>
      </c>
      <c r="C4076" s="517" t="str">
        <f>申請用入力!$R$12</f>
        <v/>
      </c>
      <c r="D4076" s="517" t="s">
        <v>1292</v>
      </c>
    </row>
    <row r="4077" spans="1:4">
      <c r="A4077" s="517" t="str">
        <f>IF(C4086=0,"","商品テーブル")</f>
        <v/>
      </c>
      <c r="B4077" s="517" t="s">
        <v>1293</v>
      </c>
      <c r="C4077" s="517">
        <f>選択!$A$2</f>
        <v>2024</v>
      </c>
    </row>
    <row r="4078" spans="1:4">
      <c r="A4078" s="517" t="str">
        <f>IF(C4086=0,"","商品テーブル")</f>
        <v/>
      </c>
      <c r="B4078" s="517" t="s">
        <v>1360</v>
      </c>
      <c r="C4078" s="517" t="str">
        <f>選択!$A$1</f>
        <v>ブランド構築支援</v>
      </c>
    </row>
    <row r="4079" spans="1:4">
      <c r="A4079" s="517" t="str">
        <f>IF(C4086=0,"","商品テーブル")</f>
        <v/>
      </c>
      <c r="B4079" s="517" t="s">
        <v>1361</v>
      </c>
      <c r="C4079" s="517" t="e">
        <f ca="1">$C$127</f>
        <v>#VALUE!</v>
      </c>
    </row>
    <row r="4080" spans="1:4">
      <c r="A4080" s="517" t="str">
        <f>IF(C4086=0,"","商品テーブル")</f>
        <v/>
      </c>
      <c r="B4080" s="517" t="s">
        <v>1380</v>
      </c>
    </row>
    <row r="4081" spans="1:3">
      <c r="A4081" s="517" t="str">
        <f>IF(C4086=0,"","商品テーブル")</f>
        <v/>
      </c>
      <c r="B4081" s="517" t="s">
        <v>1396</v>
      </c>
      <c r="C4081" s="517">
        <f>商品入力!C142</f>
        <v>0</v>
      </c>
    </row>
    <row r="4082" spans="1:3">
      <c r="A4082" s="517" t="str">
        <f>IF(C4086=0,"","商品テーブル")</f>
        <v/>
      </c>
      <c r="B4082" s="517" t="s">
        <v>1355</v>
      </c>
      <c r="C4082" s="517">
        <f>商品入力!D142</f>
        <v>0</v>
      </c>
    </row>
    <row r="4083" spans="1:3">
      <c r="A4083" s="517" t="str">
        <f>IF(C4086=0,"","商品テーブル")</f>
        <v/>
      </c>
      <c r="B4083" s="517" t="s">
        <v>1356</v>
      </c>
      <c r="C4083" s="517">
        <f>商品入力!E142</f>
        <v>0</v>
      </c>
    </row>
    <row r="4084" spans="1:3">
      <c r="A4084" s="517" t="str">
        <f>IF(C4086=0,"","商品テーブル")</f>
        <v/>
      </c>
      <c r="B4084" s="517" t="s">
        <v>1357</v>
      </c>
      <c r="C4084" s="517">
        <f>商品入力!F142</f>
        <v>0</v>
      </c>
    </row>
    <row r="4085" spans="1:3">
      <c r="A4085" s="517" t="str">
        <f>IF(C4086=0,"","商品テーブル")</f>
        <v/>
      </c>
      <c r="B4085" s="517" t="s">
        <v>1397</v>
      </c>
      <c r="C4085" s="517">
        <f>商品入力!G142</f>
        <v>0</v>
      </c>
    </row>
    <row r="4086" spans="1:3">
      <c r="A4086" s="517" t="str">
        <f>IF(C4086=0,"","商品テーブル")</f>
        <v/>
      </c>
      <c r="B4086" s="517" t="s">
        <v>1359</v>
      </c>
      <c r="C4086" s="517">
        <f>商品入力!H142</f>
        <v>0</v>
      </c>
    </row>
    <row r="4087" spans="1:3">
      <c r="A4087" s="517" t="str">
        <f>IF(C4086=0,"","商品テーブル")</f>
        <v/>
      </c>
      <c r="B4087" s="517" t="s">
        <v>1398</v>
      </c>
      <c r="C4087" s="517">
        <f>商品入力!I142</f>
        <v>0</v>
      </c>
    </row>
    <row r="4088" spans="1:3">
      <c r="A4088" s="517" t="str">
        <f>IF(C4086=0,"","商品テーブル")</f>
        <v/>
      </c>
      <c r="B4088" s="517" t="s">
        <v>1399</v>
      </c>
      <c r="C4088" s="517">
        <f>商品入力!J142</f>
        <v>0</v>
      </c>
    </row>
    <row r="4089" spans="1:3">
      <c r="A4089" s="517" t="str">
        <f>IF(C4086=0,"","商品テーブル")</f>
        <v/>
      </c>
      <c r="B4089" s="517" t="s">
        <v>1400</v>
      </c>
      <c r="C4089" s="517">
        <f>商品入力!K142</f>
        <v>0</v>
      </c>
    </row>
    <row r="4090" spans="1:3">
      <c r="A4090" s="517" t="str">
        <f>IF(C4086=0,"","商品テーブル")</f>
        <v/>
      </c>
      <c r="B4090" s="517" t="s">
        <v>1401</v>
      </c>
      <c r="C4090" s="517">
        <f>商品入力!L142</f>
        <v>0</v>
      </c>
    </row>
    <row r="4091" spans="1:3">
      <c r="A4091" s="517" t="str">
        <f>IF(C4086=0,"","商品テーブル")</f>
        <v/>
      </c>
      <c r="B4091" s="517" t="s">
        <v>1402</v>
      </c>
      <c r="C4091" s="517">
        <f>商品入力!M142</f>
        <v>0</v>
      </c>
    </row>
    <row r="4092" spans="1:3">
      <c r="A4092" s="517" t="str">
        <f>IF(C4086=0,"","商品テーブル")</f>
        <v/>
      </c>
      <c r="B4092" s="517" t="s">
        <v>1403</v>
      </c>
      <c r="C4092" s="517">
        <f>商品入力!N142</f>
        <v>0</v>
      </c>
    </row>
    <row r="4093" spans="1:3">
      <c r="A4093" s="517" t="str">
        <f>IF(C4086=0,"","商品テーブル")</f>
        <v/>
      </c>
      <c r="B4093" s="517" t="s">
        <v>1404</v>
      </c>
      <c r="C4093" s="517">
        <f>商品入力!O142</f>
        <v>0</v>
      </c>
    </row>
    <row r="4094" spans="1:3">
      <c r="A4094" s="517" t="str">
        <f>IF(C4086=0,"","商品テーブル")</f>
        <v/>
      </c>
      <c r="B4094" s="517" t="s">
        <v>1405</v>
      </c>
      <c r="C4094" s="517">
        <f>商品入力!P142</f>
        <v>0</v>
      </c>
    </row>
    <row r="4095" spans="1:3">
      <c r="A4095" s="517" t="str">
        <f>IF(C4086=0,"","商品テーブル")</f>
        <v/>
      </c>
      <c r="B4095" s="517" t="s">
        <v>1406</v>
      </c>
      <c r="C4095" s="517">
        <f>商品入力!Q142</f>
        <v>0</v>
      </c>
    </row>
    <row r="4096" spans="1:3">
      <c r="A4096" s="517" t="str">
        <f>IF(C4086=0,"","商品テーブル")</f>
        <v/>
      </c>
      <c r="B4096" s="517" t="s">
        <v>1407</v>
      </c>
      <c r="C4096" s="517">
        <f>商品入力!R142</f>
        <v>0</v>
      </c>
    </row>
    <row r="4097" spans="1:4">
      <c r="A4097" s="517" t="str">
        <f>IF(C4086=0,"","商品テーブル")</f>
        <v/>
      </c>
      <c r="B4097" s="517" t="s">
        <v>1408</v>
      </c>
      <c r="C4097" s="517">
        <f>商品入力!S142</f>
        <v>0</v>
      </c>
    </row>
    <row r="4098" spans="1:4">
      <c r="A4098" s="517" t="str">
        <f>IF(C4086=0,"","商品テーブル")</f>
        <v/>
      </c>
      <c r="B4098" s="517" t="s">
        <v>1409</v>
      </c>
      <c r="C4098" s="517">
        <f>商品入力!T142</f>
        <v>0</v>
      </c>
    </row>
    <row r="4099" spans="1:4">
      <c r="A4099" s="517" t="str">
        <f>IF(C4109=0,"","商品テーブル")</f>
        <v/>
      </c>
      <c r="B4099" s="517" t="s">
        <v>1291</v>
      </c>
      <c r="C4099" s="517" t="str">
        <f>申請用入力!$R$12</f>
        <v/>
      </c>
      <c r="D4099" s="517" t="s">
        <v>1292</v>
      </c>
    </row>
    <row r="4100" spans="1:4">
      <c r="A4100" s="517" t="str">
        <f>IF(C4109=0,"","商品テーブル")</f>
        <v/>
      </c>
      <c r="B4100" s="517" t="s">
        <v>1293</v>
      </c>
      <c r="C4100" s="517">
        <f>選択!$A$2</f>
        <v>2024</v>
      </c>
    </row>
    <row r="4101" spans="1:4">
      <c r="A4101" s="517" t="str">
        <f>IF(C4109=0,"","商品テーブル")</f>
        <v/>
      </c>
      <c r="B4101" s="517" t="s">
        <v>1360</v>
      </c>
      <c r="C4101" s="517" t="str">
        <f>選択!$A$1</f>
        <v>ブランド構築支援</v>
      </c>
    </row>
    <row r="4102" spans="1:4">
      <c r="A4102" s="517" t="str">
        <f>IF(C4109=0,"","商品テーブル")</f>
        <v/>
      </c>
      <c r="B4102" s="517" t="s">
        <v>1361</v>
      </c>
      <c r="C4102" s="517" t="e">
        <f ca="1">$C$127</f>
        <v>#VALUE!</v>
      </c>
    </row>
    <row r="4103" spans="1:4">
      <c r="A4103" s="517" t="str">
        <f>IF(C4109=0,"","商品テーブル")</f>
        <v/>
      </c>
      <c r="B4103" s="517" t="s">
        <v>1380</v>
      </c>
    </row>
    <row r="4104" spans="1:4">
      <c r="A4104" s="517" t="str">
        <f>IF(C4109=0,"","商品テーブル")</f>
        <v/>
      </c>
      <c r="B4104" s="517" t="s">
        <v>1396</v>
      </c>
      <c r="C4104" s="517">
        <f>商品入力!C143</f>
        <v>0</v>
      </c>
    </row>
    <row r="4105" spans="1:4">
      <c r="A4105" s="517" t="str">
        <f>IF(C4109=0,"","商品テーブル")</f>
        <v/>
      </c>
      <c r="B4105" s="517" t="s">
        <v>1355</v>
      </c>
      <c r="C4105" s="517">
        <f>商品入力!D143</f>
        <v>0</v>
      </c>
    </row>
    <row r="4106" spans="1:4">
      <c r="A4106" s="517" t="str">
        <f>IF(C4109=0,"","商品テーブル")</f>
        <v/>
      </c>
      <c r="B4106" s="517" t="s">
        <v>1356</v>
      </c>
      <c r="C4106" s="517">
        <f>商品入力!E143</f>
        <v>0</v>
      </c>
    </row>
    <row r="4107" spans="1:4">
      <c r="A4107" s="517" t="str">
        <f>IF(C4109=0,"","商品テーブル")</f>
        <v/>
      </c>
      <c r="B4107" s="517" t="s">
        <v>1357</v>
      </c>
      <c r="C4107" s="517">
        <f>商品入力!F143</f>
        <v>0</v>
      </c>
    </row>
    <row r="4108" spans="1:4">
      <c r="A4108" s="517" t="str">
        <f>IF(C4109=0,"","商品テーブル")</f>
        <v/>
      </c>
      <c r="B4108" s="517" t="s">
        <v>1397</v>
      </c>
      <c r="C4108" s="517">
        <f>商品入力!G143</f>
        <v>0</v>
      </c>
    </row>
    <row r="4109" spans="1:4">
      <c r="A4109" s="517" t="str">
        <f>IF(C4109=0,"","商品テーブル")</f>
        <v/>
      </c>
      <c r="B4109" s="517" t="s">
        <v>1359</v>
      </c>
      <c r="C4109" s="517">
        <f>商品入力!H143</f>
        <v>0</v>
      </c>
    </row>
    <row r="4110" spans="1:4">
      <c r="A4110" s="517" t="str">
        <f>IF(C4109=0,"","商品テーブル")</f>
        <v/>
      </c>
      <c r="B4110" s="517" t="s">
        <v>1398</v>
      </c>
      <c r="C4110" s="517">
        <f>商品入力!I143</f>
        <v>0</v>
      </c>
    </row>
    <row r="4111" spans="1:4">
      <c r="A4111" s="517" t="str">
        <f>IF(C4109=0,"","商品テーブル")</f>
        <v/>
      </c>
      <c r="B4111" s="517" t="s">
        <v>1399</v>
      </c>
      <c r="C4111" s="517">
        <f>商品入力!J143</f>
        <v>0</v>
      </c>
    </row>
    <row r="4112" spans="1:4">
      <c r="A4112" s="517" t="str">
        <f>IF(C4109=0,"","商品テーブル")</f>
        <v/>
      </c>
      <c r="B4112" s="517" t="s">
        <v>1400</v>
      </c>
      <c r="C4112" s="517">
        <f>商品入力!K143</f>
        <v>0</v>
      </c>
    </row>
    <row r="4113" spans="1:4">
      <c r="A4113" s="517" t="str">
        <f>IF(C4109=0,"","商品テーブル")</f>
        <v/>
      </c>
      <c r="B4113" s="517" t="s">
        <v>1401</v>
      </c>
      <c r="C4113" s="517">
        <f>商品入力!L143</f>
        <v>0</v>
      </c>
    </row>
    <row r="4114" spans="1:4">
      <c r="A4114" s="517" t="str">
        <f>IF(C4109=0,"","商品テーブル")</f>
        <v/>
      </c>
      <c r="B4114" s="517" t="s">
        <v>1402</v>
      </c>
      <c r="C4114" s="517">
        <f>商品入力!M143</f>
        <v>0</v>
      </c>
    </row>
    <row r="4115" spans="1:4">
      <c r="A4115" s="517" t="str">
        <f>IF(C4109=0,"","商品テーブル")</f>
        <v/>
      </c>
      <c r="B4115" s="517" t="s">
        <v>1403</v>
      </c>
      <c r="C4115" s="517">
        <f>商品入力!N143</f>
        <v>0</v>
      </c>
    </row>
    <row r="4116" spans="1:4">
      <c r="A4116" s="517" t="str">
        <f>IF(C4109=0,"","商品テーブル")</f>
        <v/>
      </c>
      <c r="B4116" s="517" t="s">
        <v>1404</v>
      </c>
      <c r="C4116" s="517">
        <f>商品入力!O143</f>
        <v>0</v>
      </c>
    </row>
    <row r="4117" spans="1:4">
      <c r="A4117" s="517" t="str">
        <f>IF(C4109=0,"","商品テーブル")</f>
        <v/>
      </c>
      <c r="B4117" s="517" t="s">
        <v>1405</v>
      </c>
      <c r="C4117" s="517">
        <f>商品入力!P143</f>
        <v>0</v>
      </c>
    </row>
    <row r="4118" spans="1:4">
      <c r="A4118" s="517" t="str">
        <f>IF(C4109=0,"","商品テーブル")</f>
        <v/>
      </c>
      <c r="B4118" s="517" t="s">
        <v>1406</v>
      </c>
      <c r="C4118" s="517">
        <f>商品入力!Q143</f>
        <v>0</v>
      </c>
    </row>
    <row r="4119" spans="1:4">
      <c r="A4119" s="517" t="str">
        <f>IF(C4109=0,"","商品テーブル")</f>
        <v/>
      </c>
      <c r="B4119" s="517" t="s">
        <v>1407</v>
      </c>
      <c r="C4119" s="517">
        <f>商品入力!R143</f>
        <v>0</v>
      </c>
    </row>
    <row r="4120" spans="1:4">
      <c r="A4120" s="517" t="str">
        <f>IF(C4109=0,"","商品テーブル")</f>
        <v/>
      </c>
      <c r="B4120" s="517" t="s">
        <v>1408</v>
      </c>
      <c r="C4120" s="517">
        <f>商品入力!S143</f>
        <v>0</v>
      </c>
    </row>
    <row r="4121" spans="1:4">
      <c r="A4121" s="517" t="str">
        <f>IF(C4109=0,"","商品テーブル")</f>
        <v/>
      </c>
      <c r="B4121" s="517" t="s">
        <v>1409</v>
      </c>
      <c r="C4121" s="517">
        <f>商品入力!T143</f>
        <v>0</v>
      </c>
    </row>
    <row r="4122" spans="1:4">
      <c r="A4122" s="517" t="str">
        <f>IF(C4132=0,"","商品テーブル")</f>
        <v/>
      </c>
      <c r="B4122" s="517" t="s">
        <v>1291</v>
      </c>
      <c r="C4122" s="517" t="str">
        <f>申請用入力!$R$12</f>
        <v/>
      </c>
      <c r="D4122" s="517" t="s">
        <v>1292</v>
      </c>
    </row>
    <row r="4123" spans="1:4">
      <c r="A4123" s="517" t="str">
        <f>IF(C4132=0,"","商品テーブル")</f>
        <v/>
      </c>
      <c r="B4123" s="517" t="s">
        <v>1293</v>
      </c>
      <c r="C4123" s="517">
        <f>選択!$A$2</f>
        <v>2024</v>
      </c>
    </row>
    <row r="4124" spans="1:4">
      <c r="A4124" s="517" t="str">
        <f>IF(C4132=0,"","商品テーブル")</f>
        <v/>
      </c>
      <c r="B4124" s="517" t="s">
        <v>1360</v>
      </c>
      <c r="C4124" s="517" t="str">
        <f>選択!$A$1</f>
        <v>ブランド構築支援</v>
      </c>
    </row>
    <row r="4125" spans="1:4">
      <c r="A4125" s="517" t="str">
        <f>IF(C4132=0,"","商品テーブル")</f>
        <v/>
      </c>
      <c r="B4125" s="517" t="s">
        <v>1361</v>
      </c>
      <c r="C4125" s="517" t="e">
        <f ca="1">$C$127</f>
        <v>#VALUE!</v>
      </c>
    </row>
    <row r="4126" spans="1:4">
      <c r="A4126" s="517" t="str">
        <f>IF(C4132=0,"","商品テーブル")</f>
        <v/>
      </c>
      <c r="B4126" s="517" t="s">
        <v>1380</v>
      </c>
    </row>
    <row r="4127" spans="1:4">
      <c r="A4127" s="517" t="str">
        <f>IF(C4132=0,"","商品テーブル")</f>
        <v/>
      </c>
      <c r="B4127" s="517" t="s">
        <v>1396</v>
      </c>
      <c r="C4127" s="517">
        <f>商品入力!C144</f>
        <v>0</v>
      </c>
    </row>
    <row r="4128" spans="1:4">
      <c r="A4128" s="517" t="str">
        <f>IF(C4132=0,"","商品テーブル")</f>
        <v/>
      </c>
      <c r="B4128" s="517" t="s">
        <v>1355</v>
      </c>
      <c r="C4128" s="517">
        <f>商品入力!D144</f>
        <v>0</v>
      </c>
    </row>
    <row r="4129" spans="1:3">
      <c r="A4129" s="517" t="str">
        <f>IF(C4132=0,"","商品テーブル")</f>
        <v/>
      </c>
      <c r="B4129" s="517" t="s">
        <v>1356</v>
      </c>
      <c r="C4129" s="517">
        <f>商品入力!E144</f>
        <v>0</v>
      </c>
    </row>
    <row r="4130" spans="1:3">
      <c r="A4130" s="517" t="str">
        <f>IF(C4132=0,"","商品テーブル")</f>
        <v/>
      </c>
      <c r="B4130" s="517" t="s">
        <v>1357</v>
      </c>
      <c r="C4130" s="517">
        <f>商品入力!F144</f>
        <v>0</v>
      </c>
    </row>
    <row r="4131" spans="1:3">
      <c r="A4131" s="517" t="str">
        <f>IF(C4132=0,"","商品テーブル")</f>
        <v/>
      </c>
      <c r="B4131" s="517" t="s">
        <v>1397</v>
      </c>
      <c r="C4131" s="517">
        <f>商品入力!G144</f>
        <v>0</v>
      </c>
    </row>
    <row r="4132" spans="1:3">
      <c r="A4132" s="517" t="str">
        <f>IF(C4132=0,"","商品テーブル")</f>
        <v/>
      </c>
      <c r="B4132" s="517" t="s">
        <v>1359</v>
      </c>
      <c r="C4132" s="517">
        <f>商品入力!H144</f>
        <v>0</v>
      </c>
    </row>
    <row r="4133" spans="1:3">
      <c r="A4133" s="517" t="str">
        <f>IF(C4132=0,"","商品テーブル")</f>
        <v/>
      </c>
      <c r="B4133" s="517" t="s">
        <v>1398</v>
      </c>
      <c r="C4133" s="517">
        <f>商品入力!I144</f>
        <v>0</v>
      </c>
    </row>
    <row r="4134" spans="1:3">
      <c r="A4134" s="517" t="str">
        <f>IF(C4132=0,"","商品テーブル")</f>
        <v/>
      </c>
      <c r="B4134" s="517" t="s">
        <v>1399</v>
      </c>
      <c r="C4134" s="517">
        <f>商品入力!J144</f>
        <v>0</v>
      </c>
    </row>
    <row r="4135" spans="1:3">
      <c r="A4135" s="517" t="str">
        <f>IF(C4132=0,"","商品テーブル")</f>
        <v/>
      </c>
      <c r="B4135" s="517" t="s">
        <v>1400</v>
      </c>
      <c r="C4135" s="517">
        <f>商品入力!K144</f>
        <v>0</v>
      </c>
    </row>
    <row r="4136" spans="1:3">
      <c r="A4136" s="517" t="str">
        <f>IF(C4132=0,"","商品テーブル")</f>
        <v/>
      </c>
      <c r="B4136" s="517" t="s">
        <v>1401</v>
      </c>
      <c r="C4136" s="517">
        <f>商品入力!L144</f>
        <v>0</v>
      </c>
    </row>
    <row r="4137" spans="1:3">
      <c r="A4137" s="517" t="str">
        <f>IF(C4132=0,"","商品テーブル")</f>
        <v/>
      </c>
      <c r="B4137" s="517" t="s">
        <v>1402</v>
      </c>
      <c r="C4137" s="517">
        <f>商品入力!M144</f>
        <v>0</v>
      </c>
    </row>
    <row r="4138" spans="1:3">
      <c r="A4138" s="517" t="str">
        <f>IF(C4132=0,"","商品テーブル")</f>
        <v/>
      </c>
      <c r="B4138" s="517" t="s">
        <v>1403</v>
      </c>
      <c r="C4138" s="517">
        <f>商品入力!N144</f>
        <v>0</v>
      </c>
    </row>
    <row r="4139" spans="1:3">
      <c r="A4139" s="517" t="str">
        <f>IF(C4132=0,"","商品テーブル")</f>
        <v/>
      </c>
      <c r="B4139" s="517" t="s">
        <v>1404</v>
      </c>
      <c r="C4139" s="517">
        <f>商品入力!O144</f>
        <v>0</v>
      </c>
    </row>
    <row r="4140" spans="1:3">
      <c r="A4140" s="517" t="str">
        <f>IF(C4132=0,"","商品テーブル")</f>
        <v/>
      </c>
      <c r="B4140" s="517" t="s">
        <v>1405</v>
      </c>
      <c r="C4140" s="517">
        <f>商品入力!P144</f>
        <v>0</v>
      </c>
    </row>
    <row r="4141" spans="1:3">
      <c r="A4141" s="517" t="str">
        <f>IF(C4132=0,"","商品テーブル")</f>
        <v/>
      </c>
      <c r="B4141" s="517" t="s">
        <v>1406</v>
      </c>
      <c r="C4141" s="517">
        <f>商品入力!Q144</f>
        <v>0</v>
      </c>
    </row>
    <row r="4142" spans="1:3">
      <c r="A4142" s="517" t="str">
        <f>IF(C4132=0,"","商品テーブル")</f>
        <v/>
      </c>
      <c r="B4142" s="517" t="s">
        <v>1407</v>
      </c>
      <c r="C4142" s="517">
        <f>商品入力!R144</f>
        <v>0</v>
      </c>
    </row>
    <row r="4143" spans="1:3">
      <c r="A4143" s="517" t="str">
        <f>IF(C4132=0,"","商品テーブル")</f>
        <v/>
      </c>
      <c r="B4143" s="517" t="s">
        <v>1408</v>
      </c>
      <c r="C4143" s="517">
        <f>商品入力!S144</f>
        <v>0</v>
      </c>
    </row>
    <row r="4144" spans="1:3">
      <c r="A4144" s="517" t="str">
        <f>IF(C4132=0,"","商品テーブル")</f>
        <v/>
      </c>
      <c r="B4144" s="517" t="s">
        <v>1409</v>
      </c>
      <c r="C4144" s="517">
        <f>商品入力!T144</f>
        <v>0</v>
      </c>
    </row>
    <row r="4145" spans="1:4">
      <c r="A4145" s="517" t="str">
        <f>IF(C4155=0,"","商品テーブル")</f>
        <v/>
      </c>
      <c r="B4145" s="517" t="s">
        <v>1291</v>
      </c>
      <c r="C4145" s="517" t="str">
        <f>申請用入力!$R$12</f>
        <v/>
      </c>
      <c r="D4145" s="517" t="s">
        <v>1292</v>
      </c>
    </row>
    <row r="4146" spans="1:4">
      <c r="A4146" s="517" t="str">
        <f>IF(C4155=0,"","商品テーブル")</f>
        <v/>
      </c>
      <c r="B4146" s="517" t="s">
        <v>1293</v>
      </c>
      <c r="C4146" s="517">
        <f>選択!$A$2</f>
        <v>2024</v>
      </c>
    </row>
    <row r="4147" spans="1:4">
      <c r="A4147" s="517" t="str">
        <f>IF(C4155=0,"","商品テーブル")</f>
        <v/>
      </c>
      <c r="B4147" s="517" t="s">
        <v>1360</v>
      </c>
      <c r="C4147" s="517" t="str">
        <f>選択!$A$1</f>
        <v>ブランド構築支援</v>
      </c>
    </row>
    <row r="4148" spans="1:4">
      <c r="A4148" s="517" t="str">
        <f>IF(C4155=0,"","商品テーブル")</f>
        <v/>
      </c>
      <c r="B4148" s="517" t="s">
        <v>1361</v>
      </c>
      <c r="C4148" s="517" t="e">
        <f ca="1">$C$127</f>
        <v>#VALUE!</v>
      </c>
    </row>
    <row r="4149" spans="1:4">
      <c r="A4149" s="517" t="str">
        <f>IF(C4155=0,"","商品テーブル")</f>
        <v/>
      </c>
      <c r="B4149" s="517" t="s">
        <v>1380</v>
      </c>
    </row>
    <row r="4150" spans="1:4">
      <c r="A4150" s="517" t="str">
        <f>IF(C4155=0,"","商品テーブル")</f>
        <v/>
      </c>
      <c r="B4150" s="517" t="s">
        <v>1396</v>
      </c>
      <c r="C4150" s="517">
        <f>商品入力!C145</f>
        <v>0</v>
      </c>
    </row>
    <row r="4151" spans="1:4">
      <c r="A4151" s="517" t="str">
        <f>IF(C4155=0,"","商品テーブル")</f>
        <v/>
      </c>
      <c r="B4151" s="517" t="s">
        <v>1355</v>
      </c>
      <c r="C4151" s="517">
        <f>商品入力!D145</f>
        <v>0</v>
      </c>
    </row>
    <row r="4152" spans="1:4">
      <c r="A4152" s="517" t="str">
        <f>IF(C4155=0,"","商品テーブル")</f>
        <v/>
      </c>
      <c r="B4152" s="517" t="s">
        <v>1356</v>
      </c>
      <c r="C4152" s="517">
        <f>商品入力!E145</f>
        <v>0</v>
      </c>
    </row>
    <row r="4153" spans="1:4">
      <c r="A4153" s="517" t="str">
        <f>IF(C4155=0,"","商品テーブル")</f>
        <v/>
      </c>
      <c r="B4153" s="517" t="s">
        <v>1357</v>
      </c>
      <c r="C4153" s="517">
        <f>商品入力!F145</f>
        <v>0</v>
      </c>
    </row>
    <row r="4154" spans="1:4">
      <c r="A4154" s="517" t="str">
        <f>IF(C4155=0,"","商品テーブル")</f>
        <v/>
      </c>
      <c r="B4154" s="517" t="s">
        <v>1397</v>
      </c>
      <c r="C4154" s="517">
        <f>商品入力!G145</f>
        <v>0</v>
      </c>
    </row>
    <row r="4155" spans="1:4">
      <c r="A4155" s="517" t="str">
        <f>IF(C4155=0,"","商品テーブル")</f>
        <v/>
      </c>
      <c r="B4155" s="517" t="s">
        <v>1359</v>
      </c>
      <c r="C4155" s="517">
        <f>商品入力!H145</f>
        <v>0</v>
      </c>
    </row>
    <row r="4156" spans="1:4">
      <c r="A4156" s="517" t="str">
        <f>IF(C4155=0,"","商品テーブル")</f>
        <v/>
      </c>
      <c r="B4156" s="517" t="s">
        <v>1398</v>
      </c>
      <c r="C4156" s="517">
        <f>商品入力!I145</f>
        <v>0</v>
      </c>
    </row>
    <row r="4157" spans="1:4">
      <c r="A4157" s="517" t="str">
        <f>IF(C4155=0,"","商品テーブル")</f>
        <v/>
      </c>
      <c r="B4157" s="517" t="s">
        <v>1399</v>
      </c>
      <c r="C4157" s="517">
        <f>商品入力!J145</f>
        <v>0</v>
      </c>
    </row>
    <row r="4158" spans="1:4">
      <c r="A4158" s="517" t="str">
        <f>IF(C4155=0,"","商品テーブル")</f>
        <v/>
      </c>
      <c r="B4158" s="517" t="s">
        <v>1400</v>
      </c>
      <c r="C4158" s="517">
        <f>商品入力!K145</f>
        <v>0</v>
      </c>
    </row>
    <row r="4159" spans="1:4">
      <c r="A4159" s="517" t="str">
        <f>IF(C4155=0,"","商品テーブル")</f>
        <v/>
      </c>
      <c r="B4159" s="517" t="s">
        <v>1401</v>
      </c>
      <c r="C4159" s="517">
        <f>商品入力!L145</f>
        <v>0</v>
      </c>
    </row>
    <row r="4160" spans="1:4">
      <c r="A4160" s="517" t="str">
        <f>IF(C4155=0,"","商品テーブル")</f>
        <v/>
      </c>
      <c r="B4160" s="517" t="s">
        <v>1402</v>
      </c>
      <c r="C4160" s="517">
        <f>商品入力!M145</f>
        <v>0</v>
      </c>
    </row>
    <row r="4161" spans="1:4">
      <c r="A4161" s="517" t="str">
        <f>IF(C4155=0,"","商品テーブル")</f>
        <v/>
      </c>
      <c r="B4161" s="517" t="s">
        <v>1403</v>
      </c>
      <c r="C4161" s="517">
        <f>商品入力!N145</f>
        <v>0</v>
      </c>
    </row>
    <row r="4162" spans="1:4">
      <c r="A4162" s="517" t="str">
        <f>IF(C4155=0,"","商品テーブル")</f>
        <v/>
      </c>
      <c r="B4162" s="517" t="s">
        <v>1404</v>
      </c>
      <c r="C4162" s="517">
        <f>商品入力!O145</f>
        <v>0</v>
      </c>
    </row>
    <row r="4163" spans="1:4">
      <c r="A4163" s="517" t="str">
        <f>IF(C4155=0,"","商品テーブル")</f>
        <v/>
      </c>
      <c r="B4163" s="517" t="s">
        <v>1405</v>
      </c>
      <c r="C4163" s="517">
        <f>商品入力!P145</f>
        <v>0</v>
      </c>
    </row>
    <row r="4164" spans="1:4">
      <c r="A4164" s="517" t="str">
        <f>IF(C4155=0,"","商品テーブル")</f>
        <v/>
      </c>
      <c r="B4164" s="517" t="s">
        <v>1406</v>
      </c>
      <c r="C4164" s="517">
        <f>商品入力!Q145</f>
        <v>0</v>
      </c>
    </row>
    <row r="4165" spans="1:4">
      <c r="A4165" s="517" t="str">
        <f>IF(C4155=0,"","商品テーブル")</f>
        <v/>
      </c>
      <c r="B4165" s="517" t="s">
        <v>1407</v>
      </c>
      <c r="C4165" s="517">
        <f>商品入力!R145</f>
        <v>0</v>
      </c>
    </row>
    <row r="4166" spans="1:4">
      <c r="A4166" s="517" t="str">
        <f>IF(C4155=0,"","商品テーブル")</f>
        <v/>
      </c>
      <c r="B4166" s="517" t="s">
        <v>1408</v>
      </c>
      <c r="C4166" s="517">
        <f>商品入力!S145</f>
        <v>0</v>
      </c>
    </row>
    <row r="4167" spans="1:4">
      <c r="A4167" s="517" t="str">
        <f>IF(C4155=0,"","商品テーブル")</f>
        <v/>
      </c>
      <c r="B4167" s="517" t="s">
        <v>1409</v>
      </c>
      <c r="C4167" s="517">
        <f>商品入力!T145</f>
        <v>0</v>
      </c>
    </row>
    <row r="4168" spans="1:4">
      <c r="A4168" s="517" t="str">
        <f>IF(C4178=0,"","商品テーブル")</f>
        <v/>
      </c>
      <c r="B4168" s="517" t="s">
        <v>1291</v>
      </c>
      <c r="C4168" s="517" t="str">
        <f>申請用入力!$R$12</f>
        <v/>
      </c>
      <c r="D4168" s="517" t="s">
        <v>1292</v>
      </c>
    </row>
    <row r="4169" spans="1:4">
      <c r="A4169" s="517" t="str">
        <f>IF(C4178=0,"","商品テーブル")</f>
        <v/>
      </c>
      <c r="B4169" s="517" t="s">
        <v>1293</v>
      </c>
      <c r="C4169" s="517">
        <f>選択!$A$2</f>
        <v>2024</v>
      </c>
    </row>
    <row r="4170" spans="1:4">
      <c r="A4170" s="517" t="str">
        <f>IF(C4178=0,"","商品テーブル")</f>
        <v/>
      </c>
      <c r="B4170" s="517" t="s">
        <v>1360</v>
      </c>
      <c r="C4170" s="517" t="str">
        <f>選択!$A$1</f>
        <v>ブランド構築支援</v>
      </c>
    </row>
    <row r="4171" spans="1:4">
      <c r="A4171" s="517" t="str">
        <f>IF(C4178=0,"","商品テーブル")</f>
        <v/>
      </c>
      <c r="B4171" s="517" t="s">
        <v>1361</v>
      </c>
      <c r="C4171" s="517" t="e">
        <f ca="1">$C$127</f>
        <v>#VALUE!</v>
      </c>
    </row>
    <row r="4172" spans="1:4">
      <c r="A4172" s="517" t="str">
        <f>IF(C4178=0,"","商品テーブル")</f>
        <v/>
      </c>
      <c r="B4172" s="517" t="s">
        <v>1380</v>
      </c>
    </row>
    <row r="4173" spans="1:4">
      <c r="A4173" s="517" t="str">
        <f>IF(C4178=0,"","商品テーブル")</f>
        <v/>
      </c>
      <c r="B4173" s="517" t="s">
        <v>1396</v>
      </c>
      <c r="C4173" s="517">
        <f>商品入力!C146</f>
        <v>0</v>
      </c>
    </row>
    <row r="4174" spans="1:4">
      <c r="A4174" s="517" t="str">
        <f>IF(C4178=0,"","商品テーブル")</f>
        <v/>
      </c>
      <c r="B4174" s="517" t="s">
        <v>1355</v>
      </c>
      <c r="C4174" s="517">
        <f>商品入力!D146</f>
        <v>0</v>
      </c>
    </row>
    <row r="4175" spans="1:4">
      <c r="A4175" s="517" t="str">
        <f>IF(C4178=0,"","商品テーブル")</f>
        <v/>
      </c>
      <c r="B4175" s="517" t="s">
        <v>1356</v>
      </c>
      <c r="C4175" s="517">
        <f>商品入力!E146</f>
        <v>0</v>
      </c>
    </row>
    <row r="4176" spans="1:4">
      <c r="A4176" s="517" t="str">
        <f>IF(C4178=0,"","商品テーブル")</f>
        <v/>
      </c>
      <c r="B4176" s="517" t="s">
        <v>1357</v>
      </c>
      <c r="C4176" s="517">
        <f>商品入力!F146</f>
        <v>0</v>
      </c>
    </row>
    <row r="4177" spans="1:4">
      <c r="A4177" s="517" t="str">
        <f>IF(C4178=0,"","商品テーブル")</f>
        <v/>
      </c>
      <c r="B4177" s="517" t="s">
        <v>1397</v>
      </c>
      <c r="C4177" s="517">
        <f>商品入力!G146</f>
        <v>0</v>
      </c>
    </row>
    <row r="4178" spans="1:4">
      <c r="A4178" s="517" t="str">
        <f>IF(C4178=0,"","商品テーブル")</f>
        <v/>
      </c>
      <c r="B4178" s="517" t="s">
        <v>1359</v>
      </c>
      <c r="C4178" s="517">
        <f>商品入力!H146</f>
        <v>0</v>
      </c>
    </row>
    <row r="4179" spans="1:4">
      <c r="A4179" s="517" t="str">
        <f>IF(C4178=0,"","商品テーブル")</f>
        <v/>
      </c>
      <c r="B4179" s="517" t="s">
        <v>1398</v>
      </c>
      <c r="C4179" s="517">
        <f>商品入力!I146</f>
        <v>0</v>
      </c>
    </row>
    <row r="4180" spans="1:4">
      <c r="A4180" s="517" t="str">
        <f>IF(C4178=0,"","商品テーブル")</f>
        <v/>
      </c>
      <c r="B4180" s="517" t="s">
        <v>1399</v>
      </c>
      <c r="C4180" s="517">
        <f>商品入力!J146</f>
        <v>0</v>
      </c>
    </row>
    <row r="4181" spans="1:4">
      <c r="A4181" s="517" t="str">
        <f>IF(C4178=0,"","商品テーブル")</f>
        <v/>
      </c>
      <c r="B4181" s="517" t="s">
        <v>1400</v>
      </c>
      <c r="C4181" s="517">
        <f>商品入力!K146</f>
        <v>0</v>
      </c>
    </row>
    <row r="4182" spans="1:4">
      <c r="A4182" s="517" t="str">
        <f>IF(C4178=0,"","商品テーブル")</f>
        <v/>
      </c>
      <c r="B4182" s="517" t="s">
        <v>1401</v>
      </c>
      <c r="C4182" s="517">
        <f>商品入力!L146</f>
        <v>0</v>
      </c>
    </row>
    <row r="4183" spans="1:4">
      <c r="A4183" s="517" t="str">
        <f>IF(C4178=0,"","商品テーブル")</f>
        <v/>
      </c>
      <c r="B4183" s="517" t="s">
        <v>1402</v>
      </c>
      <c r="C4183" s="517">
        <f>商品入力!M146</f>
        <v>0</v>
      </c>
    </row>
    <row r="4184" spans="1:4">
      <c r="A4184" s="517" t="str">
        <f>IF(C4178=0,"","商品テーブル")</f>
        <v/>
      </c>
      <c r="B4184" s="517" t="s">
        <v>1403</v>
      </c>
      <c r="C4184" s="517">
        <f>商品入力!N146</f>
        <v>0</v>
      </c>
    </row>
    <row r="4185" spans="1:4">
      <c r="A4185" s="517" t="str">
        <f>IF(C4178=0,"","商品テーブル")</f>
        <v/>
      </c>
      <c r="B4185" s="517" t="s">
        <v>1404</v>
      </c>
      <c r="C4185" s="517">
        <f>商品入力!O146</f>
        <v>0</v>
      </c>
    </row>
    <row r="4186" spans="1:4">
      <c r="A4186" s="517" t="str">
        <f>IF(C4178=0,"","商品テーブル")</f>
        <v/>
      </c>
      <c r="B4186" s="517" t="s">
        <v>1405</v>
      </c>
      <c r="C4186" s="517">
        <f>商品入力!P146</f>
        <v>0</v>
      </c>
    </row>
    <row r="4187" spans="1:4">
      <c r="A4187" s="517" t="str">
        <f>IF(C4178=0,"","商品テーブル")</f>
        <v/>
      </c>
      <c r="B4187" s="517" t="s">
        <v>1406</v>
      </c>
      <c r="C4187" s="517">
        <f>商品入力!Q146</f>
        <v>0</v>
      </c>
    </row>
    <row r="4188" spans="1:4">
      <c r="A4188" s="517" t="str">
        <f>IF(C4178=0,"","商品テーブル")</f>
        <v/>
      </c>
      <c r="B4188" s="517" t="s">
        <v>1407</v>
      </c>
      <c r="C4188" s="517">
        <f>商品入力!R146</f>
        <v>0</v>
      </c>
    </row>
    <row r="4189" spans="1:4">
      <c r="A4189" s="517" t="str">
        <f>IF(C4178=0,"","商品テーブル")</f>
        <v/>
      </c>
      <c r="B4189" s="517" t="s">
        <v>1408</v>
      </c>
      <c r="C4189" s="517">
        <f>商品入力!S146</f>
        <v>0</v>
      </c>
    </row>
    <row r="4190" spans="1:4">
      <c r="A4190" s="517" t="str">
        <f>IF(C4178=0,"","商品テーブル")</f>
        <v/>
      </c>
      <c r="B4190" s="517" t="s">
        <v>1409</v>
      </c>
      <c r="C4190" s="517">
        <f>商品入力!T146</f>
        <v>0</v>
      </c>
    </row>
    <row r="4191" spans="1:4">
      <c r="A4191" s="517" t="str">
        <f>IF(C4201=0,"","商品テーブル")</f>
        <v/>
      </c>
      <c r="B4191" s="517" t="s">
        <v>1291</v>
      </c>
      <c r="C4191" s="517" t="str">
        <f>申請用入力!$R$12</f>
        <v/>
      </c>
      <c r="D4191" s="517" t="s">
        <v>1292</v>
      </c>
    </row>
    <row r="4192" spans="1:4">
      <c r="A4192" s="517" t="str">
        <f>IF(C4201=0,"","商品テーブル")</f>
        <v/>
      </c>
      <c r="B4192" s="517" t="s">
        <v>1293</v>
      </c>
      <c r="C4192" s="517">
        <f>選択!$A$2</f>
        <v>2024</v>
      </c>
    </row>
    <row r="4193" spans="1:3">
      <c r="A4193" s="517" t="str">
        <f>IF(C4201=0,"","商品テーブル")</f>
        <v/>
      </c>
      <c r="B4193" s="517" t="s">
        <v>1360</v>
      </c>
      <c r="C4193" s="517" t="str">
        <f>選択!$A$1</f>
        <v>ブランド構築支援</v>
      </c>
    </row>
    <row r="4194" spans="1:3">
      <c r="A4194" s="517" t="str">
        <f>IF(C4201=0,"","商品テーブル")</f>
        <v/>
      </c>
      <c r="B4194" s="517" t="s">
        <v>1361</v>
      </c>
      <c r="C4194" s="517" t="e">
        <f ca="1">$C$127</f>
        <v>#VALUE!</v>
      </c>
    </row>
    <row r="4195" spans="1:3">
      <c r="A4195" s="517" t="str">
        <f>IF(C4201=0,"","商品テーブル")</f>
        <v/>
      </c>
      <c r="B4195" s="517" t="s">
        <v>1380</v>
      </c>
    </row>
    <row r="4196" spans="1:3">
      <c r="A4196" s="517" t="str">
        <f>IF(C4201=0,"","商品テーブル")</f>
        <v/>
      </c>
      <c r="B4196" s="517" t="s">
        <v>1396</v>
      </c>
      <c r="C4196" s="517">
        <f>商品入力!C147</f>
        <v>0</v>
      </c>
    </row>
    <row r="4197" spans="1:3">
      <c r="A4197" s="517" t="str">
        <f>IF(C4201=0,"","商品テーブル")</f>
        <v/>
      </c>
      <c r="B4197" s="517" t="s">
        <v>1355</v>
      </c>
      <c r="C4197" s="517">
        <f>商品入力!D147</f>
        <v>0</v>
      </c>
    </row>
    <row r="4198" spans="1:3">
      <c r="A4198" s="517" t="str">
        <f>IF(C4201=0,"","商品テーブル")</f>
        <v/>
      </c>
      <c r="B4198" s="517" t="s">
        <v>1356</v>
      </c>
      <c r="C4198" s="517">
        <f>商品入力!E147</f>
        <v>0</v>
      </c>
    </row>
    <row r="4199" spans="1:3">
      <c r="A4199" s="517" t="str">
        <f>IF(C4201=0,"","商品テーブル")</f>
        <v/>
      </c>
      <c r="B4199" s="517" t="s">
        <v>1357</v>
      </c>
      <c r="C4199" s="517">
        <f>商品入力!F147</f>
        <v>0</v>
      </c>
    </row>
    <row r="4200" spans="1:3">
      <c r="A4200" s="517" t="str">
        <f>IF(C4201=0,"","商品テーブル")</f>
        <v/>
      </c>
      <c r="B4200" s="517" t="s">
        <v>1397</v>
      </c>
      <c r="C4200" s="517">
        <f>商品入力!G147</f>
        <v>0</v>
      </c>
    </row>
    <row r="4201" spans="1:3">
      <c r="A4201" s="517" t="str">
        <f>IF(C4201=0,"","商品テーブル")</f>
        <v/>
      </c>
      <c r="B4201" s="517" t="s">
        <v>1359</v>
      </c>
      <c r="C4201" s="517">
        <f>商品入力!H147</f>
        <v>0</v>
      </c>
    </row>
    <row r="4202" spans="1:3">
      <c r="A4202" s="517" t="str">
        <f>IF(C4201=0,"","商品テーブル")</f>
        <v/>
      </c>
      <c r="B4202" s="517" t="s">
        <v>1398</v>
      </c>
      <c r="C4202" s="517">
        <f>商品入力!I147</f>
        <v>0</v>
      </c>
    </row>
    <row r="4203" spans="1:3">
      <c r="A4203" s="517" t="str">
        <f>IF(C4201=0,"","商品テーブル")</f>
        <v/>
      </c>
      <c r="B4203" s="517" t="s">
        <v>1399</v>
      </c>
      <c r="C4203" s="517">
        <f>商品入力!J147</f>
        <v>0</v>
      </c>
    </row>
    <row r="4204" spans="1:3">
      <c r="A4204" s="517" t="str">
        <f>IF(C4201=0,"","商品テーブル")</f>
        <v/>
      </c>
      <c r="B4204" s="517" t="s">
        <v>1400</v>
      </c>
      <c r="C4204" s="517">
        <f>商品入力!K147</f>
        <v>0</v>
      </c>
    </row>
    <row r="4205" spans="1:3">
      <c r="A4205" s="517" t="str">
        <f>IF(C4201=0,"","商品テーブル")</f>
        <v/>
      </c>
      <c r="B4205" s="517" t="s">
        <v>1401</v>
      </c>
      <c r="C4205" s="517">
        <f>商品入力!L147</f>
        <v>0</v>
      </c>
    </row>
    <row r="4206" spans="1:3">
      <c r="A4206" s="517" t="str">
        <f>IF(C4201=0,"","商品テーブル")</f>
        <v/>
      </c>
      <c r="B4206" s="517" t="s">
        <v>1402</v>
      </c>
      <c r="C4206" s="517">
        <f>商品入力!M147</f>
        <v>0</v>
      </c>
    </row>
    <row r="4207" spans="1:3">
      <c r="A4207" s="517" t="str">
        <f>IF(C4201=0,"","商品テーブル")</f>
        <v/>
      </c>
      <c r="B4207" s="517" t="s">
        <v>1403</v>
      </c>
      <c r="C4207" s="517">
        <f>商品入力!N147</f>
        <v>0</v>
      </c>
    </row>
    <row r="4208" spans="1:3">
      <c r="A4208" s="517" t="str">
        <f>IF(C4201=0,"","商品テーブル")</f>
        <v/>
      </c>
      <c r="B4208" s="517" t="s">
        <v>1404</v>
      </c>
      <c r="C4208" s="517">
        <f>商品入力!O147</f>
        <v>0</v>
      </c>
    </row>
    <row r="4209" spans="1:4">
      <c r="A4209" s="517" t="str">
        <f>IF(C4201=0,"","商品テーブル")</f>
        <v/>
      </c>
      <c r="B4209" s="517" t="s">
        <v>1405</v>
      </c>
      <c r="C4209" s="517">
        <f>商品入力!P147</f>
        <v>0</v>
      </c>
    </row>
    <row r="4210" spans="1:4">
      <c r="A4210" s="517" t="str">
        <f>IF(C4201=0,"","商品テーブル")</f>
        <v/>
      </c>
      <c r="B4210" s="517" t="s">
        <v>1406</v>
      </c>
      <c r="C4210" s="517">
        <f>商品入力!Q147</f>
        <v>0</v>
      </c>
    </row>
    <row r="4211" spans="1:4">
      <c r="A4211" s="517" t="str">
        <f>IF(C4201=0,"","商品テーブル")</f>
        <v/>
      </c>
      <c r="B4211" s="517" t="s">
        <v>1407</v>
      </c>
      <c r="C4211" s="517">
        <f>商品入力!R147</f>
        <v>0</v>
      </c>
    </row>
    <row r="4212" spans="1:4">
      <c r="A4212" s="517" t="str">
        <f>IF(C4201=0,"","商品テーブル")</f>
        <v/>
      </c>
      <c r="B4212" s="517" t="s">
        <v>1408</v>
      </c>
      <c r="C4212" s="517">
        <f>商品入力!S147</f>
        <v>0</v>
      </c>
    </row>
    <row r="4213" spans="1:4">
      <c r="A4213" s="517" t="str">
        <f>IF(C4201=0,"","商品テーブル")</f>
        <v/>
      </c>
      <c r="B4213" s="517" t="s">
        <v>1409</v>
      </c>
      <c r="C4213" s="517">
        <f>商品入力!T147</f>
        <v>0</v>
      </c>
    </row>
    <row r="4214" spans="1:4">
      <c r="A4214" s="517" t="str">
        <f>IF(C4224=0,"","商品テーブル")</f>
        <v/>
      </c>
      <c r="B4214" s="517" t="s">
        <v>1291</v>
      </c>
      <c r="C4214" s="517" t="str">
        <f>申請用入力!$R$12</f>
        <v/>
      </c>
      <c r="D4214" s="517" t="s">
        <v>1292</v>
      </c>
    </row>
    <row r="4215" spans="1:4">
      <c r="A4215" s="517" t="str">
        <f>IF(C4224=0,"","商品テーブル")</f>
        <v/>
      </c>
      <c r="B4215" s="517" t="s">
        <v>1293</v>
      </c>
      <c r="C4215" s="517">
        <f>選択!$A$2</f>
        <v>2024</v>
      </c>
    </row>
    <row r="4216" spans="1:4">
      <c r="A4216" s="517" t="str">
        <f>IF(C4224=0,"","商品テーブル")</f>
        <v/>
      </c>
      <c r="B4216" s="517" t="s">
        <v>1360</v>
      </c>
      <c r="C4216" s="517" t="str">
        <f>選択!$A$1</f>
        <v>ブランド構築支援</v>
      </c>
    </row>
    <row r="4217" spans="1:4">
      <c r="A4217" s="517" t="str">
        <f>IF(C4224=0,"","商品テーブル")</f>
        <v/>
      </c>
      <c r="B4217" s="517" t="s">
        <v>1361</v>
      </c>
      <c r="C4217" s="517" t="e">
        <f ca="1">$C$127</f>
        <v>#VALUE!</v>
      </c>
    </row>
    <row r="4218" spans="1:4">
      <c r="A4218" s="517" t="str">
        <f>IF(C4224=0,"","商品テーブル")</f>
        <v/>
      </c>
      <c r="B4218" s="517" t="s">
        <v>1380</v>
      </c>
    </row>
    <row r="4219" spans="1:4">
      <c r="A4219" s="517" t="str">
        <f>IF(C4224=0,"","商品テーブル")</f>
        <v/>
      </c>
      <c r="B4219" s="517" t="s">
        <v>1396</v>
      </c>
      <c r="C4219" s="517">
        <f>商品入力!C148</f>
        <v>0</v>
      </c>
    </row>
    <row r="4220" spans="1:4">
      <c r="A4220" s="517" t="str">
        <f>IF(C4224=0,"","商品テーブル")</f>
        <v/>
      </c>
      <c r="B4220" s="517" t="s">
        <v>1355</v>
      </c>
      <c r="C4220" s="517">
        <f>商品入力!D148</f>
        <v>0</v>
      </c>
    </row>
    <row r="4221" spans="1:4">
      <c r="A4221" s="517" t="str">
        <f>IF(C4224=0,"","商品テーブル")</f>
        <v/>
      </c>
      <c r="B4221" s="517" t="s">
        <v>1356</v>
      </c>
      <c r="C4221" s="517">
        <f>商品入力!E148</f>
        <v>0</v>
      </c>
    </row>
    <row r="4222" spans="1:4">
      <c r="A4222" s="517" t="str">
        <f>IF(C4224=0,"","商品テーブル")</f>
        <v/>
      </c>
      <c r="B4222" s="517" t="s">
        <v>1357</v>
      </c>
      <c r="C4222" s="517">
        <f>商品入力!F148</f>
        <v>0</v>
      </c>
    </row>
    <row r="4223" spans="1:4">
      <c r="A4223" s="517" t="str">
        <f>IF(C4224=0,"","商品テーブル")</f>
        <v/>
      </c>
      <c r="B4223" s="517" t="s">
        <v>1397</v>
      </c>
      <c r="C4223" s="517">
        <f>商品入力!G148</f>
        <v>0</v>
      </c>
    </row>
    <row r="4224" spans="1:4">
      <c r="A4224" s="517" t="str">
        <f>IF(C4224=0,"","商品テーブル")</f>
        <v/>
      </c>
      <c r="B4224" s="517" t="s">
        <v>1359</v>
      </c>
      <c r="C4224" s="517">
        <f>商品入力!H148</f>
        <v>0</v>
      </c>
    </row>
    <row r="4225" spans="1:4">
      <c r="A4225" s="517" t="str">
        <f>IF(C4224=0,"","商品テーブル")</f>
        <v/>
      </c>
      <c r="B4225" s="517" t="s">
        <v>1398</v>
      </c>
      <c r="C4225" s="517">
        <f>商品入力!I148</f>
        <v>0</v>
      </c>
    </row>
    <row r="4226" spans="1:4">
      <c r="A4226" s="517" t="str">
        <f>IF(C4224=0,"","商品テーブル")</f>
        <v/>
      </c>
      <c r="B4226" s="517" t="s">
        <v>1399</v>
      </c>
      <c r="C4226" s="517">
        <f>商品入力!J148</f>
        <v>0</v>
      </c>
    </row>
    <row r="4227" spans="1:4">
      <c r="A4227" s="517" t="str">
        <f>IF(C4224=0,"","商品テーブル")</f>
        <v/>
      </c>
      <c r="B4227" s="517" t="s">
        <v>1400</v>
      </c>
      <c r="C4227" s="517">
        <f>商品入力!K148</f>
        <v>0</v>
      </c>
    </row>
    <row r="4228" spans="1:4">
      <c r="A4228" s="517" t="str">
        <f>IF(C4224=0,"","商品テーブル")</f>
        <v/>
      </c>
      <c r="B4228" s="517" t="s">
        <v>1401</v>
      </c>
      <c r="C4228" s="517">
        <f>商品入力!L148</f>
        <v>0</v>
      </c>
    </row>
    <row r="4229" spans="1:4">
      <c r="A4229" s="517" t="str">
        <f>IF(C4224=0,"","商品テーブル")</f>
        <v/>
      </c>
      <c r="B4229" s="517" t="s">
        <v>1402</v>
      </c>
      <c r="C4229" s="517">
        <f>商品入力!M148</f>
        <v>0</v>
      </c>
    </row>
    <row r="4230" spans="1:4">
      <c r="A4230" s="517" t="str">
        <f>IF(C4224=0,"","商品テーブル")</f>
        <v/>
      </c>
      <c r="B4230" s="517" t="s">
        <v>1403</v>
      </c>
      <c r="C4230" s="517">
        <f>商品入力!N148</f>
        <v>0</v>
      </c>
    </row>
    <row r="4231" spans="1:4">
      <c r="A4231" s="517" t="str">
        <f>IF(C4224=0,"","商品テーブル")</f>
        <v/>
      </c>
      <c r="B4231" s="517" t="s">
        <v>1404</v>
      </c>
      <c r="C4231" s="517">
        <f>商品入力!O148</f>
        <v>0</v>
      </c>
    </row>
    <row r="4232" spans="1:4">
      <c r="A4232" s="517" t="str">
        <f>IF(C4224=0,"","商品テーブル")</f>
        <v/>
      </c>
      <c r="B4232" s="517" t="s">
        <v>1405</v>
      </c>
      <c r="C4232" s="517">
        <f>商品入力!P148</f>
        <v>0</v>
      </c>
    </row>
    <row r="4233" spans="1:4">
      <c r="A4233" s="517" t="str">
        <f>IF(C4224=0,"","商品テーブル")</f>
        <v/>
      </c>
      <c r="B4233" s="517" t="s">
        <v>1406</v>
      </c>
      <c r="C4233" s="517">
        <f>商品入力!Q148</f>
        <v>0</v>
      </c>
    </row>
    <row r="4234" spans="1:4">
      <c r="A4234" s="517" t="str">
        <f>IF(C4224=0,"","商品テーブル")</f>
        <v/>
      </c>
      <c r="B4234" s="517" t="s">
        <v>1407</v>
      </c>
      <c r="C4234" s="517">
        <f>商品入力!R148</f>
        <v>0</v>
      </c>
    </row>
    <row r="4235" spans="1:4">
      <c r="A4235" s="517" t="str">
        <f>IF(C4224=0,"","商品テーブル")</f>
        <v/>
      </c>
      <c r="B4235" s="517" t="s">
        <v>1408</v>
      </c>
      <c r="C4235" s="517">
        <f>商品入力!S148</f>
        <v>0</v>
      </c>
    </row>
    <row r="4236" spans="1:4">
      <c r="A4236" s="517" t="str">
        <f>IF(C4224=0,"","商品テーブル")</f>
        <v/>
      </c>
      <c r="B4236" s="517" t="s">
        <v>1409</v>
      </c>
      <c r="C4236" s="517">
        <f>商品入力!T148</f>
        <v>0</v>
      </c>
    </row>
    <row r="4237" spans="1:4">
      <c r="A4237" s="517" t="str">
        <f>IF(C4247=0,"","商品テーブル")</f>
        <v/>
      </c>
      <c r="B4237" s="517" t="s">
        <v>1291</v>
      </c>
      <c r="C4237" s="517" t="str">
        <f>申請用入力!$R$12</f>
        <v/>
      </c>
      <c r="D4237" s="517" t="s">
        <v>1292</v>
      </c>
    </row>
    <row r="4238" spans="1:4">
      <c r="A4238" s="517" t="str">
        <f>IF(C4247=0,"","商品テーブル")</f>
        <v/>
      </c>
      <c r="B4238" s="517" t="s">
        <v>1293</v>
      </c>
      <c r="C4238" s="517">
        <f>選択!$A$2</f>
        <v>2024</v>
      </c>
    </row>
    <row r="4239" spans="1:4">
      <c r="A4239" s="517" t="str">
        <f>IF(C4247=0,"","商品テーブル")</f>
        <v/>
      </c>
      <c r="B4239" s="517" t="s">
        <v>1360</v>
      </c>
      <c r="C4239" s="517" t="str">
        <f>選択!$A$1</f>
        <v>ブランド構築支援</v>
      </c>
    </row>
    <row r="4240" spans="1:4">
      <c r="A4240" s="517" t="str">
        <f>IF(C4247=0,"","商品テーブル")</f>
        <v/>
      </c>
      <c r="B4240" s="517" t="s">
        <v>1361</v>
      </c>
      <c r="C4240" s="517" t="e">
        <f ca="1">$C$127</f>
        <v>#VALUE!</v>
      </c>
    </row>
    <row r="4241" spans="1:3">
      <c r="A4241" s="517" t="str">
        <f>IF(C4247=0,"","商品テーブル")</f>
        <v/>
      </c>
      <c r="B4241" s="517" t="s">
        <v>1380</v>
      </c>
    </row>
    <row r="4242" spans="1:3">
      <c r="A4242" s="517" t="str">
        <f>IF(C4247=0,"","商品テーブル")</f>
        <v/>
      </c>
      <c r="B4242" s="517" t="s">
        <v>1396</v>
      </c>
      <c r="C4242" s="517">
        <f>商品入力!C149</f>
        <v>0</v>
      </c>
    </row>
    <row r="4243" spans="1:3">
      <c r="A4243" s="517" t="str">
        <f>IF(C4247=0,"","商品テーブル")</f>
        <v/>
      </c>
      <c r="B4243" s="517" t="s">
        <v>1355</v>
      </c>
      <c r="C4243" s="517">
        <f>商品入力!D149</f>
        <v>0</v>
      </c>
    </row>
    <row r="4244" spans="1:3">
      <c r="A4244" s="517" t="str">
        <f>IF(C4247=0,"","商品テーブル")</f>
        <v/>
      </c>
      <c r="B4244" s="517" t="s">
        <v>1356</v>
      </c>
      <c r="C4244" s="517">
        <f>商品入力!E149</f>
        <v>0</v>
      </c>
    </row>
    <row r="4245" spans="1:3">
      <c r="A4245" s="517" t="str">
        <f>IF(C4247=0,"","商品テーブル")</f>
        <v/>
      </c>
      <c r="B4245" s="517" t="s">
        <v>1357</v>
      </c>
      <c r="C4245" s="517">
        <f>商品入力!F149</f>
        <v>0</v>
      </c>
    </row>
    <row r="4246" spans="1:3">
      <c r="A4246" s="517" t="str">
        <f>IF(C4247=0,"","商品テーブル")</f>
        <v/>
      </c>
      <c r="B4246" s="517" t="s">
        <v>1397</v>
      </c>
      <c r="C4246" s="517">
        <f>商品入力!G149</f>
        <v>0</v>
      </c>
    </row>
    <row r="4247" spans="1:3">
      <c r="A4247" s="517" t="str">
        <f>IF(C4247=0,"","商品テーブル")</f>
        <v/>
      </c>
      <c r="B4247" s="517" t="s">
        <v>1359</v>
      </c>
      <c r="C4247" s="517">
        <f>商品入力!H149</f>
        <v>0</v>
      </c>
    </row>
    <row r="4248" spans="1:3">
      <c r="A4248" s="517" t="str">
        <f>IF(C4247=0,"","商品テーブル")</f>
        <v/>
      </c>
      <c r="B4248" s="517" t="s">
        <v>1398</v>
      </c>
      <c r="C4248" s="517">
        <f>商品入力!I149</f>
        <v>0</v>
      </c>
    </row>
    <row r="4249" spans="1:3">
      <c r="A4249" s="517" t="str">
        <f>IF(C4247=0,"","商品テーブル")</f>
        <v/>
      </c>
      <c r="B4249" s="517" t="s">
        <v>1399</v>
      </c>
      <c r="C4249" s="517">
        <f>商品入力!J149</f>
        <v>0</v>
      </c>
    </row>
    <row r="4250" spans="1:3">
      <c r="A4250" s="517" t="str">
        <f>IF(C4247=0,"","商品テーブル")</f>
        <v/>
      </c>
      <c r="B4250" s="517" t="s">
        <v>1400</v>
      </c>
      <c r="C4250" s="517">
        <f>商品入力!K149</f>
        <v>0</v>
      </c>
    </row>
    <row r="4251" spans="1:3">
      <c r="A4251" s="517" t="str">
        <f>IF(C4247=0,"","商品テーブル")</f>
        <v/>
      </c>
      <c r="B4251" s="517" t="s">
        <v>1401</v>
      </c>
      <c r="C4251" s="517">
        <f>商品入力!L149</f>
        <v>0</v>
      </c>
    </row>
    <row r="4252" spans="1:3">
      <c r="A4252" s="517" t="str">
        <f>IF(C4247=0,"","商品テーブル")</f>
        <v/>
      </c>
      <c r="B4252" s="517" t="s">
        <v>1402</v>
      </c>
      <c r="C4252" s="517">
        <f>商品入力!M149</f>
        <v>0</v>
      </c>
    </row>
    <row r="4253" spans="1:3">
      <c r="A4253" s="517" t="str">
        <f>IF(C4247=0,"","商品テーブル")</f>
        <v/>
      </c>
      <c r="B4253" s="517" t="s">
        <v>1403</v>
      </c>
      <c r="C4253" s="517">
        <f>商品入力!N149</f>
        <v>0</v>
      </c>
    </row>
    <row r="4254" spans="1:3">
      <c r="A4254" s="517" t="str">
        <f>IF(C4247=0,"","商品テーブル")</f>
        <v/>
      </c>
      <c r="B4254" s="517" t="s">
        <v>1404</v>
      </c>
      <c r="C4254" s="517">
        <f>商品入力!O149</f>
        <v>0</v>
      </c>
    </row>
    <row r="4255" spans="1:3">
      <c r="A4255" s="517" t="str">
        <f>IF(C4247=0,"","商品テーブル")</f>
        <v/>
      </c>
      <c r="B4255" s="517" t="s">
        <v>1405</v>
      </c>
      <c r="C4255" s="517">
        <f>商品入力!P149</f>
        <v>0</v>
      </c>
    </row>
    <row r="4256" spans="1:3">
      <c r="A4256" s="517" t="str">
        <f>IF(C4247=0,"","商品テーブル")</f>
        <v/>
      </c>
      <c r="B4256" s="517" t="s">
        <v>1406</v>
      </c>
      <c r="C4256" s="517">
        <f>商品入力!Q149</f>
        <v>0</v>
      </c>
    </row>
    <row r="4257" spans="1:4">
      <c r="A4257" s="517" t="str">
        <f>IF(C4247=0,"","商品テーブル")</f>
        <v/>
      </c>
      <c r="B4257" s="517" t="s">
        <v>1407</v>
      </c>
      <c r="C4257" s="517">
        <f>商品入力!R149</f>
        <v>0</v>
      </c>
    </row>
    <row r="4258" spans="1:4">
      <c r="A4258" s="517" t="str">
        <f>IF(C4247=0,"","商品テーブル")</f>
        <v/>
      </c>
      <c r="B4258" s="517" t="s">
        <v>1408</v>
      </c>
      <c r="C4258" s="517">
        <f>商品入力!S149</f>
        <v>0</v>
      </c>
    </row>
    <row r="4259" spans="1:4">
      <c r="A4259" s="517" t="str">
        <f>IF(C4247=0,"","商品テーブル")</f>
        <v/>
      </c>
      <c r="B4259" s="517" t="s">
        <v>1409</v>
      </c>
      <c r="C4259" s="517">
        <f>商品入力!T149</f>
        <v>0</v>
      </c>
    </row>
    <row r="4260" spans="1:4">
      <c r="A4260" s="517" t="str">
        <f>IF(C4270=0,"","商品テーブル")</f>
        <v/>
      </c>
      <c r="B4260" s="517" t="s">
        <v>1291</v>
      </c>
      <c r="C4260" s="517" t="str">
        <f>申請用入力!$R$12</f>
        <v/>
      </c>
      <c r="D4260" s="517" t="s">
        <v>1292</v>
      </c>
    </row>
    <row r="4261" spans="1:4">
      <c r="A4261" s="517" t="str">
        <f>IF(C4270=0,"","商品テーブル")</f>
        <v/>
      </c>
      <c r="B4261" s="517" t="s">
        <v>1293</v>
      </c>
      <c r="C4261" s="517">
        <f>選択!$A$2</f>
        <v>2024</v>
      </c>
    </row>
    <row r="4262" spans="1:4">
      <c r="A4262" s="517" t="str">
        <f>IF(C4270=0,"","商品テーブル")</f>
        <v/>
      </c>
      <c r="B4262" s="517" t="s">
        <v>1360</v>
      </c>
      <c r="C4262" s="517" t="str">
        <f>選択!$A$1</f>
        <v>ブランド構築支援</v>
      </c>
    </row>
    <row r="4263" spans="1:4">
      <c r="A4263" s="517" t="str">
        <f>IF(C4270=0,"","商品テーブル")</f>
        <v/>
      </c>
      <c r="B4263" s="517" t="s">
        <v>1361</v>
      </c>
      <c r="C4263" s="517" t="e">
        <f ca="1">$C$127</f>
        <v>#VALUE!</v>
      </c>
    </row>
    <row r="4264" spans="1:4">
      <c r="A4264" s="517" t="str">
        <f>IF(C4270=0,"","商品テーブル")</f>
        <v/>
      </c>
      <c r="B4264" s="517" t="s">
        <v>1380</v>
      </c>
    </row>
    <row r="4265" spans="1:4">
      <c r="A4265" s="517" t="str">
        <f>IF(C4270=0,"","商品テーブル")</f>
        <v/>
      </c>
      <c r="B4265" s="517" t="s">
        <v>1396</v>
      </c>
      <c r="C4265" s="517">
        <f>商品入力!C150</f>
        <v>0</v>
      </c>
    </row>
    <row r="4266" spans="1:4">
      <c r="A4266" s="517" t="str">
        <f>IF(C4270=0,"","商品テーブル")</f>
        <v/>
      </c>
      <c r="B4266" s="517" t="s">
        <v>1355</v>
      </c>
      <c r="C4266" s="517">
        <f>商品入力!D150</f>
        <v>0</v>
      </c>
    </row>
    <row r="4267" spans="1:4">
      <c r="A4267" s="517" t="str">
        <f>IF(C4270=0,"","商品テーブル")</f>
        <v/>
      </c>
      <c r="B4267" s="517" t="s">
        <v>1356</v>
      </c>
      <c r="C4267" s="517">
        <f>商品入力!E150</f>
        <v>0</v>
      </c>
    </row>
    <row r="4268" spans="1:4">
      <c r="A4268" s="517" t="str">
        <f>IF(C4270=0,"","商品テーブル")</f>
        <v/>
      </c>
      <c r="B4268" s="517" t="s">
        <v>1357</v>
      </c>
      <c r="C4268" s="517">
        <f>商品入力!F150</f>
        <v>0</v>
      </c>
    </row>
    <row r="4269" spans="1:4">
      <c r="A4269" s="517" t="str">
        <f>IF(C4270=0,"","商品テーブル")</f>
        <v/>
      </c>
      <c r="B4269" s="517" t="s">
        <v>1397</v>
      </c>
      <c r="C4269" s="517">
        <f>商品入力!G150</f>
        <v>0</v>
      </c>
    </row>
    <row r="4270" spans="1:4">
      <c r="A4270" s="517" t="str">
        <f>IF(C4270=0,"","商品テーブル")</f>
        <v/>
      </c>
      <c r="B4270" s="517" t="s">
        <v>1359</v>
      </c>
      <c r="C4270" s="517">
        <f>商品入力!H150</f>
        <v>0</v>
      </c>
    </row>
    <row r="4271" spans="1:4">
      <c r="A4271" s="517" t="str">
        <f>IF(C4270=0,"","商品テーブル")</f>
        <v/>
      </c>
      <c r="B4271" s="517" t="s">
        <v>1398</v>
      </c>
      <c r="C4271" s="517">
        <f>商品入力!I150</f>
        <v>0</v>
      </c>
    </row>
    <row r="4272" spans="1:4">
      <c r="A4272" s="517" t="str">
        <f>IF(C4270=0,"","商品テーブル")</f>
        <v/>
      </c>
      <c r="B4272" s="517" t="s">
        <v>1399</v>
      </c>
      <c r="C4272" s="517">
        <f>商品入力!J150</f>
        <v>0</v>
      </c>
    </row>
    <row r="4273" spans="1:4">
      <c r="A4273" s="517" t="str">
        <f>IF(C4270=0,"","商品テーブル")</f>
        <v/>
      </c>
      <c r="B4273" s="517" t="s">
        <v>1400</v>
      </c>
      <c r="C4273" s="517">
        <f>商品入力!K150</f>
        <v>0</v>
      </c>
    </row>
    <row r="4274" spans="1:4">
      <c r="A4274" s="517" t="str">
        <f>IF(C4270=0,"","商品テーブル")</f>
        <v/>
      </c>
      <c r="B4274" s="517" t="s">
        <v>1401</v>
      </c>
      <c r="C4274" s="517">
        <f>商品入力!L150</f>
        <v>0</v>
      </c>
    </row>
    <row r="4275" spans="1:4">
      <c r="A4275" s="517" t="str">
        <f>IF(C4270=0,"","商品テーブル")</f>
        <v/>
      </c>
      <c r="B4275" s="517" t="s">
        <v>1402</v>
      </c>
      <c r="C4275" s="517">
        <f>商品入力!M150</f>
        <v>0</v>
      </c>
    </row>
    <row r="4276" spans="1:4">
      <c r="A4276" s="517" t="str">
        <f>IF(C4270=0,"","商品テーブル")</f>
        <v/>
      </c>
      <c r="B4276" s="517" t="s">
        <v>1403</v>
      </c>
      <c r="C4276" s="517">
        <f>商品入力!N150</f>
        <v>0</v>
      </c>
    </row>
    <row r="4277" spans="1:4">
      <c r="A4277" s="517" t="str">
        <f>IF(C4270=0,"","商品テーブル")</f>
        <v/>
      </c>
      <c r="B4277" s="517" t="s">
        <v>1404</v>
      </c>
      <c r="C4277" s="517">
        <f>商品入力!O150</f>
        <v>0</v>
      </c>
    </row>
    <row r="4278" spans="1:4">
      <c r="A4278" s="517" t="str">
        <f>IF(C4270=0,"","商品テーブル")</f>
        <v/>
      </c>
      <c r="B4278" s="517" t="s">
        <v>1405</v>
      </c>
      <c r="C4278" s="517">
        <f>商品入力!P150</f>
        <v>0</v>
      </c>
    </row>
    <row r="4279" spans="1:4">
      <c r="A4279" s="517" t="str">
        <f>IF(C4270=0,"","商品テーブル")</f>
        <v/>
      </c>
      <c r="B4279" s="517" t="s">
        <v>1406</v>
      </c>
      <c r="C4279" s="517">
        <f>商品入力!Q150</f>
        <v>0</v>
      </c>
    </row>
    <row r="4280" spans="1:4">
      <c r="A4280" s="517" t="str">
        <f>IF(C4270=0,"","商品テーブル")</f>
        <v/>
      </c>
      <c r="B4280" s="517" t="s">
        <v>1407</v>
      </c>
      <c r="C4280" s="517">
        <f>商品入力!R150</f>
        <v>0</v>
      </c>
    </row>
    <row r="4281" spans="1:4">
      <c r="A4281" s="517" t="str">
        <f>IF(C4270=0,"","商品テーブル")</f>
        <v/>
      </c>
      <c r="B4281" s="517" t="s">
        <v>1408</v>
      </c>
      <c r="C4281" s="517">
        <f>商品入力!S150</f>
        <v>0</v>
      </c>
    </row>
    <row r="4282" spans="1:4">
      <c r="A4282" s="517" t="str">
        <f>IF(C4270=0,"","商品テーブル")</f>
        <v/>
      </c>
      <c r="B4282" s="517" t="s">
        <v>1409</v>
      </c>
      <c r="C4282" s="517">
        <f>商品入力!T150</f>
        <v>0</v>
      </c>
    </row>
    <row r="4283" spans="1:4">
      <c r="A4283" s="517" t="str">
        <f>IF(C4293=0,"","商品テーブル")</f>
        <v/>
      </c>
      <c r="B4283" s="517" t="s">
        <v>1291</v>
      </c>
      <c r="C4283" s="517" t="str">
        <f>申請用入力!$R$12</f>
        <v/>
      </c>
      <c r="D4283" s="517" t="s">
        <v>1292</v>
      </c>
    </row>
    <row r="4284" spans="1:4">
      <c r="A4284" s="517" t="str">
        <f>IF(C4293=0,"","商品テーブル")</f>
        <v/>
      </c>
      <c r="B4284" s="517" t="s">
        <v>1293</v>
      </c>
      <c r="C4284" s="517">
        <f>選択!$A$2</f>
        <v>2024</v>
      </c>
    </row>
    <row r="4285" spans="1:4">
      <c r="A4285" s="517" t="str">
        <f>IF(C4293=0,"","商品テーブル")</f>
        <v/>
      </c>
      <c r="B4285" s="517" t="s">
        <v>1360</v>
      </c>
      <c r="C4285" s="517" t="str">
        <f>選択!$A$1</f>
        <v>ブランド構築支援</v>
      </c>
    </row>
    <row r="4286" spans="1:4">
      <c r="A4286" s="517" t="str">
        <f>IF(C4293=0,"","商品テーブル")</f>
        <v/>
      </c>
      <c r="B4286" s="517" t="s">
        <v>1361</v>
      </c>
      <c r="C4286" s="517" t="e">
        <f ca="1">$C$127</f>
        <v>#VALUE!</v>
      </c>
    </row>
    <row r="4287" spans="1:4">
      <c r="A4287" s="517" t="str">
        <f>IF(C4293=0,"","商品テーブル")</f>
        <v/>
      </c>
      <c r="B4287" s="517" t="s">
        <v>1380</v>
      </c>
    </row>
    <row r="4288" spans="1:4">
      <c r="A4288" s="517" t="str">
        <f>IF(C4293=0,"","商品テーブル")</f>
        <v/>
      </c>
      <c r="B4288" s="517" t="s">
        <v>1396</v>
      </c>
      <c r="C4288" s="517">
        <f>商品入力!C151</f>
        <v>0</v>
      </c>
    </row>
    <row r="4289" spans="1:3">
      <c r="A4289" s="517" t="str">
        <f>IF(C4293=0,"","商品テーブル")</f>
        <v/>
      </c>
      <c r="B4289" s="517" t="s">
        <v>1355</v>
      </c>
      <c r="C4289" s="517">
        <f>商品入力!D151</f>
        <v>0</v>
      </c>
    </row>
    <row r="4290" spans="1:3">
      <c r="A4290" s="517" t="str">
        <f>IF(C4293=0,"","商品テーブル")</f>
        <v/>
      </c>
      <c r="B4290" s="517" t="s">
        <v>1356</v>
      </c>
      <c r="C4290" s="517">
        <f>商品入力!E151</f>
        <v>0</v>
      </c>
    </row>
    <row r="4291" spans="1:3">
      <c r="A4291" s="517" t="str">
        <f>IF(C4293=0,"","商品テーブル")</f>
        <v/>
      </c>
      <c r="B4291" s="517" t="s">
        <v>1357</v>
      </c>
      <c r="C4291" s="517">
        <f>商品入力!F151</f>
        <v>0</v>
      </c>
    </row>
    <row r="4292" spans="1:3">
      <c r="A4292" s="517" t="str">
        <f>IF(C4293=0,"","商品テーブル")</f>
        <v/>
      </c>
      <c r="B4292" s="517" t="s">
        <v>1397</v>
      </c>
      <c r="C4292" s="517">
        <f>商品入力!G151</f>
        <v>0</v>
      </c>
    </row>
    <row r="4293" spans="1:3">
      <c r="A4293" s="517" t="str">
        <f>IF(C4293=0,"","商品テーブル")</f>
        <v/>
      </c>
      <c r="B4293" s="517" t="s">
        <v>1359</v>
      </c>
      <c r="C4293" s="517">
        <f>商品入力!H151</f>
        <v>0</v>
      </c>
    </row>
    <row r="4294" spans="1:3">
      <c r="A4294" s="517" t="str">
        <f>IF(C4293=0,"","商品テーブル")</f>
        <v/>
      </c>
      <c r="B4294" s="517" t="s">
        <v>1398</v>
      </c>
      <c r="C4294" s="517">
        <f>商品入力!I151</f>
        <v>0</v>
      </c>
    </row>
    <row r="4295" spans="1:3">
      <c r="A4295" s="517" t="str">
        <f>IF(C4293=0,"","商品テーブル")</f>
        <v/>
      </c>
      <c r="B4295" s="517" t="s">
        <v>1399</v>
      </c>
      <c r="C4295" s="517">
        <f>商品入力!J151</f>
        <v>0</v>
      </c>
    </row>
    <row r="4296" spans="1:3">
      <c r="A4296" s="517" t="str">
        <f>IF(C4293=0,"","商品テーブル")</f>
        <v/>
      </c>
      <c r="B4296" s="517" t="s">
        <v>1400</v>
      </c>
      <c r="C4296" s="517">
        <f>商品入力!K151</f>
        <v>0</v>
      </c>
    </row>
    <row r="4297" spans="1:3">
      <c r="A4297" s="517" t="str">
        <f>IF(C4293=0,"","商品テーブル")</f>
        <v/>
      </c>
      <c r="B4297" s="517" t="s">
        <v>1401</v>
      </c>
      <c r="C4297" s="517">
        <f>商品入力!L151</f>
        <v>0</v>
      </c>
    </row>
    <row r="4298" spans="1:3">
      <c r="A4298" s="517" t="str">
        <f>IF(C4293=0,"","商品テーブル")</f>
        <v/>
      </c>
      <c r="B4298" s="517" t="s">
        <v>1402</v>
      </c>
      <c r="C4298" s="517">
        <f>商品入力!M151</f>
        <v>0</v>
      </c>
    </row>
    <row r="4299" spans="1:3">
      <c r="A4299" s="517" t="str">
        <f>IF(C4293=0,"","商品テーブル")</f>
        <v/>
      </c>
      <c r="B4299" s="517" t="s">
        <v>1403</v>
      </c>
      <c r="C4299" s="517">
        <f>商品入力!N151</f>
        <v>0</v>
      </c>
    </row>
    <row r="4300" spans="1:3">
      <c r="A4300" s="517" t="str">
        <f>IF(C4293=0,"","商品テーブル")</f>
        <v/>
      </c>
      <c r="B4300" s="517" t="s">
        <v>1404</v>
      </c>
      <c r="C4300" s="517">
        <f>商品入力!O151</f>
        <v>0</v>
      </c>
    </row>
    <row r="4301" spans="1:3">
      <c r="A4301" s="517" t="str">
        <f>IF(C4293=0,"","商品テーブル")</f>
        <v/>
      </c>
      <c r="B4301" s="517" t="s">
        <v>1405</v>
      </c>
      <c r="C4301" s="517">
        <f>商品入力!P151</f>
        <v>0</v>
      </c>
    </row>
    <row r="4302" spans="1:3">
      <c r="A4302" s="517" t="str">
        <f>IF(C4293=0,"","商品テーブル")</f>
        <v/>
      </c>
      <c r="B4302" s="517" t="s">
        <v>1406</v>
      </c>
      <c r="C4302" s="517">
        <f>商品入力!Q151</f>
        <v>0</v>
      </c>
    </row>
    <row r="4303" spans="1:3">
      <c r="A4303" s="517" t="str">
        <f>IF(C4293=0,"","商品テーブル")</f>
        <v/>
      </c>
      <c r="B4303" s="517" t="s">
        <v>1407</v>
      </c>
      <c r="C4303" s="517">
        <f>商品入力!R151</f>
        <v>0</v>
      </c>
    </row>
    <row r="4304" spans="1:3">
      <c r="A4304" s="517" t="str">
        <f>IF(C4293=0,"","商品テーブル")</f>
        <v/>
      </c>
      <c r="B4304" s="517" t="s">
        <v>1408</v>
      </c>
      <c r="C4304" s="517">
        <f>商品入力!S151</f>
        <v>0</v>
      </c>
    </row>
    <row r="4305" spans="1:4">
      <c r="A4305" s="517" t="str">
        <f>IF(C4293=0,"","商品テーブル")</f>
        <v/>
      </c>
      <c r="B4305" s="517" t="s">
        <v>1409</v>
      </c>
      <c r="C4305" s="517">
        <f>商品入力!T151</f>
        <v>0</v>
      </c>
    </row>
    <row r="4306" spans="1:4">
      <c r="A4306" s="517" t="str">
        <f>IF(C4316=0,"","商品テーブル")</f>
        <v/>
      </c>
      <c r="B4306" s="517" t="s">
        <v>1291</v>
      </c>
      <c r="C4306" s="517" t="str">
        <f>申請用入力!$R$12</f>
        <v/>
      </c>
      <c r="D4306" s="517" t="s">
        <v>1292</v>
      </c>
    </row>
    <row r="4307" spans="1:4">
      <c r="A4307" s="517" t="str">
        <f>IF(C4316=0,"","商品テーブル")</f>
        <v/>
      </c>
      <c r="B4307" s="517" t="s">
        <v>1293</v>
      </c>
      <c r="C4307" s="517">
        <f>選択!$A$2</f>
        <v>2024</v>
      </c>
    </row>
    <row r="4308" spans="1:4">
      <c r="A4308" s="517" t="str">
        <f>IF(C4316=0,"","商品テーブル")</f>
        <v/>
      </c>
      <c r="B4308" s="517" t="s">
        <v>1360</v>
      </c>
      <c r="C4308" s="517" t="str">
        <f>選択!$A$1</f>
        <v>ブランド構築支援</v>
      </c>
    </row>
    <row r="4309" spans="1:4">
      <c r="A4309" s="517" t="str">
        <f>IF(C4316=0,"","商品テーブル")</f>
        <v/>
      </c>
      <c r="B4309" s="517" t="s">
        <v>1361</v>
      </c>
      <c r="C4309" s="517" t="e">
        <f ca="1">$C$127</f>
        <v>#VALUE!</v>
      </c>
    </row>
    <row r="4310" spans="1:4">
      <c r="A4310" s="517" t="str">
        <f>IF(C4316=0,"","商品テーブル")</f>
        <v/>
      </c>
      <c r="B4310" s="517" t="s">
        <v>1380</v>
      </c>
    </row>
    <row r="4311" spans="1:4">
      <c r="A4311" s="517" t="str">
        <f>IF(C4316=0,"","商品テーブル")</f>
        <v/>
      </c>
      <c r="B4311" s="517" t="s">
        <v>1396</v>
      </c>
      <c r="C4311" s="517">
        <f>商品入力!C152</f>
        <v>0</v>
      </c>
    </row>
    <row r="4312" spans="1:4">
      <c r="A4312" s="517" t="str">
        <f>IF(C4316=0,"","商品テーブル")</f>
        <v/>
      </c>
      <c r="B4312" s="517" t="s">
        <v>1355</v>
      </c>
      <c r="C4312" s="517">
        <f>商品入力!D152</f>
        <v>0</v>
      </c>
    </row>
    <row r="4313" spans="1:4">
      <c r="A4313" s="517" t="str">
        <f>IF(C4316=0,"","商品テーブル")</f>
        <v/>
      </c>
      <c r="B4313" s="517" t="s">
        <v>1356</v>
      </c>
      <c r="C4313" s="517">
        <f>商品入力!E152</f>
        <v>0</v>
      </c>
    </row>
    <row r="4314" spans="1:4">
      <c r="A4314" s="517" t="str">
        <f>IF(C4316=0,"","商品テーブル")</f>
        <v/>
      </c>
      <c r="B4314" s="517" t="s">
        <v>1357</v>
      </c>
      <c r="C4314" s="517">
        <f>商品入力!F152</f>
        <v>0</v>
      </c>
    </row>
    <row r="4315" spans="1:4">
      <c r="A4315" s="517" t="str">
        <f>IF(C4316=0,"","商品テーブル")</f>
        <v/>
      </c>
      <c r="B4315" s="517" t="s">
        <v>1397</v>
      </c>
      <c r="C4315" s="517">
        <f>商品入力!G152</f>
        <v>0</v>
      </c>
    </row>
    <row r="4316" spans="1:4">
      <c r="A4316" s="517" t="str">
        <f>IF(C4316=0,"","商品テーブル")</f>
        <v/>
      </c>
      <c r="B4316" s="517" t="s">
        <v>1359</v>
      </c>
      <c r="C4316" s="517">
        <f>商品入力!H152</f>
        <v>0</v>
      </c>
    </row>
    <row r="4317" spans="1:4">
      <c r="A4317" s="517" t="str">
        <f>IF(C4316=0,"","商品テーブル")</f>
        <v/>
      </c>
      <c r="B4317" s="517" t="s">
        <v>1398</v>
      </c>
      <c r="C4317" s="517">
        <f>商品入力!I152</f>
        <v>0</v>
      </c>
    </row>
    <row r="4318" spans="1:4">
      <c r="A4318" s="517" t="str">
        <f>IF(C4316=0,"","商品テーブル")</f>
        <v/>
      </c>
      <c r="B4318" s="517" t="s">
        <v>1399</v>
      </c>
      <c r="C4318" s="517">
        <f>商品入力!J152</f>
        <v>0</v>
      </c>
    </row>
    <row r="4319" spans="1:4">
      <c r="A4319" s="517" t="str">
        <f>IF(C4316=0,"","商品テーブル")</f>
        <v/>
      </c>
      <c r="B4319" s="517" t="s">
        <v>1400</v>
      </c>
      <c r="C4319" s="517">
        <f>商品入力!K152</f>
        <v>0</v>
      </c>
    </row>
    <row r="4320" spans="1:4">
      <c r="A4320" s="517" t="str">
        <f>IF(C4316=0,"","商品テーブル")</f>
        <v/>
      </c>
      <c r="B4320" s="517" t="s">
        <v>1401</v>
      </c>
      <c r="C4320" s="517">
        <f>商品入力!L152</f>
        <v>0</v>
      </c>
    </row>
    <row r="4321" spans="1:4">
      <c r="A4321" s="517" t="str">
        <f>IF(C4316=0,"","商品テーブル")</f>
        <v/>
      </c>
      <c r="B4321" s="517" t="s">
        <v>1402</v>
      </c>
      <c r="C4321" s="517">
        <f>商品入力!M152</f>
        <v>0</v>
      </c>
    </row>
    <row r="4322" spans="1:4">
      <c r="A4322" s="517" t="str">
        <f>IF(C4316=0,"","商品テーブル")</f>
        <v/>
      </c>
      <c r="B4322" s="517" t="s">
        <v>1403</v>
      </c>
      <c r="C4322" s="517">
        <f>商品入力!N152</f>
        <v>0</v>
      </c>
    </row>
    <row r="4323" spans="1:4">
      <c r="A4323" s="517" t="str">
        <f>IF(C4316=0,"","商品テーブル")</f>
        <v/>
      </c>
      <c r="B4323" s="517" t="s">
        <v>1404</v>
      </c>
      <c r="C4323" s="517">
        <f>商品入力!O152</f>
        <v>0</v>
      </c>
    </row>
    <row r="4324" spans="1:4">
      <c r="A4324" s="517" t="str">
        <f>IF(C4316=0,"","商品テーブル")</f>
        <v/>
      </c>
      <c r="B4324" s="517" t="s">
        <v>1405</v>
      </c>
      <c r="C4324" s="517">
        <f>商品入力!P152</f>
        <v>0</v>
      </c>
    </row>
    <row r="4325" spans="1:4">
      <c r="A4325" s="517" t="str">
        <f>IF(C4316=0,"","商品テーブル")</f>
        <v/>
      </c>
      <c r="B4325" s="517" t="s">
        <v>1406</v>
      </c>
      <c r="C4325" s="517">
        <f>商品入力!Q152</f>
        <v>0</v>
      </c>
    </row>
    <row r="4326" spans="1:4">
      <c r="A4326" s="517" t="str">
        <f>IF(C4316=0,"","商品テーブル")</f>
        <v/>
      </c>
      <c r="B4326" s="517" t="s">
        <v>1407</v>
      </c>
      <c r="C4326" s="517">
        <f>商品入力!R152</f>
        <v>0</v>
      </c>
    </row>
    <row r="4327" spans="1:4">
      <c r="A4327" s="517" t="str">
        <f>IF(C4316=0,"","商品テーブル")</f>
        <v/>
      </c>
      <c r="B4327" s="517" t="s">
        <v>1408</v>
      </c>
      <c r="C4327" s="517">
        <f>商品入力!S152</f>
        <v>0</v>
      </c>
    </row>
    <row r="4328" spans="1:4">
      <c r="A4328" s="517" t="str">
        <f>IF(C4316=0,"","商品テーブル")</f>
        <v/>
      </c>
      <c r="B4328" s="517" t="s">
        <v>1409</v>
      </c>
      <c r="C4328" s="517">
        <f>商品入力!T152</f>
        <v>0</v>
      </c>
    </row>
    <row r="4329" spans="1:4">
      <c r="A4329" s="517" t="str">
        <f>IF(C4339=0,"","商品テーブル")</f>
        <v/>
      </c>
      <c r="B4329" s="517" t="s">
        <v>1291</v>
      </c>
      <c r="C4329" s="517" t="str">
        <f>申請用入力!$R$12</f>
        <v/>
      </c>
      <c r="D4329" s="517" t="s">
        <v>1292</v>
      </c>
    </row>
    <row r="4330" spans="1:4">
      <c r="A4330" s="517" t="str">
        <f>IF(C4339=0,"","商品テーブル")</f>
        <v/>
      </c>
      <c r="B4330" s="517" t="s">
        <v>1293</v>
      </c>
      <c r="C4330" s="517">
        <f>選択!$A$2</f>
        <v>2024</v>
      </c>
    </row>
    <row r="4331" spans="1:4">
      <c r="A4331" s="517" t="str">
        <f>IF(C4339=0,"","商品テーブル")</f>
        <v/>
      </c>
      <c r="B4331" s="517" t="s">
        <v>1360</v>
      </c>
      <c r="C4331" s="517" t="str">
        <f>選択!$A$1</f>
        <v>ブランド構築支援</v>
      </c>
    </row>
    <row r="4332" spans="1:4">
      <c r="A4332" s="517" t="str">
        <f>IF(C4339=0,"","商品テーブル")</f>
        <v/>
      </c>
      <c r="B4332" s="517" t="s">
        <v>1361</v>
      </c>
      <c r="C4332" s="517" t="e">
        <f ca="1">$C$127</f>
        <v>#VALUE!</v>
      </c>
    </row>
    <row r="4333" spans="1:4">
      <c r="A4333" s="517" t="str">
        <f>IF(C4339=0,"","商品テーブル")</f>
        <v/>
      </c>
      <c r="B4333" s="517" t="s">
        <v>1380</v>
      </c>
    </row>
    <row r="4334" spans="1:4">
      <c r="A4334" s="517" t="str">
        <f>IF(C4339=0,"","商品テーブル")</f>
        <v/>
      </c>
      <c r="B4334" s="517" t="s">
        <v>1396</v>
      </c>
      <c r="C4334" s="517">
        <f>商品入力!C153</f>
        <v>0</v>
      </c>
    </row>
    <row r="4335" spans="1:4">
      <c r="A4335" s="517" t="str">
        <f>IF(C4339=0,"","商品テーブル")</f>
        <v/>
      </c>
      <c r="B4335" s="517" t="s">
        <v>1355</v>
      </c>
      <c r="C4335" s="517">
        <f>商品入力!D153</f>
        <v>0</v>
      </c>
    </row>
    <row r="4336" spans="1:4">
      <c r="A4336" s="517" t="str">
        <f>IF(C4339=0,"","商品テーブル")</f>
        <v/>
      </c>
      <c r="B4336" s="517" t="s">
        <v>1356</v>
      </c>
      <c r="C4336" s="517">
        <f>商品入力!E153</f>
        <v>0</v>
      </c>
    </row>
    <row r="4337" spans="1:4">
      <c r="A4337" s="517" t="str">
        <f>IF(C4339=0,"","商品テーブル")</f>
        <v/>
      </c>
      <c r="B4337" s="517" t="s">
        <v>1357</v>
      </c>
      <c r="C4337" s="517">
        <f>商品入力!F153</f>
        <v>0</v>
      </c>
    </row>
    <row r="4338" spans="1:4">
      <c r="A4338" s="517" t="str">
        <f>IF(C4339=0,"","商品テーブル")</f>
        <v/>
      </c>
      <c r="B4338" s="517" t="s">
        <v>1397</v>
      </c>
      <c r="C4338" s="517">
        <f>商品入力!G153</f>
        <v>0</v>
      </c>
    </row>
    <row r="4339" spans="1:4">
      <c r="A4339" s="517" t="str">
        <f>IF(C4339=0,"","商品テーブル")</f>
        <v/>
      </c>
      <c r="B4339" s="517" t="s">
        <v>1359</v>
      </c>
      <c r="C4339" s="517">
        <f>商品入力!H153</f>
        <v>0</v>
      </c>
    </row>
    <row r="4340" spans="1:4">
      <c r="A4340" s="517" t="str">
        <f>IF(C4339=0,"","商品テーブル")</f>
        <v/>
      </c>
      <c r="B4340" s="517" t="s">
        <v>1398</v>
      </c>
      <c r="C4340" s="517">
        <f>商品入力!I153</f>
        <v>0</v>
      </c>
    </row>
    <row r="4341" spans="1:4">
      <c r="A4341" s="517" t="str">
        <f>IF(C4339=0,"","商品テーブル")</f>
        <v/>
      </c>
      <c r="B4341" s="517" t="s">
        <v>1399</v>
      </c>
      <c r="C4341" s="517">
        <f>商品入力!J153</f>
        <v>0</v>
      </c>
    </row>
    <row r="4342" spans="1:4">
      <c r="A4342" s="517" t="str">
        <f>IF(C4339=0,"","商品テーブル")</f>
        <v/>
      </c>
      <c r="B4342" s="517" t="s">
        <v>1400</v>
      </c>
      <c r="C4342" s="517">
        <f>商品入力!K153</f>
        <v>0</v>
      </c>
    </row>
    <row r="4343" spans="1:4">
      <c r="A4343" s="517" t="str">
        <f>IF(C4339=0,"","商品テーブル")</f>
        <v/>
      </c>
      <c r="B4343" s="517" t="s">
        <v>1401</v>
      </c>
      <c r="C4343" s="517">
        <f>商品入力!L153</f>
        <v>0</v>
      </c>
    </row>
    <row r="4344" spans="1:4">
      <c r="A4344" s="517" t="str">
        <f>IF(C4339=0,"","商品テーブル")</f>
        <v/>
      </c>
      <c r="B4344" s="517" t="s">
        <v>1402</v>
      </c>
      <c r="C4344" s="517">
        <f>商品入力!M153</f>
        <v>0</v>
      </c>
    </row>
    <row r="4345" spans="1:4">
      <c r="A4345" s="517" t="str">
        <f>IF(C4339=0,"","商品テーブル")</f>
        <v/>
      </c>
      <c r="B4345" s="517" t="s">
        <v>1403</v>
      </c>
      <c r="C4345" s="517">
        <f>商品入力!N153</f>
        <v>0</v>
      </c>
    </row>
    <row r="4346" spans="1:4">
      <c r="A4346" s="517" t="str">
        <f>IF(C4339=0,"","商品テーブル")</f>
        <v/>
      </c>
      <c r="B4346" s="517" t="s">
        <v>1404</v>
      </c>
      <c r="C4346" s="517">
        <f>商品入力!O153</f>
        <v>0</v>
      </c>
    </row>
    <row r="4347" spans="1:4">
      <c r="A4347" s="517" t="str">
        <f>IF(C4339=0,"","商品テーブル")</f>
        <v/>
      </c>
      <c r="B4347" s="517" t="s">
        <v>1405</v>
      </c>
      <c r="C4347" s="517">
        <f>商品入力!P153</f>
        <v>0</v>
      </c>
    </row>
    <row r="4348" spans="1:4">
      <c r="A4348" s="517" t="str">
        <f>IF(C4339=0,"","商品テーブル")</f>
        <v/>
      </c>
      <c r="B4348" s="517" t="s">
        <v>1406</v>
      </c>
      <c r="C4348" s="517">
        <f>商品入力!Q153</f>
        <v>0</v>
      </c>
    </row>
    <row r="4349" spans="1:4">
      <c r="A4349" s="517" t="str">
        <f>IF(C4339=0,"","商品テーブル")</f>
        <v/>
      </c>
      <c r="B4349" s="517" t="s">
        <v>1407</v>
      </c>
      <c r="C4349" s="517">
        <f>商品入力!R153</f>
        <v>0</v>
      </c>
    </row>
    <row r="4350" spans="1:4">
      <c r="A4350" s="517" t="str">
        <f>IF(C4339=0,"","商品テーブル")</f>
        <v/>
      </c>
      <c r="B4350" s="517" t="s">
        <v>1408</v>
      </c>
      <c r="C4350" s="517">
        <f>商品入力!S153</f>
        <v>0</v>
      </c>
    </row>
    <row r="4351" spans="1:4">
      <c r="A4351" s="517" t="str">
        <f>IF(C4339=0,"","商品テーブル")</f>
        <v/>
      </c>
      <c r="B4351" s="517" t="s">
        <v>1409</v>
      </c>
      <c r="C4351" s="517">
        <f>商品入力!T153</f>
        <v>0</v>
      </c>
    </row>
    <row r="4352" spans="1:4">
      <c r="A4352" s="517" t="str">
        <f>IF(C4362=0,"","商品テーブル")</f>
        <v/>
      </c>
      <c r="B4352" s="517" t="s">
        <v>1291</v>
      </c>
      <c r="C4352" s="517" t="str">
        <f>申請用入力!$R$12</f>
        <v/>
      </c>
      <c r="D4352" s="517" t="s">
        <v>1292</v>
      </c>
    </row>
    <row r="4353" spans="1:3">
      <c r="A4353" s="517" t="str">
        <f>IF(C4362=0,"","商品テーブル")</f>
        <v/>
      </c>
      <c r="B4353" s="517" t="s">
        <v>1293</v>
      </c>
      <c r="C4353" s="517">
        <f>選択!$A$2</f>
        <v>2024</v>
      </c>
    </row>
    <row r="4354" spans="1:3">
      <c r="A4354" s="517" t="str">
        <f>IF(C4362=0,"","商品テーブル")</f>
        <v/>
      </c>
      <c r="B4354" s="517" t="s">
        <v>1360</v>
      </c>
      <c r="C4354" s="517" t="str">
        <f>選択!$A$1</f>
        <v>ブランド構築支援</v>
      </c>
    </row>
    <row r="4355" spans="1:3">
      <c r="A4355" s="517" t="str">
        <f>IF(C4362=0,"","商品テーブル")</f>
        <v/>
      </c>
      <c r="B4355" s="517" t="s">
        <v>1361</v>
      </c>
      <c r="C4355" s="517" t="e">
        <f ca="1">$C$127</f>
        <v>#VALUE!</v>
      </c>
    </row>
    <row r="4356" spans="1:3">
      <c r="A4356" s="517" t="str">
        <f>IF(C4362=0,"","商品テーブル")</f>
        <v/>
      </c>
      <c r="B4356" s="517" t="s">
        <v>1380</v>
      </c>
    </row>
    <row r="4357" spans="1:3">
      <c r="A4357" s="517" t="str">
        <f>IF(C4362=0,"","商品テーブル")</f>
        <v/>
      </c>
      <c r="B4357" s="517" t="s">
        <v>1396</v>
      </c>
      <c r="C4357" s="517">
        <f>商品入力!C154</f>
        <v>0</v>
      </c>
    </row>
    <row r="4358" spans="1:3">
      <c r="A4358" s="517" t="str">
        <f>IF(C4362=0,"","商品テーブル")</f>
        <v/>
      </c>
      <c r="B4358" s="517" t="s">
        <v>1355</v>
      </c>
      <c r="C4358" s="517">
        <f>商品入力!D154</f>
        <v>0</v>
      </c>
    </row>
    <row r="4359" spans="1:3">
      <c r="A4359" s="517" t="str">
        <f>IF(C4362=0,"","商品テーブル")</f>
        <v/>
      </c>
      <c r="B4359" s="517" t="s">
        <v>1356</v>
      </c>
      <c r="C4359" s="517">
        <f>商品入力!E154</f>
        <v>0</v>
      </c>
    </row>
    <row r="4360" spans="1:3">
      <c r="A4360" s="517" t="str">
        <f>IF(C4362=0,"","商品テーブル")</f>
        <v/>
      </c>
      <c r="B4360" s="517" t="s">
        <v>1357</v>
      </c>
      <c r="C4360" s="517">
        <f>商品入力!F154</f>
        <v>0</v>
      </c>
    </row>
    <row r="4361" spans="1:3">
      <c r="A4361" s="517" t="str">
        <f>IF(C4362=0,"","商品テーブル")</f>
        <v/>
      </c>
      <c r="B4361" s="517" t="s">
        <v>1397</v>
      </c>
      <c r="C4361" s="517">
        <f>商品入力!G154</f>
        <v>0</v>
      </c>
    </row>
    <row r="4362" spans="1:3">
      <c r="A4362" s="517" t="str">
        <f>IF(C4362=0,"","商品テーブル")</f>
        <v/>
      </c>
      <c r="B4362" s="517" t="s">
        <v>1359</v>
      </c>
      <c r="C4362" s="517">
        <f>商品入力!H154</f>
        <v>0</v>
      </c>
    </row>
    <row r="4363" spans="1:3">
      <c r="A4363" s="517" t="str">
        <f>IF(C4362=0,"","商品テーブル")</f>
        <v/>
      </c>
      <c r="B4363" s="517" t="s">
        <v>1398</v>
      </c>
      <c r="C4363" s="517">
        <f>商品入力!I154</f>
        <v>0</v>
      </c>
    </row>
    <row r="4364" spans="1:3">
      <c r="A4364" s="517" t="str">
        <f>IF(C4362=0,"","商品テーブル")</f>
        <v/>
      </c>
      <c r="B4364" s="517" t="s">
        <v>1399</v>
      </c>
      <c r="C4364" s="517">
        <f>商品入力!J154</f>
        <v>0</v>
      </c>
    </row>
    <row r="4365" spans="1:3">
      <c r="A4365" s="517" t="str">
        <f>IF(C4362=0,"","商品テーブル")</f>
        <v/>
      </c>
      <c r="B4365" s="517" t="s">
        <v>1400</v>
      </c>
      <c r="C4365" s="517">
        <f>商品入力!K154</f>
        <v>0</v>
      </c>
    </row>
    <row r="4366" spans="1:3">
      <c r="A4366" s="517" t="str">
        <f>IF(C4362=0,"","商品テーブル")</f>
        <v/>
      </c>
      <c r="B4366" s="517" t="s">
        <v>1401</v>
      </c>
      <c r="C4366" s="517">
        <f>商品入力!L154</f>
        <v>0</v>
      </c>
    </row>
    <row r="4367" spans="1:3">
      <c r="A4367" s="517" t="str">
        <f>IF(C4362=0,"","商品テーブル")</f>
        <v/>
      </c>
      <c r="B4367" s="517" t="s">
        <v>1402</v>
      </c>
      <c r="C4367" s="517">
        <f>商品入力!M154</f>
        <v>0</v>
      </c>
    </row>
    <row r="4368" spans="1:3">
      <c r="A4368" s="517" t="str">
        <f>IF(C4362=0,"","商品テーブル")</f>
        <v/>
      </c>
      <c r="B4368" s="517" t="s">
        <v>1403</v>
      </c>
      <c r="C4368" s="517">
        <f>商品入力!N154</f>
        <v>0</v>
      </c>
    </row>
    <row r="4369" spans="1:4">
      <c r="A4369" s="517" t="str">
        <f>IF(C4362=0,"","商品テーブル")</f>
        <v/>
      </c>
      <c r="B4369" s="517" t="s">
        <v>1404</v>
      </c>
      <c r="C4369" s="517">
        <f>商品入力!O154</f>
        <v>0</v>
      </c>
    </row>
    <row r="4370" spans="1:4">
      <c r="A4370" s="517" t="str">
        <f>IF(C4362=0,"","商品テーブル")</f>
        <v/>
      </c>
      <c r="B4370" s="517" t="s">
        <v>1405</v>
      </c>
      <c r="C4370" s="517">
        <f>商品入力!P154</f>
        <v>0</v>
      </c>
    </row>
    <row r="4371" spans="1:4">
      <c r="A4371" s="517" t="str">
        <f>IF(C4362=0,"","商品テーブル")</f>
        <v/>
      </c>
      <c r="B4371" s="517" t="s">
        <v>1406</v>
      </c>
      <c r="C4371" s="517">
        <f>商品入力!Q154</f>
        <v>0</v>
      </c>
    </row>
    <row r="4372" spans="1:4">
      <c r="A4372" s="517" t="str">
        <f>IF(C4362=0,"","商品テーブル")</f>
        <v/>
      </c>
      <c r="B4372" s="517" t="s">
        <v>1407</v>
      </c>
      <c r="C4372" s="517">
        <f>商品入力!R154</f>
        <v>0</v>
      </c>
    </row>
    <row r="4373" spans="1:4">
      <c r="A4373" s="517" t="str">
        <f>IF(C4362=0,"","商品テーブル")</f>
        <v/>
      </c>
      <c r="B4373" s="517" t="s">
        <v>1408</v>
      </c>
      <c r="C4373" s="517">
        <f>商品入力!S154</f>
        <v>0</v>
      </c>
    </row>
    <row r="4374" spans="1:4">
      <c r="A4374" s="517" t="str">
        <f>IF(C4362=0,"","商品テーブル")</f>
        <v/>
      </c>
      <c r="B4374" s="517" t="s">
        <v>1409</v>
      </c>
      <c r="C4374" s="517">
        <f>商品入力!T154</f>
        <v>0</v>
      </c>
    </row>
    <row r="4375" spans="1:4">
      <c r="A4375" s="517" t="str">
        <f>IF(C4385=0,"","商品テーブル")</f>
        <v/>
      </c>
      <c r="B4375" s="517" t="s">
        <v>1291</v>
      </c>
      <c r="C4375" s="517" t="str">
        <f>申請用入力!$R$12</f>
        <v/>
      </c>
      <c r="D4375" s="517" t="s">
        <v>1292</v>
      </c>
    </row>
    <row r="4376" spans="1:4">
      <c r="A4376" s="517" t="str">
        <f>IF(C4385=0,"","商品テーブル")</f>
        <v/>
      </c>
      <c r="B4376" s="517" t="s">
        <v>1293</v>
      </c>
      <c r="C4376" s="517">
        <f>選択!$A$2</f>
        <v>2024</v>
      </c>
    </row>
    <row r="4377" spans="1:4">
      <c r="A4377" s="517" t="str">
        <f>IF(C4385=0,"","商品テーブル")</f>
        <v/>
      </c>
      <c r="B4377" s="517" t="s">
        <v>1360</v>
      </c>
      <c r="C4377" s="517" t="str">
        <f>選択!$A$1</f>
        <v>ブランド構築支援</v>
      </c>
    </row>
    <row r="4378" spans="1:4">
      <c r="A4378" s="517" t="str">
        <f>IF(C4385=0,"","商品テーブル")</f>
        <v/>
      </c>
      <c r="B4378" s="517" t="s">
        <v>1361</v>
      </c>
      <c r="C4378" s="517" t="e">
        <f ca="1">$C$127</f>
        <v>#VALUE!</v>
      </c>
    </row>
    <row r="4379" spans="1:4">
      <c r="A4379" s="517" t="str">
        <f>IF(C4385=0,"","商品テーブル")</f>
        <v/>
      </c>
      <c r="B4379" s="517" t="s">
        <v>1380</v>
      </c>
    </row>
    <row r="4380" spans="1:4">
      <c r="A4380" s="517" t="str">
        <f>IF(C4385=0,"","商品テーブル")</f>
        <v/>
      </c>
      <c r="B4380" s="517" t="s">
        <v>1396</v>
      </c>
      <c r="C4380" s="517">
        <f>商品入力!C155</f>
        <v>0</v>
      </c>
    </row>
    <row r="4381" spans="1:4">
      <c r="A4381" s="517" t="str">
        <f>IF(C4385=0,"","商品テーブル")</f>
        <v/>
      </c>
      <c r="B4381" s="517" t="s">
        <v>1355</v>
      </c>
      <c r="C4381" s="517">
        <f>商品入力!D155</f>
        <v>0</v>
      </c>
    </row>
    <row r="4382" spans="1:4">
      <c r="A4382" s="517" t="str">
        <f>IF(C4385=0,"","商品テーブル")</f>
        <v/>
      </c>
      <c r="B4382" s="517" t="s">
        <v>1356</v>
      </c>
      <c r="C4382" s="517">
        <f>商品入力!E155</f>
        <v>0</v>
      </c>
    </row>
    <row r="4383" spans="1:4">
      <c r="A4383" s="517" t="str">
        <f>IF(C4385=0,"","商品テーブル")</f>
        <v/>
      </c>
      <c r="B4383" s="517" t="s">
        <v>1357</v>
      </c>
      <c r="C4383" s="517">
        <f>商品入力!F155</f>
        <v>0</v>
      </c>
    </row>
    <row r="4384" spans="1:4">
      <c r="A4384" s="517" t="str">
        <f>IF(C4385=0,"","商品テーブル")</f>
        <v/>
      </c>
      <c r="B4384" s="517" t="s">
        <v>1397</v>
      </c>
      <c r="C4384" s="517">
        <f>商品入力!G155</f>
        <v>0</v>
      </c>
    </row>
    <row r="4385" spans="1:4">
      <c r="A4385" s="517" t="str">
        <f>IF(C4385=0,"","商品テーブル")</f>
        <v/>
      </c>
      <c r="B4385" s="517" t="s">
        <v>1359</v>
      </c>
      <c r="C4385" s="517">
        <f>商品入力!H155</f>
        <v>0</v>
      </c>
    </row>
    <row r="4386" spans="1:4">
      <c r="A4386" s="517" t="str">
        <f>IF(C4385=0,"","商品テーブル")</f>
        <v/>
      </c>
      <c r="B4386" s="517" t="s">
        <v>1398</v>
      </c>
      <c r="C4386" s="517">
        <f>商品入力!I155</f>
        <v>0</v>
      </c>
    </row>
    <row r="4387" spans="1:4">
      <c r="A4387" s="517" t="str">
        <f>IF(C4385=0,"","商品テーブル")</f>
        <v/>
      </c>
      <c r="B4387" s="517" t="s">
        <v>1399</v>
      </c>
      <c r="C4387" s="517">
        <f>商品入力!J155</f>
        <v>0</v>
      </c>
    </row>
    <row r="4388" spans="1:4">
      <c r="A4388" s="517" t="str">
        <f>IF(C4385=0,"","商品テーブル")</f>
        <v/>
      </c>
      <c r="B4388" s="517" t="s">
        <v>1400</v>
      </c>
      <c r="C4388" s="517">
        <f>商品入力!K155</f>
        <v>0</v>
      </c>
    </row>
    <row r="4389" spans="1:4">
      <c r="A4389" s="517" t="str">
        <f>IF(C4385=0,"","商品テーブル")</f>
        <v/>
      </c>
      <c r="B4389" s="517" t="s">
        <v>1401</v>
      </c>
      <c r="C4389" s="517">
        <f>商品入力!L155</f>
        <v>0</v>
      </c>
    </row>
    <row r="4390" spans="1:4">
      <c r="A4390" s="517" t="str">
        <f>IF(C4385=0,"","商品テーブル")</f>
        <v/>
      </c>
      <c r="B4390" s="517" t="s">
        <v>1402</v>
      </c>
      <c r="C4390" s="517">
        <f>商品入力!M155</f>
        <v>0</v>
      </c>
    </row>
    <row r="4391" spans="1:4">
      <c r="A4391" s="517" t="str">
        <f>IF(C4385=0,"","商品テーブル")</f>
        <v/>
      </c>
      <c r="B4391" s="517" t="s">
        <v>1403</v>
      </c>
      <c r="C4391" s="517">
        <f>商品入力!N155</f>
        <v>0</v>
      </c>
    </row>
    <row r="4392" spans="1:4">
      <c r="A4392" s="517" t="str">
        <f>IF(C4385=0,"","商品テーブル")</f>
        <v/>
      </c>
      <c r="B4392" s="517" t="s">
        <v>1404</v>
      </c>
      <c r="C4392" s="517">
        <f>商品入力!O155</f>
        <v>0</v>
      </c>
    </row>
    <row r="4393" spans="1:4">
      <c r="A4393" s="517" t="str">
        <f>IF(C4385=0,"","商品テーブル")</f>
        <v/>
      </c>
      <c r="B4393" s="517" t="s">
        <v>1405</v>
      </c>
      <c r="C4393" s="517">
        <f>商品入力!P155</f>
        <v>0</v>
      </c>
    </row>
    <row r="4394" spans="1:4">
      <c r="A4394" s="517" t="str">
        <f>IF(C4385=0,"","商品テーブル")</f>
        <v/>
      </c>
      <c r="B4394" s="517" t="s">
        <v>1406</v>
      </c>
      <c r="C4394" s="517">
        <f>商品入力!Q155</f>
        <v>0</v>
      </c>
    </row>
    <row r="4395" spans="1:4">
      <c r="A4395" s="517" t="str">
        <f>IF(C4385=0,"","商品テーブル")</f>
        <v/>
      </c>
      <c r="B4395" s="517" t="s">
        <v>1407</v>
      </c>
      <c r="C4395" s="517">
        <f>商品入力!R155</f>
        <v>0</v>
      </c>
    </row>
    <row r="4396" spans="1:4">
      <c r="A4396" s="517" t="str">
        <f>IF(C4385=0,"","商品テーブル")</f>
        <v/>
      </c>
      <c r="B4396" s="517" t="s">
        <v>1408</v>
      </c>
      <c r="C4396" s="517">
        <f>商品入力!S155</f>
        <v>0</v>
      </c>
    </row>
    <row r="4397" spans="1:4">
      <c r="A4397" s="517" t="str">
        <f>IF(C4385=0,"","商品テーブル")</f>
        <v/>
      </c>
      <c r="B4397" s="517" t="s">
        <v>1409</v>
      </c>
      <c r="C4397" s="517">
        <f>商品入力!T155</f>
        <v>0</v>
      </c>
    </row>
    <row r="4398" spans="1:4">
      <c r="A4398" s="517" t="str">
        <f>IF(C4408=0,"","商品テーブル")</f>
        <v/>
      </c>
      <c r="B4398" s="517" t="s">
        <v>1291</v>
      </c>
      <c r="C4398" s="517" t="str">
        <f>申請用入力!$R$12</f>
        <v/>
      </c>
      <c r="D4398" s="517" t="s">
        <v>1292</v>
      </c>
    </row>
    <row r="4399" spans="1:4">
      <c r="A4399" s="517" t="str">
        <f>IF(C4408=0,"","商品テーブル")</f>
        <v/>
      </c>
      <c r="B4399" s="517" t="s">
        <v>1293</v>
      </c>
      <c r="C4399" s="517">
        <f>選択!$A$2</f>
        <v>2024</v>
      </c>
    </row>
    <row r="4400" spans="1:4">
      <c r="A4400" s="517" t="str">
        <f>IF(C4408=0,"","商品テーブル")</f>
        <v/>
      </c>
      <c r="B4400" s="517" t="s">
        <v>1360</v>
      </c>
      <c r="C4400" s="517" t="str">
        <f>選択!$A$1</f>
        <v>ブランド構築支援</v>
      </c>
    </row>
    <row r="4401" spans="1:3">
      <c r="A4401" s="517" t="str">
        <f>IF(C4408=0,"","商品テーブル")</f>
        <v/>
      </c>
      <c r="B4401" s="517" t="s">
        <v>1361</v>
      </c>
      <c r="C4401" s="517" t="e">
        <f ca="1">$C$127</f>
        <v>#VALUE!</v>
      </c>
    </row>
    <row r="4402" spans="1:3">
      <c r="A4402" s="517" t="str">
        <f>IF(C4408=0,"","商品テーブル")</f>
        <v/>
      </c>
      <c r="B4402" s="517" t="s">
        <v>1380</v>
      </c>
    </row>
    <row r="4403" spans="1:3">
      <c r="A4403" s="517" t="str">
        <f>IF(C4408=0,"","商品テーブル")</f>
        <v/>
      </c>
      <c r="B4403" s="517" t="s">
        <v>1396</v>
      </c>
      <c r="C4403" s="517">
        <f>商品入力!C156</f>
        <v>0</v>
      </c>
    </row>
    <row r="4404" spans="1:3">
      <c r="A4404" s="517" t="str">
        <f>IF(C4408=0,"","商品テーブル")</f>
        <v/>
      </c>
      <c r="B4404" s="517" t="s">
        <v>1355</v>
      </c>
      <c r="C4404" s="517">
        <f>商品入力!D156</f>
        <v>0</v>
      </c>
    </row>
    <row r="4405" spans="1:3">
      <c r="A4405" s="517" t="str">
        <f>IF(C4408=0,"","商品テーブル")</f>
        <v/>
      </c>
      <c r="B4405" s="517" t="s">
        <v>1356</v>
      </c>
      <c r="C4405" s="517">
        <f>商品入力!E156</f>
        <v>0</v>
      </c>
    </row>
    <row r="4406" spans="1:3">
      <c r="A4406" s="517" t="str">
        <f>IF(C4408=0,"","商品テーブル")</f>
        <v/>
      </c>
      <c r="B4406" s="517" t="s">
        <v>1357</v>
      </c>
      <c r="C4406" s="517">
        <f>商品入力!F156</f>
        <v>0</v>
      </c>
    </row>
    <row r="4407" spans="1:3">
      <c r="A4407" s="517" t="str">
        <f>IF(C4408=0,"","商品テーブル")</f>
        <v/>
      </c>
      <c r="B4407" s="517" t="s">
        <v>1397</v>
      </c>
      <c r="C4407" s="517">
        <f>商品入力!G156</f>
        <v>0</v>
      </c>
    </row>
    <row r="4408" spans="1:3">
      <c r="A4408" s="517" t="str">
        <f>IF(C4408=0,"","商品テーブル")</f>
        <v/>
      </c>
      <c r="B4408" s="517" t="s">
        <v>1359</v>
      </c>
      <c r="C4408" s="517">
        <f>商品入力!H156</f>
        <v>0</v>
      </c>
    </row>
    <row r="4409" spans="1:3">
      <c r="A4409" s="517" t="str">
        <f>IF(C4408=0,"","商品テーブル")</f>
        <v/>
      </c>
      <c r="B4409" s="517" t="s">
        <v>1398</v>
      </c>
      <c r="C4409" s="517">
        <f>商品入力!I156</f>
        <v>0</v>
      </c>
    </row>
    <row r="4410" spans="1:3">
      <c r="A4410" s="517" t="str">
        <f>IF(C4408=0,"","商品テーブル")</f>
        <v/>
      </c>
      <c r="B4410" s="517" t="s">
        <v>1399</v>
      </c>
      <c r="C4410" s="517">
        <f>商品入力!J156</f>
        <v>0</v>
      </c>
    </row>
    <row r="4411" spans="1:3">
      <c r="A4411" s="517" t="str">
        <f>IF(C4408=0,"","商品テーブル")</f>
        <v/>
      </c>
      <c r="B4411" s="517" t="s">
        <v>1400</v>
      </c>
      <c r="C4411" s="517">
        <f>商品入力!K156</f>
        <v>0</v>
      </c>
    </row>
    <row r="4412" spans="1:3">
      <c r="A4412" s="517" t="str">
        <f>IF(C4408=0,"","商品テーブル")</f>
        <v/>
      </c>
      <c r="B4412" s="517" t="s">
        <v>1401</v>
      </c>
      <c r="C4412" s="517">
        <f>商品入力!L156</f>
        <v>0</v>
      </c>
    </row>
    <row r="4413" spans="1:3">
      <c r="A4413" s="517" t="str">
        <f>IF(C4408=0,"","商品テーブル")</f>
        <v/>
      </c>
      <c r="B4413" s="517" t="s">
        <v>1402</v>
      </c>
      <c r="C4413" s="517">
        <f>商品入力!M156</f>
        <v>0</v>
      </c>
    </row>
    <row r="4414" spans="1:3">
      <c r="A4414" s="517" t="str">
        <f>IF(C4408=0,"","商品テーブル")</f>
        <v/>
      </c>
      <c r="B4414" s="517" t="s">
        <v>1403</v>
      </c>
      <c r="C4414" s="517">
        <f>商品入力!N156</f>
        <v>0</v>
      </c>
    </row>
    <row r="4415" spans="1:3">
      <c r="A4415" s="517" t="str">
        <f>IF(C4408=0,"","商品テーブル")</f>
        <v/>
      </c>
      <c r="B4415" s="517" t="s">
        <v>1404</v>
      </c>
      <c r="C4415" s="517">
        <f>商品入力!O156</f>
        <v>0</v>
      </c>
    </row>
    <row r="4416" spans="1:3">
      <c r="A4416" s="517" t="str">
        <f>IF(C4408=0,"","商品テーブル")</f>
        <v/>
      </c>
      <c r="B4416" s="517" t="s">
        <v>1405</v>
      </c>
      <c r="C4416" s="517">
        <f>商品入力!P156</f>
        <v>0</v>
      </c>
    </row>
    <row r="4417" spans="1:4">
      <c r="A4417" s="517" t="str">
        <f>IF(C4408=0,"","商品テーブル")</f>
        <v/>
      </c>
      <c r="B4417" s="517" t="s">
        <v>1406</v>
      </c>
      <c r="C4417" s="517">
        <f>商品入力!Q156</f>
        <v>0</v>
      </c>
    </row>
    <row r="4418" spans="1:4">
      <c r="A4418" s="517" t="str">
        <f>IF(C4408=0,"","商品テーブル")</f>
        <v/>
      </c>
      <c r="B4418" s="517" t="s">
        <v>1407</v>
      </c>
      <c r="C4418" s="517">
        <f>商品入力!R156</f>
        <v>0</v>
      </c>
    </row>
    <row r="4419" spans="1:4">
      <c r="A4419" s="517" t="str">
        <f>IF(C4408=0,"","商品テーブル")</f>
        <v/>
      </c>
      <c r="B4419" s="517" t="s">
        <v>1408</v>
      </c>
      <c r="C4419" s="517">
        <f>商品入力!S156</f>
        <v>0</v>
      </c>
    </row>
    <row r="4420" spans="1:4">
      <c r="A4420" s="517" t="str">
        <f>IF(C4408=0,"","商品テーブル")</f>
        <v/>
      </c>
      <c r="B4420" s="517" t="s">
        <v>1409</v>
      </c>
      <c r="C4420" s="517">
        <f>商品入力!T156</f>
        <v>0</v>
      </c>
    </row>
    <row r="4421" spans="1:4">
      <c r="A4421" s="517" t="str">
        <f>IF(C4431=0,"","商品テーブル")</f>
        <v/>
      </c>
      <c r="B4421" s="517" t="s">
        <v>1291</v>
      </c>
      <c r="C4421" s="517" t="str">
        <f>申請用入力!$R$12</f>
        <v/>
      </c>
      <c r="D4421" s="517" t="s">
        <v>1292</v>
      </c>
    </row>
    <row r="4422" spans="1:4">
      <c r="A4422" s="517" t="str">
        <f>IF(C4431=0,"","商品テーブル")</f>
        <v/>
      </c>
      <c r="B4422" s="517" t="s">
        <v>1293</v>
      </c>
      <c r="C4422" s="517">
        <f>選択!$A$2</f>
        <v>2024</v>
      </c>
    </row>
    <row r="4423" spans="1:4">
      <c r="A4423" s="517" t="str">
        <f>IF(C4431=0,"","商品テーブル")</f>
        <v/>
      </c>
      <c r="B4423" s="517" t="s">
        <v>1360</v>
      </c>
      <c r="C4423" s="517" t="str">
        <f>選択!$A$1</f>
        <v>ブランド構築支援</v>
      </c>
    </row>
    <row r="4424" spans="1:4">
      <c r="A4424" s="517" t="str">
        <f>IF(C4431=0,"","商品テーブル")</f>
        <v/>
      </c>
      <c r="B4424" s="517" t="s">
        <v>1361</v>
      </c>
      <c r="C4424" s="517" t="e">
        <f ca="1">$C$127</f>
        <v>#VALUE!</v>
      </c>
    </row>
    <row r="4425" spans="1:4">
      <c r="A4425" s="517" t="str">
        <f>IF(C4431=0,"","商品テーブル")</f>
        <v/>
      </c>
      <c r="B4425" s="517" t="s">
        <v>1380</v>
      </c>
    </row>
    <row r="4426" spans="1:4">
      <c r="A4426" s="517" t="str">
        <f>IF(C4431=0,"","商品テーブル")</f>
        <v/>
      </c>
      <c r="B4426" s="517" t="s">
        <v>1396</v>
      </c>
      <c r="C4426" s="517">
        <f>商品入力!C157</f>
        <v>0</v>
      </c>
    </row>
    <row r="4427" spans="1:4">
      <c r="A4427" s="517" t="str">
        <f>IF(C4431=0,"","商品テーブル")</f>
        <v/>
      </c>
      <c r="B4427" s="517" t="s">
        <v>1355</v>
      </c>
      <c r="C4427" s="517">
        <f>商品入力!D157</f>
        <v>0</v>
      </c>
    </row>
    <row r="4428" spans="1:4">
      <c r="A4428" s="517" t="str">
        <f>IF(C4431=0,"","商品テーブル")</f>
        <v/>
      </c>
      <c r="B4428" s="517" t="s">
        <v>1356</v>
      </c>
      <c r="C4428" s="517">
        <f>商品入力!E157</f>
        <v>0</v>
      </c>
    </row>
    <row r="4429" spans="1:4">
      <c r="A4429" s="517" t="str">
        <f>IF(C4431=0,"","商品テーブル")</f>
        <v/>
      </c>
      <c r="B4429" s="517" t="s">
        <v>1357</v>
      </c>
      <c r="C4429" s="517">
        <f>商品入力!F157</f>
        <v>0</v>
      </c>
    </row>
    <row r="4430" spans="1:4">
      <c r="A4430" s="517" t="str">
        <f>IF(C4431=0,"","商品テーブル")</f>
        <v/>
      </c>
      <c r="B4430" s="517" t="s">
        <v>1397</v>
      </c>
      <c r="C4430" s="517">
        <f>商品入力!G157</f>
        <v>0</v>
      </c>
    </row>
    <row r="4431" spans="1:4">
      <c r="A4431" s="517" t="str">
        <f>IF(C4431=0,"","商品テーブル")</f>
        <v/>
      </c>
      <c r="B4431" s="517" t="s">
        <v>1359</v>
      </c>
      <c r="C4431" s="517">
        <f>商品入力!H157</f>
        <v>0</v>
      </c>
    </row>
    <row r="4432" spans="1:4">
      <c r="A4432" s="517" t="str">
        <f>IF(C4431=0,"","商品テーブル")</f>
        <v/>
      </c>
      <c r="B4432" s="517" t="s">
        <v>1398</v>
      </c>
      <c r="C4432" s="517">
        <f>商品入力!I157</f>
        <v>0</v>
      </c>
    </row>
    <row r="4433" spans="1:4">
      <c r="A4433" s="517" t="str">
        <f>IF(C4431=0,"","商品テーブル")</f>
        <v/>
      </c>
      <c r="B4433" s="517" t="s">
        <v>1399</v>
      </c>
      <c r="C4433" s="517">
        <f>商品入力!J157</f>
        <v>0</v>
      </c>
    </row>
    <row r="4434" spans="1:4">
      <c r="A4434" s="517" t="str">
        <f>IF(C4431=0,"","商品テーブル")</f>
        <v/>
      </c>
      <c r="B4434" s="517" t="s">
        <v>1400</v>
      </c>
      <c r="C4434" s="517">
        <f>商品入力!K157</f>
        <v>0</v>
      </c>
    </row>
    <row r="4435" spans="1:4">
      <c r="A4435" s="517" t="str">
        <f>IF(C4431=0,"","商品テーブル")</f>
        <v/>
      </c>
      <c r="B4435" s="517" t="s">
        <v>1401</v>
      </c>
      <c r="C4435" s="517">
        <f>商品入力!L157</f>
        <v>0</v>
      </c>
    </row>
    <row r="4436" spans="1:4">
      <c r="A4436" s="517" t="str">
        <f>IF(C4431=0,"","商品テーブル")</f>
        <v/>
      </c>
      <c r="B4436" s="517" t="s">
        <v>1402</v>
      </c>
      <c r="C4436" s="517">
        <f>商品入力!M157</f>
        <v>0</v>
      </c>
    </row>
    <row r="4437" spans="1:4">
      <c r="A4437" s="517" t="str">
        <f>IF(C4431=0,"","商品テーブル")</f>
        <v/>
      </c>
      <c r="B4437" s="517" t="s">
        <v>1403</v>
      </c>
      <c r="C4437" s="517">
        <f>商品入力!N157</f>
        <v>0</v>
      </c>
    </row>
    <row r="4438" spans="1:4">
      <c r="A4438" s="517" t="str">
        <f>IF(C4431=0,"","商品テーブル")</f>
        <v/>
      </c>
      <c r="B4438" s="517" t="s">
        <v>1404</v>
      </c>
      <c r="C4438" s="517">
        <f>商品入力!O157</f>
        <v>0</v>
      </c>
    </row>
    <row r="4439" spans="1:4">
      <c r="A4439" s="517" t="str">
        <f>IF(C4431=0,"","商品テーブル")</f>
        <v/>
      </c>
      <c r="B4439" s="517" t="s">
        <v>1405</v>
      </c>
      <c r="C4439" s="517">
        <f>商品入力!P157</f>
        <v>0</v>
      </c>
    </row>
    <row r="4440" spans="1:4">
      <c r="A4440" s="517" t="str">
        <f>IF(C4431=0,"","商品テーブル")</f>
        <v/>
      </c>
      <c r="B4440" s="517" t="s">
        <v>1406</v>
      </c>
      <c r="C4440" s="517">
        <f>商品入力!Q157</f>
        <v>0</v>
      </c>
    </row>
    <row r="4441" spans="1:4">
      <c r="A4441" s="517" t="str">
        <f>IF(C4431=0,"","商品テーブル")</f>
        <v/>
      </c>
      <c r="B4441" s="517" t="s">
        <v>1407</v>
      </c>
      <c r="C4441" s="517">
        <f>商品入力!R157</f>
        <v>0</v>
      </c>
    </row>
    <row r="4442" spans="1:4">
      <c r="A4442" s="517" t="str">
        <f>IF(C4431=0,"","商品テーブル")</f>
        <v/>
      </c>
      <c r="B4442" s="517" t="s">
        <v>1408</v>
      </c>
      <c r="C4442" s="517">
        <f>商品入力!S157</f>
        <v>0</v>
      </c>
    </row>
    <row r="4443" spans="1:4">
      <c r="A4443" s="517" t="str">
        <f>IF(C4431=0,"","商品テーブル")</f>
        <v/>
      </c>
      <c r="B4443" s="517" t="s">
        <v>1409</v>
      </c>
      <c r="C4443" s="517">
        <f>商品入力!T157</f>
        <v>0</v>
      </c>
    </row>
    <row r="4444" spans="1:4">
      <c r="A4444" s="517" t="str">
        <f>IF(C4454=0,"","商品テーブル")</f>
        <v/>
      </c>
      <c r="B4444" s="517" t="s">
        <v>1291</v>
      </c>
      <c r="C4444" s="517" t="str">
        <f>申請用入力!$R$12</f>
        <v/>
      </c>
      <c r="D4444" s="517" t="s">
        <v>1292</v>
      </c>
    </row>
    <row r="4445" spans="1:4">
      <c r="A4445" s="517" t="str">
        <f>IF(C4454=0,"","商品テーブル")</f>
        <v/>
      </c>
      <c r="B4445" s="517" t="s">
        <v>1293</v>
      </c>
      <c r="C4445" s="517">
        <f>選択!$A$2</f>
        <v>2024</v>
      </c>
    </row>
    <row r="4446" spans="1:4">
      <c r="A4446" s="517" t="str">
        <f>IF(C4454=0,"","商品テーブル")</f>
        <v/>
      </c>
      <c r="B4446" s="517" t="s">
        <v>1360</v>
      </c>
      <c r="C4446" s="517" t="str">
        <f>選択!$A$1</f>
        <v>ブランド構築支援</v>
      </c>
    </row>
    <row r="4447" spans="1:4">
      <c r="A4447" s="517" t="str">
        <f>IF(C4454=0,"","商品テーブル")</f>
        <v/>
      </c>
      <c r="B4447" s="517" t="s">
        <v>1361</v>
      </c>
      <c r="C4447" s="517" t="e">
        <f ca="1">$C$127</f>
        <v>#VALUE!</v>
      </c>
    </row>
    <row r="4448" spans="1:4">
      <c r="A4448" s="517" t="str">
        <f>IF(C4454=0,"","商品テーブル")</f>
        <v/>
      </c>
      <c r="B4448" s="517" t="s">
        <v>1380</v>
      </c>
    </row>
    <row r="4449" spans="1:3">
      <c r="A4449" s="517" t="str">
        <f>IF(C4454=0,"","商品テーブル")</f>
        <v/>
      </c>
      <c r="B4449" s="517" t="s">
        <v>1396</v>
      </c>
      <c r="C4449" s="517">
        <f>商品入力!C158</f>
        <v>0</v>
      </c>
    </row>
    <row r="4450" spans="1:3">
      <c r="A4450" s="517" t="str">
        <f>IF(C4454=0,"","商品テーブル")</f>
        <v/>
      </c>
      <c r="B4450" s="517" t="s">
        <v>1355</v>
      </c>
      <c r="C4450" s="517">
        <f>商品入力!D158</f>
        <v>0</v>
      </c>
    </row>
    <row r="4451" spans="1:3">
      <c r="A4451" s="517" t="str">
        <f>IF(C4454=0,"","商品テーブル")</f>
        <v/>
      </c>
      <c r="B4451" s="517" t="s">
        <v>1356</v>
      </c>
      <c r="C4451" s="517">
        <f>商品入力!E158</f>
        <v>0</v>
      </c>
    </row>
    <row r="4452" spans="1:3">
      <c r="A4452" s="517" t="str">
        <f>IF(C4454=0,"","商品テーブル")</f>
        <v/>
      </c>
      <c r="B4452" s="517" t="s">
        <v>1357</v>
      </c>
      <c r="C4452" s="517">
        <f>商品入力!F158</f>
        <v>0</v>
      </c>
    </row>
    <row r="4453" spans="1:3">
      <c r="A4453" s="517" t="str">
        <f>IF(C4454=0,"","商品テーブル")</f>
        <v/>
      </c>
      <c r="B4453" s="517" t="s">
        <v>1397</v>
      </c>
      <c r="C4453" s="517">
        <f>商品入力!G158</f>
        <v>0</v>
      </c>
    </row>
    <row r="4454" spans="1:3">
      <c r="A4454" s="517" t="str">
        <f>IF(C4454=0,"","商品テーブル")</f>
        <v/>
      </c>
      <c r="B4454" s="517" t="s">
        <v>1359</v>
      </c>
      <c r="C4454" s="517">
        <f>商品入力!H158</f>
        <v>0</v>
      </c>
    </row>
    <row r="4455" spans="1:3">
      <c r="A4455" s="517" t="str">
        <f>IF(C4454=0,"","商品テーブル")</f>
        <v/>
      </c>
      <c r="B4455" s="517" t="s">
        <v>1398</v>
      </c>
      <c r="C4455" s="517">
        <f>商品入力!I158</f>
        <v>0</v>
      </c>
    </row>
    <row r="4456" spans="1:3">
      <c r="A4456" s="517" t="str">
        <f>IF(C4454=0,"","商品テーブル")</f>
        <v/>
      </c>
      <c r="B4456" s="517" t="s">
        <v>1399</v>
      </c>
      <c r="C4456" s="517">
        <f>商品入力!J158</f>
        <v>0</v>
      </c>
    </row>
    <row r="4457" spans="1:3">
      <c r="A4457" s="517" t="str">
        <f>IF(C4454=0,"","商品テーブル")</f>
        <v/>
      </c>
      <c r="B4457" s="517" t="s">
        <v>1400</v>
      </c>
      <c r="C4457" s="517">
        <f>商品入力!K158</f>
        <v>0</v>
      </c>
    </row>
    <row r="4458" spans="1:3">
      <c r="A4458" s="517" t="str">
        <f>IF(C4454=0,"","商品テーブル")</f>
        <v/>
      </c>
      <c r="B4458" s="517" t="s">
        <v>1401</v>
      </c>
      <c r="C4458" s="517">
        <f>商品入力!L158</f>
        <v>0</v>
      </c>
    </row>
    <row r="4459" spans="1:3">
      <c r="A4459" s="517" t="str">
        <f>IF(C4454=0,"","商品テーブル")</f>
        <v/>
      </c>
      <c r="B4459" s="517" t="s">
        <v>1402</v>
      </c>
      <c r="C4459" s="517">
        <f>商品入力!M158</f>
        <v>0</v>
      </c>
    </row>
    <row r="4460" spans="1:3">
      <c r="A4460" s="517" t="str">
        <f>IF(C4454=0,"","商品テーブル")</f>
        <v/>
      </c>
      <c r="B4460" s="517" t="s">
        <v>1403</v>
      </c>
      <c r="C4460" s="517">
        <f>商品入力!N158</f>
        <v>0</v>
      </c>
    </row>
    <row r="4461" spans="1:3">
      <c r="A4461" s="517" t="str">
        <f>IF(C4454=0,"","商品テーブル")</f>
        <v/>
      </c>
      <c r="B4461" s="517" t="s">
        <v>1404</v>
      </c>
      <c r="C4461" s="517">
        <f>商品入力!O158</f>
        <v>0</v>
      </c>
    </row>
    <row r="4462" spans="1:3">
      <c r="A4462" s="517" t="str">
        <f>IF(C4454=0,"","商品テーブル")</f>
        <v/>
      </c>
      <c r="B4462" s="517" t="s">
        <v>1405</v>
      </c>
      <c r="C4462" s="517">
        <f>商品入力!P158</f>
        <v>0</v>
      </c>
    </row>
    <row r="4463" spans="1:3">
      <c r="A4463" s="517" t="str">
        <f>IF(C4454=0,"","商品テーブル")</f>
        <v/>
      </c>
      <c r="B4463" s="517" t="s">
        <v>1406</v>
      </c>
      <c r="C4463" s="517">
        <f>商品入力!Q158</f>
        <v>0</v>
      </c>
    </row>
    <row r="4464" spans="1:3">
      <c r="A4464" s="517" t="str">
        <f>IF(C4454=0,"","商品テーブル")</f>
        <v/>
      </c>
      <c r="B4464" s="517" t="s">
        <v>1407</v>
      </c>
      <c r="C4464" s="517">
        <f>商品入力!R158</f>
        <v>0</v>
      </c>
    </row>
    <row r="4465" spans="1:4">
      <c r="A4465" s="517" t="str">
        <f>IF(C4454=0,"","商品テーブル")</f>
        <v/>
      </c>
      <c r="B4465" s="517" t="s">
        <v>1408</v>
      </c>
      <c r="C4465" s="517">
        <f>商品入力!S158</f>
        <v>0</v>
      </c>
    </row>
    <row r="4466" spans="1:4">
      <c r="A4466" s="517" t="str">
        <f>IF(C4454=0,"","商品テーブル")</f>
        <v/>
      </c>
      <c r="B4466" s="517" t="s">
        <v>1409</v>
      </c>
      <c r="C4466" s="517">
        <f>商品入力!T158</f>
        <v>0</v>
      </c>
    </row>
    <row r="4467" spans="1:4">
      <c r="A4467" s="517" t="str">
        <f>IF(C4477=0,"","商品テーブル")</f>
        <v/>
      </c>
      <c r="B4467" s="517" t="s">
        <v>1291</v>
      </c>
      <c r="C4467" s="517" t="str">
        <f>申請用入力!$R$12</f>
        <v/>
      </c>
      <c r="D4467" s="517" t="s">
        <v>1292</v>
      </c>
    </row>
    <row r="4468" spans="1:4">
      <c r="A4468" s="517" t="str">
        <f>IF(C4477=0,"","商品テーブル")</f>
        <v/>
      </c>
      <c r="B4468" s="517" t="s">
        <v>1293</v>
      </c>
      <c r="C4468" s="517">
        <f>選択!$A$2</f>
        <v>2024</v>
      </c>
    </row>
    <row r="4469" spans="1:4">
      <c r="A4469" s="517" t="str">
        <f>IF(C4477=0,"","商品テーブル")</f>
        <v/>
      </c>
      <c r="B4469" s="517" t="s">
        <v>1360</v>
      </c>
      <c r="C4469" s="517" t="str">
        <f>選択!$A$1</f>
        <v>ブランド構築支援</v>
      </c>
    </row>
    <row r="4470" spans="1:4">
      <c r="A4470" s="517" t="str">
        <f>IF(C4477=0,"","商品テーブル")</f>
        <v/>
      </c>
      <c r="B4470" s="517" t="s">
        <v>1361</v>
      </c>
      <c r="C4470" s="517" t="e">
        <f ca="1">$C$127</f>
        <v>#VALUE!</v>
      </c>
    </row>
    <row r="4471" spans="1:4">
      <c r="A4471" s="517" t="str">
        <f>IF(C4477=0,"","商品テーブル")</f>
        <v/>
      </c>
      <c r="B4471" s="517" t="s">
        <v>1380</v>
      </c>
    </row>
    <row r="4472" spans="1:4">
      <c r="A4472" s="517" t="str">
        <f>IF(C4477=0,"","商品テーブル")</f>
        <v/>
      </c>
      <c r="B4472" s="517" t="s">
        <v>1396</v>
      </c>
      <c r="C4472" s="517">
        <f>商品入力!C159</f>
        <v>0</v>
      </c>
    </row>
    <row r="4473" spans="1:4">
      <c r="A4473" s="517" t="str">
        <f>IF(C4477=0,"","商品テーブル")</f>
        <v/>
      </c>
      <c r="B4473" s="517" t="s">
        <v>1355</v>
      </c>
      <c r="C4473" s="517">
        <f>商品入力!D159</f>
        <v>0</v>
      </c>
    </row>
    <row r="4474" spans="1:4">
      <c r="A4474" s="517" t="str">
        <f>IF(C4477=0,"","商品テーブル")</f>
        <v/>
      </c>
      <c r="B4474" s="517" t="s">
        <v>1356</v>
      </c>
      <c r="C4474" s="517">
        <f>商品入力!E159</f>
        <v>0</v>
      </c>
    </row>
    <row r="4475" spans="1:4">
      <c r="A4475" s="517" t="str">
        <f>IF(C4477=0,"","商品テーブル")</f>
        <v/>
      </c>
      <c r="B4475" s="517" t="s">
        <v>1357</v>
      </c>
      <c r="C4475" s="517">
        <f>商品入力!F159</f>
        <v>0</v>
      </c>
    </row>
    <row r="4476" spans="1:4">
      <c r="A4476" s="517" t="str">
        <f>IF(C4477=0,"","商品テーブル")</f>
        <v/>
      </c>
      <c r="B4476" s="517" t="s">
        <v>1397</v>
      </c>
      <c r="C4476" s="517">
        <f>商品入力!G159</f>
        <v>0</v>
      </c>
    </row>
    <row r="4477" spans="1:4">
      <c r="A4477" s="517" t="str">
        <f>IF(C4477=0,"","商品テーブル")</f>
        <v/>
      </c>
      <c r="B4477" s="517" t="s">
        <v>1359</v>
      </c>
      <c r="C4477" s="517">
        <f>商品入力!H159</f>
        <v>0</v>
      </c>
    </row>
    <row r="4478" spans="1:4">
      <c r="A4478" s="517" t="str">
        <f>IF(C4477=0,"","商品テーブル")</f>
        <v/>
      </c>
      <c r="B4478" s="517" t="s">
        <v>1398</v>
      </c>
      <c r="C4478" s="517">
        <f>商品入力!I159</f>
        <v>0</v>
      </c>
    </row>
    <row r="4479" spans="1:4">
      <c r="A4479" s="517" t="str">
        <f>IF(C4477=0,"","商品テーブル")</f>
        <v/>
      </c>
      <c r="B4479" s="517" t="s">
        <v>1399</v>
      </c>
      <c r="C4479" s="517">
        <f>商品入力!J159</f>
        <v>0</v>
      </c>
    </row>
    <row r="4480" spans="1:4">
      <c r="A4480" s="517" t="str">
        <f>IF(C4477=0,"","商品テーブル")</f>
        <v/>
      </c>
      <c r="B4480" s="517" t="s">
        <v>1400</v>
      </c>
      <c r="C4480" s="517">
        <f>商品入力!K159</f>
        <v>0</v>
      </c>
    </row>
    <row r="4481" spans="1:4">
      <c r="A4481" s="517" t="str">
        <f>IF(C4477=0,"","商品テーブル")</f>
        <v/>
      </c>
      <c r="B4481" s="517" t="s">
        <v>1401</v>
      </c>
      <c r="C4481" s="517">
        <f>商品入力!L159</f>
        <v>0</v>
      </c>
    </row>
    <row r="4482" spans="1:4">
      <c r="A4482" s="517" t="str">
        <f>IF(C4477=0,"","商品テーブル")</f>
        <v/>
      </c>
      <c r="B4482" s="517" t="s">
        <v>1402</v>
      </c>
      <c r="C4482" s="517">
        <f>商品入力!M159</f>
        <v>0</v>
      </c>
    </row>
    <row r="4483" spans="1:4">
      <c r="A4483" s="517" t="str">
        <f>IF(C4477=0,"","商品テーブル")</f>
        <v/>
      </c>
      <c r="B4483" s="517" t="s">
        <v>1403</v>
      </c>
      <c r="C4483" s="517">
        <f>商品入力!N159</f>
        <v>0</v>
      </c>
    </row>
    <row r="4484" spans="1:4">
      <c r="A4484" s="517" t="str">
        <f>IF(C4477=0,"","商品テーブル")</f>
        <v/>
      </c>
      <c r="B4484" s="517" t="s">
        <v>1404</v>
      </c>
      <c r="C4484" s="517">
        <f>商品入力!O159</f>
        <v>0</v>
      </c>
    </row>
    <row r="4485" spans="1:4">
      <c r="A4485" s="517" t="str">
        <f>IF(C4477=0,"","商品テーブル")</f>
        <v/>
      </c>
      <c r="B4485" s="517" t="s">
        <v>1405</v>
      </c>
      <c r="C4485" s="517">
        <f>商品入力!P159</f>
        <v>0</v>
      </c>
    </row>
    <row r="4486" spans="1:4">
      <c r="A4486" s="517" t="str">
        <f>IF(C4477=0,"","商品テーブル")</f>
        <v/>
      </c>
      <c r="B4486" s="517" t="s">
        <v>1406</v>
      </c>
      <c r="C4486" s="517">
        <f>商品入力!Q159</f>
        <v>0</v>
      </c>
    </row>
    <row r="4487" spans="1:4">
      <c r="A4487" s="517" t="str">
        <f>IF(C4477=0,"","商品テーブル")</f>
        <v/>
      </c>
      <c r="B4487" s="517" t="s">
        <v>1407</v>
      </c>
      <c r="C4487" s="517">
        <f>商品入力!R159</f>
        <v>0</v>
      </c>
    </row>
    <row r="4488" spans="1:4">
      <c r="A4488" s="517" t="str">
        <f>IF(C4477=0,"","商品テーブル")</f>
        <v/>
      </c>
      <c r="B4488" s="517" t="s">
        <v>1408</v>
      </c>
      <c r="C4488" s="517">
        <f>商品入力!S159</f>
        <v>0</v>
      </c>
    </row>
    <row r="4489" spans="1:4">
      <c r="A4489" s="517" t="str">
        <f>IF(C4477=0,"","商品テーブル")</f>
        <v/>
      </c>
      <c r="B4489" s="517" t="s">
        <v>1409</v>
      </c>
      <c r="C4489" s="517">
        <f>商品入力!T159</f>
        <v>0</v>
      </c>
    </row>
    <row r="4490" spans="1:4">
      <c r="A4490" s="517" t="str">
        <f>IF(C4500=0,"","商品テーブル")</f>
        <v/>
      </c>
      <c r="B4490" s="517" t="s">
        <v>1291</v>
      </c>
      <c r="C4490" s="517" t="str">
        <f>申請用入力!$R$12</f>
        <v/>
      </c>
      <c r="D4490" s="517" t="s">
        <v>1292</v>
      </c>
    </row>
    <row r="4491" spans="1:4">
      <c r="A4491" s="517" t="str">
        <f>IF(C4500=0,"","商品テーブル")</f>
        <v/>
      </c>
      <c r="B4491" s="517" t="s">
        <v>1293</v>
      </c>
      <c r="C4491" s="517">
        <f>選択!$A$2</f>
        <v>2024</v>
      </c>
    </row>
    <row r="4492" spans="1:4">
      <c r="A4492" s="517" t="str">
        <f>IF(C4500=0,"","商品テーブル")</f>
        <v/>
      </c>
      <c r="B4492" s="517" t="s">
        <v>1360</v>
      </c>
      <c r="C4492" s="517" t="str">
        <f>選択!$A$1</f>
        <v>ブランド構築支援</v>
      </c>
    </row>
    <row r="4493" spans="1:4">
      <c r="A4493" s="517" t="str">
        <f>IF(C4500=0,"","商品テーブル")</f>
        <v/>
      </c>
      <c r="B4493" s="517" t="s">
        <v>1361</v>
      </c>
      <c r="C4493" s="517" t="e">
        <f ca="1">$C$127</f>
        <v>#VALUE!</v>
      </c>
    </row>
    <row r="4494" spans="1:4">
      <c r="A4494" s="517" t="str">
        <f>IF(C4500=0,"","商品テーブル")</f>
        <v/>
      </c>
      <c r="B4494" s="517" t="s">
        <v>1380</v>
      </c>
    </row>
    <row r="4495" spans="1:4">
      <c r="A4495" s="517" t="str">
        <f>IF(C4500=0,"","商品テーブル")</f>
        <v/>
      </c>
      <c r="B4495" s="517" t="s">
        <v>1396</v>
      </c>
      <c r="C4495" s="517">
        <f>商品入力!C160</f>
        <v>0</v>
      </c>
    </row>
    <row r="4496" spans="1:4">
      <c r="A4496" s="517" t="str">
        <f>IF(C4500=0,"","商品テーブル")</f>
        <v/>
      </c>
      <c r="B4496" s="517" t="s">
        <v>1355</v>
      </c>
      <c r="C4496" s="517">
        <f>商品入力!D160</f>
        <v>0</v>
      </c>
    </row>
    <row r="4497" spans="1:3">
      <c r="A4497" s="517" t="str">
        <f>IF(C4500=0,"","商品テーブル")</f>
        <v/>
      </c>
      <c r="B4497" s="517" t="s">
        <v>1356</v>
      </c>
      <c r="C4497" s="517">
        <f>商品入力!E160</f>
        <v>0</v>
      </c>
    </row>
    <row r="4498" spans="1:3">
      <c r="A4498" s="517" t="str">
        <f>IF(C4500=0,"","商品テーブル")</f>
        <v/>
      </c>
      <c r="B4498" s="517" t="s">
        <v>1357</v>
      </c>
      <c r="C4498" s="517">
        <f>商品入力!F160</f>
        <v>0</v>
      </c>
    </row>
    <row r="4499" spans="1:3">
      <c r="A4499" s="517" t="str">
        <f>IF(C4500=0,"","商品テーブル")</f>
        <v/>
      </c>
      <c r="B4499" s="517" t="s">
        <v>1397</v>
      </c>
      <c r="C4499" s="517">
        <f>商品入力!G160</f>
        <v>0</v>
      </c>
    </row>
    <row r="4500" spans="1:3">
      <c r="A4500" s="517" t="str">
        <f>IF(C4500=0,"","商品テーブル")</f>
        <v/>
      </c>
      <c r="B4500" s="517" t="s">
        <v>1359</v>
      </c>
      <c r="C4500" s="517">
        <f>商品入力!H160</f>
        <v>0</v>
      </c>
    </row>
    <row r="4501" spans="1:3">
      <c r="A4501" s="517" t="str">
        <f>IF(C4500=0,"","商品テーブル")</f>
        <v/>
      </c>
      <c r="B4501" s="517" t="s">
        <v>1398</v>
      </c>
      <c r="C4501" s="517">
        <f>商品入力!I160</f>
        <v>0</v>
      </c>
    </row>
    <row r="4502" spans="1:3">
      <c r="A4502" s="517" t="str">
        <f>IF(C4500=0,"","商品テーブル")</f>
        <v/>
      </c>
      <c r="B4502" s="517" t="s">
        <v>1399</v>
      </c>
      <c r="C4502" s="517">
        <f>商品入力!J160</f>
        <v>0</v>
      </c>
    </row>
    <row r="4503" spans="1:3">
      <c r="A4503" s="517" t="str">
        <f>IF(C4500=0,"","商品テーブル")</f>
        <v/>
      </c>
      <c r="B4503" s="517" t="s">
        <v>1400</v>
      </c>
      <c r="C4503" s="517">
        <f>商品入力!K160</f>
        <v>0</v>
      </c>
    </row>
    <row r="4504" spans="1:3">
      <c r="A4504" s="517" t="str">
        <f>IF(C4500=0,"","商品テーブル")</f>
        <v/>
      </c>
      <c r="B4504" s="517" t="s">
        <v>1401</v>
      </c>
      <c r="C4504" s="517">
        <f>商品入力!L160</f>
        <v>0</v>
      </c>
    </row>
    <row r="4505" spans="1:3">
      <c r="A4505" s="517" t="str">
        <f>IF(C4500=0,"","商品テーブル")</f>
        <v/>
      </c>
      <c r="B4505" s="517" t="s">
        <v>1402</v>
      </c>
      <c r="C4505" s="517">
        <f>商品入力!M160</f>
        <v>0</v>
      </c>
    </row>
    <row r="4506" spans="1:3">
      <c r="A4506" s="517" t="str">
        <f>IF(C4500=0,"","商品テーブル")</f>
        <v/>
      </c>
      <c r="B4506" s="517" t="s">
        <v>1403</v>
      </c>
      <c r="C4506" s="517">
        <f>商品入力!N160</f>
        <v>0</v>
      </c>
    </row>
    <row r="4507" spans="1:3">
      <c r="A4507" s="517" t="str">
        <f>IF(C4500=0,"","商品テーブル")</f>
        <v/>
      </c>
      <c r="B4507" s="517" t="s">
        <v>1404</v>
      </c>
      <c r="C4507" s="517">
        <f>商品入力!O160</f>
        <v>0</v>
      </c>
    </row>
    <row r="4508" spans="1:3">
      <c r="A4508" s="517" t="str">
        <f>IF(C4500=0,"","商品テーブル")</f>
        <v/>
      </c>
      <c r="B4508" s="517" t="s">
        <v>1405</v>
      </c>
      <c r="C4508" s="517">
        <f>商品入力!P160</f>
        <v>0</v>
      </c>
    </row>
    <row r="4509" spans="1:3">
      <c r="A4509" s="517" t="str">
        <f>IF(C4500=0,"","商品テーブル")</f>
        <v/>
      </c>
      <c r="B4509" s="517" t="s">
        <v>1406</v>
      </c>
      <c r="C4509" s="517">
        <f>商品入力!Q160</f>
        <v>0</v>
      </c>
    </row>
    <row r="4510" spans="1:3">
      <c r="A4510" s="517" t="str">
        <f>IF(C4500=0,"","商品テーブル")</f>
        <v/>
      </c>
      <c r="B4510" s="517" t="s">
        <v>1407</v>
      </c>
      <c r="C4510" s="517">
        <f>商品入力!R160</f>
        <v>0</v>
      </c>
    </row>
    <row r="4511" spans="1:3">
      <c r="A4511" s="517" t="str">
        <f>IF(C4500=0,"","商品テーブル")</f>
        <v/>
      </c>
      <c r="B4511" s="517" t="s">
        <v>1408</v>
      </c>
      <c r="C4511" s="517">
        <f>商品入力!S160</f>
        <v>0</v>
      </c>
    </row>
    <row r="4512" spans="1:3">
      <c r="A4512" s="517" t="str">
        <f>IF(C4500=0,"","商品テーブル")</f>
        <v/>
      </c>
      <c r="B4512" s="517" t="s">
        <v>1409</v>
      </c>
      <c r="C4512" s="517">
        <f>商品入力!T160</f>
        <v>0</v>
      </c>
    </row>
    <row r="4513" spans="1:4">
      <c r="A4513" s="517" t="str">
        <f>IF(C4523=0,"","商品テーブル")</f>
        <v/>
      </c>
      <c r="B4513" s="517" t="s">
        <v>1291</v>
      </c>
      <c r="C4513" s="517" t="str">
        <f>申請用入力!$R$12</f>
        <v/>
      </c>
      <c r="D4513" s="517" t="s">
        <v>1292</v>
      </c>
    </row>
    <row r="4514" spans="1:4">
      <c r="A4514" s="517" t="str">
        <f>IF(C4523=0,"","商品テーブル")</f>
        <v/>
      </c>
      <c r="B4514" s="517" t="s">
        <v>1293</v>
      </c>
      <c r="C4514" s="517">
        <f>選択!$A$2</f>
        <v>2024</v>
      </c>
    </row>
    <row r="4515" spans="1:4">
      <c r="A4515" s="517" t="str">
        <f>IF(C4523=0,"","商品テーブル")</f>
        <v/>
      </c>
      <c r="B4515" s="517" t="s">
        <v>1360</v>
      </c>
      <c r="C4515" s="517" t="str">
        <f>選択!$A$1</f>
        <v>ブランド構築支援</v>
      </c>
    </row>
    <row r="4516" spans="1:4">
      <c r="A4516" s="517" t="str">
        <f>IF(C4523=0,"","商品テーブル")</f>
        <v/>
      </c>
      <c r="B4516" s="517" t="s">
        <v>1361</v>
      </c>
      <c r="C4516" s="517" t="e">
        <f ca="1">$C$127</f>
        <v>#VALUE!</v>
      </c>
    </row>
    <row r="4517" spans="1:4">
      <c r="A4517" s="517" t="str">
        <f>IF(C4523=0,"","商品テーブル")</f>
        <v/>
      </c>
      <c r="B4517" s="517" t="s">
        <v>1380</v>
      </c>
    </row>
    <row r="4518" spans="1:4">
      <c r="A4518" s="517" t="str">
        <f>IF(C4523=0,"","商品テーブル")</f>
        <v/>
      </c>
      <c r="B4518" s="517" t="s">
        <v>1396</v>
      </c>
      <c r="C4518" s="517">
        <f>商品入力!C161</f>
        <v>0</v>
      </c>
    </row>
    <row r="4519" spans="1:4">
      <c r="A4519" s="517" t="str">
        <f>IF(C4523=0,"","商品テーブル")</f>
        <v/>
      </c>
      <c r="B4519" s="517" t="s">
        <v>1355</v>
      </c>
      <c r="C4519" s="517">
        <f>商品入力!D161</f>
        <v>0</v>
      </c>
    </row>
    <row r="4520" spans="1:4">
      <c r="A4520" s="517" t="str">
        <f>IF(C4523=0,"","商品テーブル")</f>
        <v/>
      </c>
      <c r="B4520" s="517" t="s">
        <v>1356</v>
      </c>
      <c r="C4520" s="517">
        <f>商品入力!E161</f>
        <v>0</v>
      </c>
    </row>
    <row r="4521" spans="1:4">
      <c r="A4521" s="517" t="str">
        <f>IF(C4523=0,"","商品テーブル")</f>
        <v/>
      </c>
      <c r="B4521" s="517" t="s">
        <v>1357</v>
      </c>
      <c r="C4521" s="517">
        <f>商品入力!F161</f>
        <v>0</v>
      </c>
    </row>
    <row r="4522" spans="1:4">
      <c r="A4522" s="517" t="str">
        <f>IF(C4523=0,"","商品テーブル")</f>
        <v/>
      </c>
      <c r="B4522" s="517" t="s">
        <v>1397</v>
      </c>
      <c r="C4522" s="517">
        <f>商品入力!G161</f>
        <v>0</v>
      </c>
    </row>
    <row r="4523" spans="1:4">
      <c r="A4523" s="517" t="str">
        <f>IF(C4523=0,"","商品テーブル")</f>
        <v/>
      </c>
      <c r="B4523" s="517" t="s">
        <v>1359</v>
      </c>
      <c r="C4523" s="517">
        <f>商品入力!H161</f>
        <v>0</v>
      </c>
    </row>
    <row r="4524" spans="1:4">
      <c r="A4524" s="517" t="str">
        <f>IF(C4523=0,"","商品テーブル")</f>
        <v/>
      </c>
      <c r="B4524" s="517" t="s">
        <v>1398</v>
      </c>
      <c r="C4524" s="517">
        <f>商品入力!I161</f>
        <v>0</v>
      </c>
    </row>
    <row r="4525" spans="1:4">
      <c r="A4525" s="517" t="str">
        <f>IF(C4523=0,"","商品テーブル")</f>
        <v/>
      </c>
      <c r="B4525" s="517" t="s">
        <v>1399</v>
      </c>
      <c r="C4525" s="517">
        <f>商品入力!J161</f>
        <v>0</v>
      </c>
    </row>
    <row r="4526" spans="1:4">
      <c r="A4526" s="517" t="str">
        <f>IF(C4523=0,"","商品テーブル")</f>
        <v/>
      </c>
      <c r="B4526" s="517" t="s">
        <v>1400</v>
      </c>
      <c r="C4526" s="517">
        <f>商品入力!K161</f>
        <v>0</v>
      </c>
    </row>
    <row r="4527" spans="1:4">
      <c r="A4527" s="517" t="str">
        <f>IF(C4523=0,"","商品テーブル")</f>
        <v/>
      </c>
      <c r="B4527" s="517" t="s">
        <v>1401</v>
      </c>
      <c r="C4527" s="517">
        <f>商品入力!L161</f>
        <v>0</v>
      </c>
    </row>
    <row r="4528" spans="1:4">
      <c r="A4528" s="517" t="str">
        <f>IF(C4523=0,"","商品テーブル")</f>
        <v/>
      </c>
      <c r="B4528" s="517" t="s">
        <v>1402</v>
      </c>
      <c r="C4528" s="517">
        <f>商品入力!M161</f>
        <v>0</v>
      </c>
    </row>
    <row r="4529" spans="1:4">
      <c r="A4529" s="517" t="str">
        <f>IF(C4523=0,"","商品テーブル")</f>
        <v/>
      </c>
      <c r="B4529" s="517" t="s">
        <v>1403</v>
      </c>
      <c r="C4529" s="517">
        <f>商品入力!N161</f>
        <v>0</v>
      </c>
    </row>
    <row r="4530" spans="1:4">
      <c r="A4530" s="517" t="str">
        <f>IF(C4523=0,"","商品テーブル")</f>
        <v/>
      </c>
      <c r="B4530" s="517" t="s">
        <v>1404</v>
      </c>
      <c r="C4530" s="517">
        <f>商品入力!O161</f>
        <v>0</v>
      </c>
    </row>
    <row r="4531" spans="1:4">
      <c r="A4531" s="517" t="str">
        <f>IF(C4523=0,"","商品テーブル")</f>
        <v/>
      </c>
      <c r="B4531" s="517" t="s">
        <v>1405</v>
      </c>
      <c r="C4531" s="517">
        <f>商品入力!P161</f>
        <v>0</v>
      </c>
    </row>
    <row r="4532" spans="1:4">
      <c r="A4532" s="517" t="str">
        <f>IF(C4523=0,"","商品テーブル")</f>
        <v/>
      </c>
      <c r="B4532" s="517" t="s">
        <v>1406</v>
      </c>
      <c r="C4532" s="517">
        <f>商品入力!Q161</f>
        <v>0</v>
      </c>
    </row>
    <row r="4533" spans="1:4">
      <c r="A4533" s="517" t="str">
        <f>IF(C4523=0,"","商品テーブル")</f>
        <v/>
      </c>
      <c r="B4533" s="517" t="s">
        <v>1407</v>
      </c>
      <c r="C4533" s="517">
        <f>商品入力!R161</f>
        <v>0</v>
      </c>
    </row>
    <row r="4534" spans="1:4">
      <c r="A4534" s="517" t="str">
        <f>IF(C4523=0,"","商品テーブル")</f>
        <v/>
      </c>
      <c r="B4534" s="517" t="s">
        <v>1408</v>
      </c>
      <c r="C4534" s="517">
        <f>商品入力!S161</f>
        <v>0</v>
      </c>
    </row>
    <row r="4535" spans="1:4">
      <c r="A4535" s="517" t="str">
        <f>IF(C4523=0,"","商品テーブル")</f>
        <v/>
      </c>
      <c r="B4535" s="517" t="s">
        <v>1409</v>
      </c>
      <c r="C4535" s="517">
        <f>商品入力!T161</f>
        <v>0</v>
      </c>
    </row>
    <row r="4536" spans="1:4">
      <c r="A4536" s="517" t="str">
        <f>IF(C4546=0,"","商品テーブル")</f>
        <v/>
      </c>
      <c r="B4536" s="517" t="s">
        <v>1291</v>
      </c>
      <c r="C4536" s="517" t="str">
        <f>申請用入力!$R$12</f>
        <v/>
      </c>
      <c r="D4536" s="517" t="s">
        <v>1292</v>
      </c>
    </row>
    <row r="4537" spans="1:4">
      <c r="A4537" s="517" t="str">
        <f>IF(C4546=0,"","商品テーブル")</f>
        <v/>
      </c>
      <c r="B4537" s="517" t="s">
        <v>1293</v>
      </c>
      <c r="C4537" s="517">
        <f>選択!$A$2</f>
        <v>2024</v>
      </c>
    </row>
    <row r="4538" spans="1:4">
      <c r="A4538" s="517" t="str">
        <f>IF(C4546=0,"","商品テーブル")</f>
        <v/>
      </c>
      <c r="B4538" s="517" t="s">
        <v>1360</v>
      </c>
      <c r="C4538" s="517" t="str">
        <f>選択!$A$1</f>
        <v>ブランド構築支援</v>
      </c>
    </row>
    <row r="4539" spans="1:4">
      <c r="A4539" s="517" t="str">
        <f>IF(C4546=0,"","商品テーブル")</f>
        <v/>
      </c>
      <c r="B4539" s="517" t="s">
        <v>1361</v>
      </c>
      <c r="C4539" s="517" t="e">
        <f ca="1">$C$127</f>
        <v>#VALUE!</v>
      </c>
    </row>
    <row r="4540" spans="1:4">
      <c r="A4540" s="517" t="str">
        <f>IF(C4546=0,"","商品テーブル")</f>
        <v/>
      </c>
      <c r="B4540" s="517" t="s">
        <v>1380</v>
      </c>
    </row>
    <row r="4541" spans="1:4">
      <c r="A4541" s="517" t="str">
        <f>IF(C4546=0,"","商品テーブル")</f>
        <v/>
      </c>
      <c r="B4541" s="517" t="s">
        <v>1396</v>
      </c>
      <c r="C4541" s="517">
        <f>商品入力!C162</f>
        <v>0</v>
      </c>
    </row>
    <row r="4542" spans="1:4">
      <c r="A4542" s="517" t="str">
        <f>IF(C4546=0,"","商品テーブル")</f>
        <v/>
      </c>
      <c r="B4542" s="517" t="s">
        <v>1355</v>
      </c>
      <c r="C4542" s="517">
        <f>商品入力!D162</f>
        <v>0</v>
      </c>
    </row>
    <row r="4543" spans="1:4">
      <c r="A4543" s="517" t="str">
        <f>IF(C4546=0,"","商品テーブル")</f>
        <v/>
      </c>
      <c r="B4543" s="517" t="s">
        <v>1356</v>
      </c>
      <c r="C4543" s="517">
        <f>商品入力!E162</f>
        <v>0</v>
      </c>
    </row>
    <row r="4544" spans="1:4">
      <c r="A4544" s="517" t="str">
        <f>IF(C4546=0,"","商品テーブル")</f>
        <v/>
      </c>
      <c r="B4544" s="517" t="s">
        <v>1357</v>
      </c>
      <c r="C4544" s="517">
        <f>商品入力!F162</f>
        <v>0</v>
      </c>
    </row>
    <row r="4545" spans="1:4">
      <c r="A4545" s="517" t="str">
        <f>IF(C4546=0,"","商品テーブル")</f>
        <v/>
      </c>
      <c r="B4545" s="517" t="s">
        <v>1397</v>
      </c>
      <c r="C4545" s="517">
        <f>商品入力!G162</f>
        <v>0</v>
      </c>
    </row>
    <row r="4546" spans="1:4">
      <c r="A4546" s="517" t="str">
        <f>IF(C4546=0,"","商品テーブル")</f>
        <v/>
      </c>
      <c r="B4546" s="517" t="s">
        <v>1359</v>
      </c>
      <c r="C4546" s="517">
        <f>商品入力!H162</f>
        <v>0</v>
      </c>
    </row>
    <row r="4547" spans="1:4">
      <c r="A4547" s="517" t="str">
        <f>IF(C4546=0,"","商品テーブル")</f>
        <v/>
      </c>
      <c r="B4547" s="517" t="s">
        <v>1398</v>
      </c>
      <c r="C4547" s="517">
        <f>商品入力!I162</f>
        <v>0</v>
      </c>
    </row>
    <row r="4548" spans="1:4">
      <c r="A4548" s="517" t="str">
        <f>IF(C4546=0,"","商品テーブル")</f>
        <v/>
      </c>
      <c r="B4548" s="517" t="s">
        <v>1399</v>
      </c>
      <c r="C4548" s="517">
        <f>商品入力!J162</f>
        <v>0</v>
      </c>
    </row>
    <row r="4549" spans="1:4">
      <c r="A4549" s="517" t="str">
        <f>IF(C4546=0,"","商品テーブル")</f>
        <v/>
      </c>
      <c r="B4549" s="517" t="s">
        <v>1400</v>
      </c>
      <c r="C4549" s="517">
        <f>商品入力!K162</f>
        <v>0</v>
      </c>
    </row>
    <row r="4550" spans="1:4">
      <c r="A4550" s="517" t="str">
        <f>IF(C4546=0,"","商品テーブル")</f>
        <v/>
      </c>
      <c r="B4550" s="517" t="s">
        <v>1401</v>
      </c>
      <c r="C4550" s="517">
        <f>商品入力!L162</f>
        <v>0</v>
      </c>
    </row>
    <row r="4551" spans="1:4">
      <c r="A4551" s="517" t="str">
        <f>IF(C4546=0,"","商品テーブル")</f>
        <v/>
      </c>
      <c r="B4551" s="517" t="s">
        <v>1402</v>
      </c>
      <c r="C4551" s="517">
        <f>商品入力!M162</f>
        <v>0</v>
      </c>
    </row>
    <row r="4552" spans="1:4">
      <c r="A4552" s="517" t="str">
        <f>IF(C4546=0,"","商品テーブル")</f>
        <v/>
      </c>
      <c r="B4552" s="517" t="s">
        <v>1403</v>
      </c>
      <c r="C4552" s="517">
        <f>商品入力!N162</f>
        <v>0</v>
      </c>
    </row>
    <row r="4553" spans="1:4">
      <c r="A4553" s="517" t="str">
        <f>IF(C4546=0,"","商品テーブル")</f>
        <v/>
      </c>
      <c r="B4553" s="517" t="s">
        <v>1404</v>
      </c>
      <c r="C4553" s="517">
        <f>商品入力!O162</f>
        <v>0</v>
      </c>
    </row>
    <row r="4554" spans="1:4">
      <c r="A4554" s="517" t="str">
        <f>IF(C4546=0,"","商品テーブル")</f>
        <v/>
      </c>
      <c r="B4554" s="517" t="s">
        <v>1405</v>
      </c>
      <c r="C4554" s="517">
        <f>商品入力!P162</f>
        <v>0</v>
      </c>
    </row>
    <row r="4555" spans="1:4">
      <c r="A4555" s="517" t="str">
        <f>IF(C4546=0,"","商品テーブル")</f>
        <v/>
      </c>
      <c r="B4555" s="517" t="s">
        <v>1406</v>
      </c>
      <c r="C4555" s="517">
        <f>商品入力!Q162</f>
        <v>0</v>
      </c>
    </row>
    <row r="4556" spans="1:4">
      <c r="A4556" s="517" t="str">
        <f>IF(C4546=0,"","商品テーブル")</f>
        <v/>
      </c>
      <c r="B4556" s="517" t="s">
        <v>1407</v>
      </c>
      <c r="C4556" s="517">
        <f>商品入力!R162</f>
        <v>0</v>
      </c>
    </row>
    <row r="4557" spans="1:4">
      <c r="A4557" s="517" t="str">
        <f>IF(C4546=0,"","商品テーブル")</f>
        <v/>
      </c>
      <c r="B4557" s="517" t="s">
        <v>1408</v>
      </c>
      <c r="C4557" s="517">
        <f>商品入力!S162</f>
        <v>0</v>
      </c>
    </row>
    <row r="4558" spans="1:4">
      <c r="A4558" s="517" t="str">
        <f>IF(C4546=0,"","商品テーブル")</f>
        <v/>
      </c>
      <c r="B4558" s="517" t="s">
        <v>1409</v>
      </c>
      <c r="C4558" s="517">
        <f>商品入力!T162</f>
        <v>0</v>
      </c>
    </row>
    <row r="4559" spans="1:4">
      <c r="A4559" s="517" t="str">
        <f>IF(C4569=0,"","商品テーブル")</f>
        <v/>
      </c>
      <c r="B4559" s="517" t="s">
        <v>1291</v>
      </c>
      <c r="C4559" s="517" t="str">
        <f>申請用入力!$R$12</f>
        <v/>
      </c>
      <c r="D4559" s="517" t="s">
        <v>1292</v>
      </c>
    </row>
    <row r="4560" spans="1:4">
      <c r="A4560" s="517" t="str">
        <f>IF(C4569=0,"","商品テーブル")</f>
        <v/>
      </c>
      <c r="B4560" s="517" t="s">
        <v>1293</v>
      </c>
      <c r="C4560" s="517">
        <f>選択!$A$2</f>
        <v>2024</v>
      </c>
    </row>
    <row r="4561" spans="1:3">
      <c r="A4561" s="517" t="str">
        <f>IF(C4569=0,"","商品テーブル")</f>
        <v/>
      </c>
      <c r="B4561" s="517" t="s">
        <v>1360</v>
      </c>
      <c r="C4561" s="517" t="str">
        <f>選択!$A$1</f>
        <v>ブランド構築支援</v>
      </c>
    </row>
    <row r="4562" spans="1:3">
      <c r="A4562" s="517" t="str">
        <f>IF(C4569=0,"","商品テーブル")</f>
        <v/>
      </c>
      <c r="B4562" s="517" t="s">
        <v>1361</v>
      </c>
      <c r="C4562" s="517" t="e">
        <f ca="1">$C$127</f>
        <v>#VALUE!</v>
      </c>
    </row>
    <row r="4563" spans="1:3">
      <c r="A4563" s="517" t="str">
        <f>IF(C4569=0,"","商品テーブル")</f>
        <v/>
      </c>
      <c r="B4563" s="517" t="s">
        <v>1380</v>
      </c>
    </row>
    <row r="4564" spans="1:3">
      <c r="A4564" s="517" t="str">
        <f>IF(C4569=0,"","商品テーブル")</f>
        <v/>
      </c>
      <c r="B4564" s="517" t="s">
        <v>1396</v>
      </c>
      <c r="C4564" s="517">
        <f>商品入力!C163</f>
        <v>0</v>
      </c>
    </row>
    <row r="4565" spans="1:3">
      <c r="A4565" s="517" t="str">
        <f>IF(C4569=0,"","商品テーブル")</f>
        <v/>
      </c>
      <c r="B4565" s="517" t="s">
        <v>1355</v>
      </c>
      <c r="C4565" s="517">
        <f>商品入力!D163</f>
        <v>0</v>
      </c>
    </row>
    <row r="4566" spans="1:3">
      <c r="A4566" s="517" t="str">
        <f>IF(C4569=0,"","商品テーブル")</f>
        <v/>
      </c>
      <c r="B4566" s="517" t="s">
        <v>1356</v>
      </c>
      <c r="C4566" s="517">
        <f>商品入力!E163</f>
        <v>0</v>
      </c>
    </row>
    <row r="4567" spans="1:3">
      <c r="A4567" s="517" t="str">
        <f>IF(C4569=0,"","商品テーブル")</f>
        <v/>
      </c>
      <c r="B4567" s="517" t="s">
        <v>1357</v>
      </c>
      <c r="C4567" s="517">
        <f>商品入力!F163</f>
        <v>0</v>
      </c>
    </row>
    <row r="4568" spans="1:3">
      <c r="A4568" s="517" t="str">
        <f>IF(C4569=0,"","商品テーブル")</f>
        <v/>
      </c>
      <c r="B4568" s="517" t="s">
        <v>1397</v>
      </c>
      <c r="C4568" s="517">
        <f>商品入力!G163</f>
        <v>0</v>
      </c>
    </row>
    <row r="4569" spans="1:3">
      <c r="A4569" s="517" t="str">
        <f>IF(C4569=0,"","商品テーブル")</f>
        <v/>
      </c>
      <c r="B4569" s="517" t="s">
        <v>1359</v>
      </c>
      <c r="C4569" s="517">
        <f>商品入力!H163</f>
        <v>0</v>
      </c>
    </row>
    <row r="4570" spans="1:3">
      <c r="A4570" s="517" t="str">
        <f>IF(C4569=0,"","商品テーブル")</f>
        <v/>
      </c>
      <c r="B4570" s="517" t="s">
        <v>1398</v>
      </c>
      <c r="C4570" s="517">
        <f>商品入力!I163</f>
        <v>0</v>
      </c>
    </row>
    <row r="4571" spans="1:3">
      <c r="A4571" s="517" t="str">
        <f>IF(C4569=0,"","商品テーブル")</f>
        <v/>
      </c>
      <c r="B4571" s="517" t="s">
        <v>1399</v>
      </c>
      <c r="C4571" s="517">
        <f>商品入力!J163</f>
        <v>0</v>
      </c>
    </row>
    <row r="4572" spans="1:3">
      <c r="A4572" s="517" t="str">
        <f>IF(C4569=0,"","商品テーブル")</f>
        <v/>
      </c>
      <c r="B4572" s="517" t="s">
        <v>1400</v>
      </c>
      <c r="C4572" s="517">
        <f>商品入力!K163</f>
        <v>0</v>
      </c>
    </row>
    <row r="4573" spans="1:3">
      <c r="A4573" s="517" t="str">
        <f>IF(C4569=0,"","商品テーブル")</f>
        <v/>
      </c>
      <c r="B4573" s="517" t="s">
        <v>1401</v>
      </c>
      <c r="C4573" s="517">
        <f>商品入力!L163</f>
        <v>0</v>
      </c>
    </row>
    <row r="4574" spans="1:3">
      <c r="A4574" s="517" t="str">
        <f>IF(C4569=0,"","商品テーブル")</f>
        <v/>
      </c>
      <c r="B4574" s="517" t="s">
        <v>1402</v>
      </c>
      <c r="C4574" s="517">
        <f>商品入力!M163</f>
        <v>0</v>
      </c>
    </row>
    <row r="4575" spans="1:3">
      <c r="A4575" s="517" t="str">
        <f>IF(C4569=0,"","商品テーブル")</f>
        <v/>
      </c>
      <c r="B4575" s="517" t="s">
        <v>1403</v>
      </c>
      <c r="C4575" s="517">
        <f>商品入力!N163</f>
        <v>0</v>
      </c>
    </row>
    <row r="4576" spans="1:3">
      <c r="A4576" s="517" t="str">
        <f>IF(C4569=0,"","商品テーブル")</f>
        <v/>
      </c>
      <c r="B4576" s="517" t="s">
        <v>1404</v>
      </c>
      <c r="C4576" s="517">
        <f>商品入力!O163</f>
        <v>0</v>
      </c>
    </row>
    <row r="4577" spans="1:4">
      <c r="A4577" s="517" t="str">
        <f>IF(C4569=0,"","商品テーブル")</f>
        <v/>
      </c>
      <c r="B4577" s="517" t="s">
        <v>1405</v>
      </c>
      <c r="C4577" s="517">
        <f>商品入力!P163</f>
        <v>0</v>
      </c>
    </row>
    <row r="4578" spans="1:4">
      <c r="A4578" s="517" t="str">
        <f>IF(C4569=0,"","商品テーブル")</f>
        <v/>
      </c>
      <c r="B4578" s="517" t="s">
        <v>1406</v>
      </c>
      <c r="C4578" s="517">
        <f>商品入力!Q163</f>
        <v>0</v>
      </c>
    </row>
    <row r="4579" spans="1:4">
      <c r="A4579" s="517" t="str">
        <f>IF(C4569=0,"","商品テーブル")</f>
        <v/>
      </c>
      <c r="B4579" s="517" t="s">
        <v>1407</v>
      </c>
      <c r="C4579" s="517">
        <f>商品入力!R163</f>
        <v>0</v>
      </c>
    </row>
    <row r="4580" spans="1:4">
      <c r="A4580" s="517" t="str">
        <f>IF(C4569=0,"","商品テーブル")</f>
        <v/>
      </c>
      <c r="B4580" s="517" t="s">
        <v>1408</v>
      </c>
      <c r="C4580" s="517">
        <f>商品入力!S163</f>
        <v>0</v>
      </c>
    </row>
    <row r="4581" spans="1:4">
      <c r="A4581" s="517" t="str">
        <f>IF(C4569=0,"","商品テーブル")</f>
        <v/>
      </c>
      <c r="B4581" s="517" t="s">
        <v>1409</v>
      </c>
      <c r="C4581" s="517">
        <f>商品入力!T163</f>
        <v>0</v>
      </c>
    </row>
    <row r="4582" spans="1:4">
      <c r="A4582" s="517" t="str">
        <f>IF(C4592=0,"","商品テーブル")</f>
        <v/>
      </c>
      <c r="B4582" s="517" t="s">
        <v>1291</v>
      </c>
      <c r="C4582" s="517" t="str">
        <f>申請用入力!$R$12</f>
        <v/>
      </c>
      <c r="D4582" s="517" t="s">
        <v>1292</v>
      </c>
    </row>
    <row r="4583" spans="1:4">
      <c r="A4583" s="517" t="str">
        <f>IF(C4592=0,"","商品テーブル")</f>
        <v/>
      </c>
      <c r="B4583" s="517" t="s">
        <v>1293</v>
      </c>
      <c r="C4583" s="517">
        <f>選択!$A$2</f>
        <v>2024</v>
      </c>
    </row>
    <row r="4584" spans="1:4">
      <c r="A4584" s="517" t="str">
        <f>IF(C4592=0,"","商品テーブル")</f>
        <v/>
      </c>
      <c r="B4584" s="517" t="s">
        <v>1360</v>
      </c>
      <c r="C4584" s="517" t="str">
        <f>選択!$A$1</f>
        <v>ブランド構築支援</v>
      </c>
    </row>
    <row r="4585" spans="1:4">
      <c r="A4585" s="517" t="str">
        <f>IF(C4592=0,"","商品テーブル")</f>
        <v/>
      </c>
      <c r="B4585" s="517" t="s">
        <v>1361</v>
      </c>
      <c r="C4585" s="517" t="e">
        <f ca="1">$C$127</f>
        <v>#VALUE!</v>
      </c>
    </row>
    <row r="4586" spans="1:4">
      <c r="A4586" s="517" t="str">
        <f>IF(C4592=0,"","商品テーブル")</f>
        <v/>
      </c>
      <c r="B4586" s="517" t="s">
        <v>1380</v>
      </c>
    </row>
    <row r="4587" spans="1:4">
      <c r="A4587" s="517" t="str">
        <f>IF(C4592=0,"","商品テーブル")</f>
        <v/>
      </c>
      <c r="B4587" s="517" t="s">
        <v>1396</v>
      </c>
      <c r="C4587" s="517">
        <f>商品入力!C164</f>
        <v>0</v>
      </c>
    </row>
    <row r="4588" spans="1:4">
      <c r="A4588" s="517" t="str">
        <f>IF(C4592=0,"","商品テーブル")</f>
        <v/>
      </c>
      <c r="B4588" s="517" t="s">
        <v>1355</v>
      </c>
      <c r="C4588" s="517">
        <f>商品入力!D164</f>
        <v>0</v>
      </c>
    </row>
    <row r="4589" spans="1:4">
      <c r="A4589" s="517" t="str">
        <f>IF(C4592=0,"","商品テーブル")</f>
        <v/>
      </c>
      <c r="B4589" s="517" t="s">
        <v>1356</v>
      </c>
      <c r="C4589" s="517">
        <f>商品入力!E164</f>
        <v>0</v>
      </c>
    </row>
    <row r="4590" spans="1:4">
      <c r="A4590" s="517" t="str">
        <f>IF(C4592=0,"","商品テーブル")</f>
        <v/>
      </c>
      <c r="B4590" s="517" t="s">
        <v>1357</v>
      </c>
      <c r="C4590" s="517">
        <f>商品入力!F164</f>
        <v>0</v>
      </c>
    </row>
    <row r="4591" spans="1:4">
      <c r="A4591" s="517" t="str">
        <f>IF(C4592=0,"","商品テーブル")</f>
        <v/>
      </c>
      <c r="B4591" s="517" t="s">
        <v>1397</v>
      </c>
      <c r="C4591" s="517">
        <f>商品入力!G164</f>
        <v>0</v>
      </c>
    </row>
    <row r="4592" spans="1:4">
      <c r="A4592" s="517" t="str">
        <f>IF(C4592=0,"","商品テーブル")</f>
        <v/>
      </c>
      <c r="B4592" s="517" t="s">
        <v>1359</v>
      </c>
      <c r="C4592" s="517">
        <f>商品入力!H164</f>
        <v>0</v>
      </c>
    </row>
    <row r="4593" spans="1:4">
      <c r="A4593" s="517" t="str">
        <f>IF(C4592=0,"","商品テーブル")</f>
        <v/>
      </c>
      <c r="B4593" s="517" t="s">
        <v>1398</v>
      </c>
      <c r="C4593" s="517">
        <f>商品入力!I164</f>
        <v>0</v>
      </c>
    </row>
    <row r="4594" spans="1:4">
      <c r="A4594" s="517" t="str">
        <f>IF(C4592=0,"","商品テーブル")</f>
        <v/>
      </c>
      <c r="B4594" s="517" t="s">
        <v>1399</v>
      </c>
      <c r="C4594" s="517">
        <f>商品入力!J164</f>
        <v>0</v>
      </c>
    </row>
    <row r="4595" spans="1:4">
      <c r="A4595" s="517" t="str">
        <f>IF(C4592=0,"","商品テーブル")</f>
        <v/>
      </c>
      <c r="B4595" s="517" t="s">
        <v>1400</v>
      </c>
      <c r="C4595" s="517">
        <f>商品入力!K164</f>
        <v>0</v>
      </c>
    </row>
    <row r="4596" spans="1:4">
      <c r="A4596" s="517" t="str">
        <f>IF(C4592=0,"","商品テーブル")</f>
        <v/>
      </c>
      <c r="B4596" s="517" t="s">
        <v>1401</v>
      </c>
      <c r="C4596" s="517">
        <f>商品入力!L164</f>
        <v>0</v>
      </c>
    </row>
    <row r="4597" spans="1:4">
      <c r="A4597" s="517" t="str">
        <f>IF(C4592=0,"","商品テーブル")</f>
        <v/>
      </c>
      <c r="B4597" s="517" t="s">
        <v>1402</v>
      </c>
      <c r="C4597" s="517">
        <f>商品入力!M164</f>
        <v>0</v>
      </c>
    </row>
    <row r="4598" spans="1:4">
      <c r="A4598" s="517" t="str">
        <f>IF(C4592=0,"","商品テーブル")</f>
        <v/>
      </c>
      <c r="B4598" s="517" t="s">
        <v>1403</v>
      </c>
      <c r="C4598" s="517">
        <f>商品入力!N164</f>
        <v>0</v>
      </c>
    </row>
    <row r="4599" spans="1:4">
      <c r="A4599" s="517" t="str">
        <f>IF(C4592=0,"","商品テーブル")</f>
        <v/>
      </c>
      <c r="B4599" s="517" t="s">
        <v>1404</v>
      </c>
      <c r="C4599" s="517">
        <f>商品入力!O164</f>
        <v>0</v>
      </c>
    </row>
    <row r="4600" spans="1:4">
      <c r="A4600" s="517" t="str">
        <f>IF(C4592=0,"","商品テーブル")</f>
        <v/>
      </c>
      <c r="B4600" s="517" t="s">
        <v>1405</v>
      </c>
      <c r="C4600" s="517">
        <f>商品入力!P164</f>
        <v>0</v>
      </c>
    </row>
    <row r="4601" spans="1:4">
      <c r="A4601" s="517" t="str">
        <f>IF(C4592=0,"","商品テーブル")</f>
        <v/>
      </c>
      <c r="B4601" s="517" t="s">
        <v>1406</v>
      </c>
      <c r="C4601" s="517">
        <f>商品入力!Q164</f>
        <v>0</v>
      </c>
    </row>
    <row r="4602" spans="1:4">
      <c r="A4602" s="517" t="str">
        <f>IF(C4592=0,"","商品テーブル")</f>
        <v/>
      </c>
      <c r="B4602" s="517" t="s">
        <v>1407</v>
      </c>
      <c r="C4602" s="517">
        <f>商品入力!R164</f>
        <v>0</v>
      </c>
    </row>
    <row r="4603" spans="1:4">
      <c r="A4603" s="517" t="str">
        <f>IF(C4592=0,"","商品テーブル")</f>
        <v/>
      </c>
      <c r="B4603" s="517" t="s">
        <v>1408</v>
      </c>
      <c r="C4603" s="517">
        <f>商品入力!S164</f>
        <v>0</v>
      </c>
    </row>
    <row r="4604" spans="1:4">
      <c r="A4604" s="517" t="str">
        <f>IF(C4592=0,"","商品テーブル")</f>
        <v/>
      </c>
      <c r="B4604" s="517" t="s">
        <v>1409</v>
      </c>
      <c r="C4604" s="517">
        <f>商品入力!T164</f>
        <v>0</v>
      </c>
    </row>
    <row r="4605" spans="1:4">
      <c r="A4605" s="517" t="str">
        <f>IF(C4615=0,"","商品テーブル")</f>
        <v/>
      </c>
      <c r="B4605" s="517" t="s">
        <v>1291</v>
      </c>
      <c r="C4605" s="517" t="str">
        <f>申請用入力!$R$12</f>
        <v/>
      </c>
      <c r="D4605" s="517" t="s">
        <v>1292</v>
      </c>
    </row>
    <row r="4606" spans="1:4">
      <c r="A4606" s="517" t="str">
        <f>IF(C4615=0,"","商品テーブル")</f>
        <v/>
      </c>
      <c r="B4606" s="517" t="s">
        <v>1293</v>
      </c>
      <c r="C4606" s="517">
        <f>選択!$A$2</f>
        <v>2024</v>
      </c>
    </row>
    <row r="4607" spans="1:4">
      <c r="A4607" s="517" t="str">
        <f>IF(C4615=0,"","商品テーブル")</f>
        <v/>
      </c>
      <c r="B4607" s="517" t="s">
        <v>1360</v>
      </c>
      <c r="C4607" s="517" t="str">
        <f>選択!$A$1</f>
        <v>ブランド構築支援</v>
      </c>
    </row>
    <row r="4608" spans="1:4">
      <c r="A4608" s="517" t="str">
        <f>IF(C4615=0,"","商品テーブル")</f>
        <v/>
      </c>
      <c r="B4608" s="517" t="s">
        <v>1361</v>
      </c>
      <c r="C4608" s="517" t="e">
        <f ca="1">$C$127</f>
        <v>#VALUE!</v>
      </c>
    </row>
    <row r="4609" spans="1:3">
      <c r="A4609" s="517" t="str">
        <f>IF(C4615=0,"","商品テーブル")</f>
        <v/>
      </c>
      <c r="B4609" s="517" t="s">
        <v>1380</v>
      </c>
    </row>
    <row r="4610" spans="1:3">
      <c r="A4610" s="517" t="str">
        <f>IF(C4615=0,"","商品テーブル")</f>
        <v/>
      </c>
      <c r="B4610" s="517" t="s">
        <v>1396</v>
      </c>
      <c r="C4610" s="517">
        <f>商品入力!C165</f>
        <v>0</v>
      </c>
    </row>
    <row r="4611" spans="1:3">
      <c r="A4611" s="517" t="str">
        <f>IF(C4615=0,"","商品テーブル")</f>
        <v/>
      </c>
      <c r="B4611" s="517" t="s">
        <v>1355</v>
      </c>
      <c r="C4611" s="517">
        <f>商品入力!D165</f>
        <v>0</v>
      </c>
    </row>
    <row r="4612" spans="1:3">
      <c r="A4612" s="517" t="str">
        <f>IF(C4615=0,"","商品テーブル")</f>
        <v/>
      </c>
      <c r="B4612" s="517" t="s">
        <v>1356</v>
      </c>
      <c r="C4612" s="517">
        <f>商品入力!E165</f>
        <v>0</v>
      </c>
    </row>
    <row r="4613" spans="1:3">
      <c r="A4613" s="517" t="str">
        <f>IF(C4615=0,"","商品テーブル")</f>
        <v/>
      </c>
      <c r="B4613" s="517" t="s">
        <v>1357</v>
      </c>
      <c r="C4613" s="517">
        <f>商品入力!F165</f>
        <v>0</v>
      </c>
    </row>
    <row r="4614" spans="1:3">
      <c r="A4614" s="517" t="str">
        <f>IF(C4615=0,"","商品テーブル")</f>
        <v/>
      </c>
      <c r="B4614" s="517" t="s">
        <v>1397</v>
      </c>
      <c r="C4614" s="517">
        <f>商品入力!G165</f>
        <v>0</v>
      </c>
    </row>
    <row r="4615" spans="1:3">
      <c r="A4615" s="517" t="str">
        <f>IF(C4615=0,"","商品テーブル")</f>
        <v/>
      </c>
      <c r="B4615" s="517" t="s">
        <v>1359</v>
      </c>
      <c r="C4615" s="517">
        <f>商品入力!H165</f>
        <v>0</v>
      </c>
    </row>
    <row r="4616" spans="1:3">
      <c r="A4616" s="517" t="str">
        <f>IF(C4615=0,"","商品テーブル")</f>
        <v/>
      </c>
      <c r="B4616" s="517" t="s">
        <v>1398</v>
      </c>
      <c r="C4616" s="517">
        <f>商品入力!I165</f>
        <v>0</v>
      </c>
    </row>
    <row r="4617" spans="1:3">
      <c r="A4617" s="517" t="str">
        <f>IF(C4615=0,"","商品テーブル")</f>
        <v/>
      </c>
      <c r="B4617" s="517" t="s">
        <v>1399</v>
      </c>
      <c r="C4617" s="517">
        <f>商品入力!J165</f>
        <v>0</v>
      </c>
    </row>
    <row r="4618" spans="1:3">
      <c r="A4618" s="517" t="str">
        <f>IF(C4615=0,"","商品テーブル")</f>
        <v/>
      </c>
      <c r="B4618" s="517" t="s">
        <v>1400</v>
      </c>
      <c r="C4618" s="517">
        <f>商品入力!K165</f>
        <v>0</v>
      </c>
    </row>
    <row r="4619" spans="1:3">
      <c r="A4619" s="517" t="str">
        <f>IF(C4615=0,"","商品テーブル")</f>
        <v/>
      </c>
      <c r="B4619" s="517" t="s">
        <v>1401</v>
      </c>
      <c r="C4619" s="517">
        <f>商品入力!L165</f>
        <v>0</v>
      </c>
    </row>
    <row r="4620" spans="1:3">
      <c r="A4620" s="517" t="str">
        <f>IF(C4615=0,"","商品テーブル")</f>
        <v/>
      </c>
      <c r="B4620" s="517" t="s">
        <v>1402</v>
      </c>
      <c r="C4620" s="517">
        <f>商品入力!M165</f>
        <v>0</v>
      </c>
    </row>
    <row r="4621" spans="1:3">
      <c r="A4621" s="517" t="str">
        <f>IF(C4615=0,"","商品テーブル")</f>
        <v/>
      </c>
      <c r="B4621" s="517" t="s">
        <v>1403</v>
      </c>
      <c r="C4621" s="517">
        <f>商品入力!N165</f>
        <v>0</v>
      </c>
    </row>
    <row r="4622" spans="1:3">
      <c r="A4622" s="517" t="str">
        <f>IF(C4615=0,"","商品テーブル")</f>
        <v/>
      </c>
      <c r="B4622" s="517" t="s">
        <v>1404</v>
      </c>
      <c r="C4622" s="517">
        <f>商品入力!O165</f>
        <v>0</v>
      </c>
    </row>
    <row r="4623" spans="1:3">
      <c r="A4623" s="517" t="str">
        <f>IF(C4615=0,"","商品テーブル")</f>
        <v/>
      </c>
      <c r="B4623" s="517" t="s">
        <v>1405</v>
      </c>
      <c r="C4623" s="517">
        <f>商品入力!P165</f>
        <v>0</v>
      </c>
    </row>
    <row r="4624" spans="1:3">
      <c r="A4624" s="517" t="str">
        <f>IF(C4615=0,"","商品テーブル")</f>
        <v/>
      </c>
      <c r="B4624" s="517" t="s">
        <v>1406</v>
      </c>
      <c r="C4624" s="517">
        <f>商品入力!Q165</f>
        <v>0</v>
      </c>
    </row>
    <row r="4625" spans="1:4">
      <c r="A4625" s="517" t="str">
        <f>IF(C4615=0,"","商品テーブル")</f>
        <v/>
      </c>
      <c r="B4625" s="517" t="s">
        <v>1407</v>
      </c>
      <c r="C4625" s="517">
        <f>商品入力!R165</f>
        <v>0</v>
      </c>
    </row>
    <row r="4626" spans="1:4">
      <c r="A4626" s="517" t="str">
        <f>IF(C4615=0,"","商品テーブル")</f>
        <v/>
      </c>
      <c r="B4626" s="517" t="s">
        <v>1408</v>
      </c>
      <c r="C4626" s="517">
        <f>商品入力!S165</f>
        <v>0</v>
      </c>
    </row>
    <row r="4627" spans="1:4">
      <c r="A4627" s="517" t="str">
        <f>IF(C4615=0,"","商品テーブル")</f>
        <v/>
      </c>
      <c r="B4627" s="517" t="s">
        <v>1409</v>
      </c>
      <c r="C4627" s="517">
        <f>商品入力!T165</f>
        <v>0</v>
      </c>
    </row>
    <row r="4628" spans="1:4">
      <c r="A4628" s="517" t="str">
        <f>IF(C4638=0,"","商品テーブル")</f>
        <v/>
      </c>
      <c r="B4628" s="517" t="s">
        <v>1291</v>
      </c>
      <c r="C4628" s="517" t="str">
        <f>申請用入力!$R$12</f>
        <v/>
      </c>
      <c r="D4628" s="517" t="s">
        <v>1292</v>
      </c>
    </row>
    <row r="4629" spans="1:4">
      <c r="A4629" s="517" t="str">
        <f>IF(C4638=0,"","商品テーブル")</f>
        <v/>
      </c>
      <c r="B4629" s="517" t="s">
        <v>1293</v>
      </c>
      <c r="C4629" s="517">
        <f>選択!$A$2</f>
        <v>2024</v>
      </c>
    </row>
    <row r="4630" spans="1:4">
      <c r="A4630" s="517" t="str">
        <f>IF(C4638=0,"","商品テーブル")</f>
        <v/>
      </c>
      <c r="B4630" s="517" t="s">
        <v>1360</v>
      </c>
      <c r="C4630" s="517" t="str">
        <f>選択!$A$1</f>
        <v>ブランド構築支援</v>
      </c>
    </row>
    <row r="4631" spans="1:4">
      <c r="A4631" s="517" t="str">
        <f>IF(C4638=0,"","商品テーブル")</f>
        <v/>
      </c>
      <c r="B4631" s="517" t="s">
        <v>1361</v>
      </c>
      <c r="C4631" s="517" t="e">
        <f ca="1">$C$127</f>
        <v>#VALUE!</v>
      </c>
    </row>
    <row r="4632" spans="1:4">
      <c r="A4632" s="517" t="str">
        <f>IF(C4638=0,"","商品テーブル")</f>
        <v/>
      </c>
      <c r="B4632" s="517" t="s">
        <v>1380</v>
      </c>
    </row>
    <row r="4633" spans="1:4">
      <c r="A4633" s="517" t="str">
        <f>IF(C4638=0,"","商品テーブル")</f>
        <v/>
      </c>
      <c r="B4633" s="517" t="s">
        <v>1396</v>
      </c>
      <c r="C4633" s="517">
        <f>商品入力!C166</f>
        <v>0</v>
      </c>
    </row>
    <row r="4634" spans="1:4">
      <c r="A4634" s="517" t="str">
        <f>IF(C4638=0,"","商品テーブル")</f>
        <v/>
      </c>
      <c r="B4634" s="517" t="s">
        <v>1355</v>
      </c>
      <c r="C4634" s="517">
        <f>商品入力!D166</f>
        <v>0</v>
      </c>
    </row>
    <row r="4635" spans="1:4">
      <c r="A4635" s="517" t="str">
        <f>IF(C4638=0,"","商品テーブル")</f>
        <v/>
      </c>
      <c r="B4635" s="517" t="s">
        <v>1356</v>
      </c>
      <c r="C4635" s="517">
        <f>商品入力!E166</f>
        <v>0</v>
      </c>
    </row>
    <row r="4636" spans="1:4">
      <c r="A4636" s="517" t="str">
        <f>IF(C4638=0,"","商品テーブル")</f>
        <v/>
      </c>
      <c r="B4636" s="517" t="s">
        <v>1357</v>
      </c>
      <c r="C4636" s="517">
        <f>商品入力!F166</f>
        <v>0</v>
      </c>
    </row>
    <row r="4637" spans="1:4">
      <c r="A4637" s="517" t="str">
        <f>IF(C4638=0,"","商品テーブル")</f>
        <v/>
      </c>
      <c r="B4637" s="517" t="s">
        <v>1397</v>
      </c>
      <c r="C4637" s="517">
        <f>商品入力!G166</f>
        <v>0</v>
      </c>
    </row>
    <row r="4638" spans="1:4">
      <c r="A4638" s="517" t="str">
        <f>IF(C4638=0,"","商品テーブル")</f>
        <v/>
      </c>
      <c r="B4638" s="517" t="s">
        <v>1359</v>
      </c>
      <c r="C4638" s="517">
        <f>商品入力!H166</f>
        <v>0</v>
      </c>
    </row>
    <row r="4639" spans="1:4">
      <c r="A4639" s="517" t="str">
        <f>IF(C4638=0,"","商品テーブル")</f>
        <v/>
      </c>
      <c r="B4639" s="517" t="s">
        <v>1398</v>
      </c>
      <c r="C4639" s="517">
        <f>商品入力!I166</f>
        <v>0</v>
      </c>
    </row>
    <row r="4640" spans="1:4">
      <c r="A4640" s="517" t="str">
        <f>IF(C4638=0,"","商品テーブル")</f>
        <v/>
      </c>
      <c r="B4640" s="517" t="s">
        <v>1399</v>
      </c>
      <c r="C4640" s="517">
        <f>商品入力!J166</f>
        <v>0</v>
      </c>
    </row>
    <row r="4641" spans="1:4">
      <c r="A4641" s="517" t="str">
        <f>IF(C4638=0,"","商品テーブル")</f>
        <v/>
      </c>
      <c r="B4641" s="517" t="s">
        <v>1400</v>
      </c>
      <c r="C4641" s="517">
        <f>商品入力!K166</f>
        <v>0</v>
      </c>
    </row>
    <row r="4642" spans="1:4">
      <c r="A4642" s="517" t="str">
        <f>IF(C4638=0,"","商品テーブル")</f>
        <v/>
      </c>
      <c r="B4642" s="517" t="s">
        <v>1401</v>
      </c>
      <c r="C4642" s="517">
        <f>商品入力!L166</f>
        <v>0</v>
      </c>
    </row>
    <row r="4643" spans="1:4">
      <c r="A4643" s="517" t="str">
        <f>IF(C4638=0,"","商品テーブル")</f>
        <v/>
      </c>
      <c r="B4643" s="517" t="s">
        <v>1402</v>
      </c>
      <c r="C4643" s="517">
        <f>商品入力!M166</f>
        <v>0</v>
      </c>
    </row>
    <row r="4644" spans="1:4">
      <c r="A4644" s="517" t="str">
        <f>IF(C4638=0,"","商品テーブル")</f>
        <v/>
      </c>
      <c r="B4644" s="517" t="s">
        <v>1403</v>
      </c>
      <c r="C4644" s="517">
        <f>商品入力!N166</f>
        <v>0</v>
      </c>
    </row>
    <row r="4645" spans="1:4">
      <c r="A4645" s="517" t="str">
        <f>IF(C4638=0,"","商品テーブル")</f>
        <v/>
      </c>
      <c r="B4645" s="517" t="s">
        <v>1404</v>
      </c>
      <c r="C4645" s="517">
        <f>商品入力!O166</f>
        <v>0</v>
      </c>
    </row>
    <row r="4646" spans="1:4">
      <c r="A4646" s="517" t="str">
        <f>IF(C4638=0,"","商品テーブル")</f>
        <v/>
      </c>
      <c r="B4646" s="517" t="s">
        <v>1405</v>
      </c>
      <c r="C4646" s="517">
        <f>商品入力!P166</f>
        <v>0</v>
      </c>
    </row>
    <row r="4647" spans="1:4">
      <c r="A4647" s="517" t="str">
        <f>IF(C4638=0,"","商品テーブル")</f>
        <v/>
      </c>
      <c r="B4647" s="517" t="s">
        <v>1406</v>
      </c>
      <c r="C4647" s="517">
        <f>商品入力!Q166</f>
        <v>0</v>
      </c>
    </row>
    <row r="4648" spans="1:4">
      <c r="A4648" s="517" t="str">
        <f>IF(C4638=0,"","商品テーブル")</f>
        <v/>
      </c>
      <c r="B4648" s="517" t="s">
        <v>1407</v>
      </c>
      <c r="C4648" s="517">
        <f>商品入力!R166</f>
        <v>0</v>
      </c>
    </row>
    <row r="4649" spans="1:4">
      <c r="A4649" s="517" t="str">
        <f>IF(C4638=0,"","商品テーブル")</f>
        <v/>
      </c>
      <c r="B4649" s="517" t="s">
        <v>1408</v>
      </c>
      <c r="C4649" s="517">
        <f>商品入力!S166</f>
        <v>0</v>
      </c>
    </row>
    <row r="4650" spans="1:4">
      <c r="A4650" s="517" t="str">
        <f>IF(C4638=0,"","商品テーブル")</f>
        <v/>
      </c>
      <c r="B4650" s="517" t="s">
        <v>1409</v>
      </c>
      <c r="C4650" s="517">
        <f>商品入力!T166</f>
        <v>0</v>
      </c>
    </row>
    <row r="4651" spans="1:4">
      <c r="A4651" s="517" t="str">
        <f>IF(C4661=0,"","商品テーブル")</f>
        <v/>
      </c>
      <c r="B4651" s="517" t="s">
        <v>1291</v>
      </c>
      <c r="C4651" s="517" t="str">
        <f>申請用入力!$R$12</f>
        <v/>
      </c>
      <c r="D4651" s="517" t="s">
        <v>1292</v>
      </c>
    </row>
    <row r="4652" spans="1:4">
      <c r="A4652" s="517" t="str">
        <f>IF(C4661=0,"","商品テーブル")</f>
        <v/>
      </c>
      <c r="B4652" s="517" t="s">
        <v>1293</v>
      </c>
      <c r="C4652" s="517">
        <f>選択!$A$2</f>
        <v>2024</v>
      </c>
    </row>
    <row r="4653" spans="1:4">
      <c r="A4653" s="517" t="str">
        <f>IF(C4661=0,"","商品テーブル")</f>
        <v/>
      </c>
      <c r="B4653" s="517" t="s">
        <v>1360</v>
      </c>
      <c r="C4653" s="517" t="str">
        <f>選択!$A$1</f>
        <v>ブランド構築支援</v>
      </c>
    </row>
    <row r="4654" spans="1:4">
      <c r="A4654" s="517" t="str">
        <f>IF(C4661=0,"","商品テーブル")</f>
        <v/>
      </c>
      <c r="B4654" s="517" t="s">
        <v>1361</v>
      </c>
      <c r="C4654" s="517" t="e">
        <f ca="1">$C$127</f>
        <v>#VALUE!</v>
      </c>
    </row>
    <row r="4655" spans="1:4">
      <c r="A4655" s="517" t="str">
        <f>IF(C4661=0,"","商品テーブル")</f>
        <v/>
      </c>
      <c r="B4655" s="517" t="s">
        <v>1380</v>
      </c>
    </row>
    <row r="4656" spans="1:4">
      <c r="A4656" s="517" t="str">
        <f>IF(C4661=0,"","商品テーブル")</f>
        <v/>
      </c>
      <c r="B4656" s="517" t="s">
        <v>1396</v>
      </c>
      <c r="C4656" s="517">
        <f>商品入力!C167</f>
        <v>0</v>
      </c>
    </row>
    <row r="4657" spans="1:3">
      <c r="A4657" s="517" t="str">
        <f>IF(C4661=0,"","商品テーブル")</f>
        <v/>
      </c>
      <c r="B4657" s="517" t="s">
        <v>1355</v>
      </c>
      <c r="C4657" s="517">
        <f>商品入力!D167</f>
        <v>0</v>
      </c>
    </row>
    <row r="4658" spans="1:3">
      <c r="A4658" s="517" t="str">
        <f>IF(C4661=0,"","商品テーブル")</f>
        <v/>
      </c>
      <c r="B4658" s="517" t="s">
        <v>1356</v>
      </c>
      <c r="C4658" s="517">
        <f>商品入力!E167</f>
        <v>0</v>
      </c>
    </row>
    <row r="4659" spans="1:3">
      <c r="A4659" s="517" t="str">
        <f>IF(C4661=0,"","商品テーブル")</f>
        <v/>
      </c>
      <c r="B4659" s="517" t="s">
        <v>1357</v>
      </c>
      <c r="C4659" s="517">
        <f>商品入力!F167</f>
        <v>0</v>
      </c>
    </row>
    <row r="4660" spans="1:3">
      <c r="A4660" s="517" t="str">
        <f>IF(C4661=0,"","商品テーブル")</f>
        <v/>
      </c>
      <c r="B4660" s="517" t="s">
        <v>1397</v>
      </c>
      <c r="C4660" s="517">
        <f>商品入力!G167</f>
        <v>0</v>
      </c>
    </row>
    <row r="4661" spans="1:3">
      <c r="A4661" s="517" t="str">
        <f>IF(C4661=0,"","商品テーブル")</f>
        <v/>
      </c>
      <c r="B4661" s="517" t="s">
        <v>1359</v>
      </c>
      <c r="C4661" s="517">
        <f>商品入力!H167</f>
        <v>0</v>
      </c>
    </row>
    <row r="4662" spans="1:3">
      <c r="A4662" s="517" t="str">
        <f>IF(C4661=0,"","商品テーブル")</f>
        <v/>
      </c>
      <c r="B4662" s="517" t="s">
        <v>1398</v>
      </c>
      <c r="C4662" s="517">
        <f>商品入力!I167</f>
        <v>0</v>
      </c>
    </row>
    <row r="4663" spans="1:3">
      <c r="A4663" s="517" t="str">
        <f>IF(C4661=0,"","商品テーブル")</f>
        <v/>
      </c>
      <c r="B4663" s="517" t="s">
        <v>1399</v>
      </c>
      <c r="C4663" s="517">
        <f>商品入力!J167</f>
        <v>0</v>
      </c>
    </row>
    <row r="4664" spans="1:3">
      <c r="A4664" s="517" t="str">
        <f>IF(C4661=0,"","商品テーブル")</f>
        <v/>
      </c>
      <c r="B4664" s="517" t="s">
        <v>1400</v>
      </c>
      <c r="C4664" s="517">
        <f>商品入力!K167</f>
        <v>0</v>
      </c>
    </row>
    <row r="4665" spans="1:3">
      <c r="A4665" s="517" t="str">
        <f>IF(C4661=0,"","商品テーブル")</f>
        <v/>
      </c>
      <c r="B4665" s="517" t="s">
        <v>1401</v>
      </c>
      <c r="C4665" s="517">
        <f>商品入力!L167</f>
        <v>0</v>
      </c>
    </row>
    <row r="4666" spans="1:3">
      <c r="A4666" s="517" t="str">
        <f>IF(C4661=0,"","商品テーブル")</f>
        <v/>
      </c>
      <c r="B4666" s="517" t="s">
        <v>1402</v>
      </c>
      <c r="C4666" s="517">
        <f>商品入力!M167</f>
        <v>0</v>
      </c>
    </row>
    <row r="4667" spans="1:3">
      <c r="A4667" s="517" t="str">
        <f>IF(C4661=0,"","商品テーブル")</f>
        <v/>
      </c>
      <c r="B4667" s="517" t="s">
        <v>1403</v>
      </c>
      <c r="C4667" s="517">
        <f>商品入力!N167</f>
        <v>0</v>
      </c>
    </row>
    <row r="4668" spans="1:3">
      <c r="A4668" s="517" t="str">
        <f>IF(C4661=0,"","商品テーブル")</f>
        <v/>
      </c>
      <c r="B4668" s="517" t="s">
        <v>1404</v>
      </c>
      <c r="C4668" s="517">
        <f>商品入力!O167</f>
        <v>0</v>
      </c>
    </row>
    <row r="4669" spans="1:3">
      <c r="A4669" s="517" t="str">
        <f>IF(C4661=0,"","商品テーブル")</f>
        <v/>
      </c>
      <c r="B4669" s="517" t="s">
        <v>1405</v>
      </c>
      <c r="C4669" s="517">
        <f>商品入力!P167</f>
        <v>0</v>
      </c>
    </row>
    <row r="4670" spans="1:3">
      <c r="A4670" s="517" t="str">
        <f>IF(C4661=0,"","商品テーブル")</f>
        <v/>
      </c>
      <c r="B4670" s="517" t="s">
        <v>1406</v>
      </c>
      <c r="C4670" s="517">
        <f>商品入力!Q167</f>
        <v>0</v>
      </c>
    </row>
    <row r="4671" spans="1:3">
      <c r="A4671" s="517" t="str">
        <f>IF(C4661=0,"","商品テーブル")</f>
        <v/>
      </c>
      <c r="B4671" s="517" t="s">
        <v>1407</v>
      </c>
      <c r="C4671" s="517">
        <f>商品入力!R167</f>
        <v>0</v>
      </c>
    </row>
    <row r="4672" spans="1:3">
      <c r="A4672" s="517" t="str">
        <f>IF(C4661=0,"","商品テーブル")</f>
        <v/>
      </c>
      <c r="B4672" s="517" t="s">
        <v>1408</v>
      </c>
      <c r="C4672" s="517">
        <f>商品入力!S167</f>
        <v>0</v>
      </c>
    </row>
    <row r="4673" spans="1:4">
      <c r="A4673" s="517" t="str">
        <f>IF(C4661=0,"","商品テーブル")</f>
        <v/>
      </c>
      <c r="B4673" s="517" t="s">
        <v>1409</v>
      </c>
      <c r="C4673" s="517">
        <f>商品入力!T167</f>
        <v>0</v>
      </c>
    </row>
    <row r="4674" spans="1:4">
      <c r="A4674" s="517" t="str">
        <f>IF(C4684=0,"","商品テーブル")</f>
        <v/>
      </c>
      <c r="B4674" s="517" t="s">
        <v>1291</v>
      </c>
      <c r="C4674" s="517" t="str">
        <f>申請用入力!$R$12</f>
        <v/>
      </c>
      <c r="D4674" s="517" t="s">
        <v>1292</v>
      </c>
    </row>
    <row r="4675" spans="1:4">
      <c r="A4675" s="517" t="str">
        <f>IF(C4684=0,"","商品テーブル")</f>
        <v/>
      </c>
      <c r="B4675" s="517" t="s">
        <v>1293</v>
      </c>
      <c r="C4675" s="517">
        <f>選択!$A$2</f>
        <v>2024</v>
      </c>
    </row>
    <row r="4676" spans="1:4">
      <c r="A4676" s="517" t="str">
        <f>IF(C4684=0,"","商品テーブル")</f>
        <v/>
      </c>
      <c r="B4676" s="517" t="s">
        <v>1360</v>
      </c>
      <c r="C4676" s="517" t="str">
        <f>選択!$A$1</f>
        <v>ブランド構築支援</v>
      </c>
    </row>
    <row r="4677" spans="1:4">
      <c r="A4677" s="517" t="str">
        <f>IF(C4684=0,"","商品テーブル")</f>
        <v/>
      </c>
      <c r="B4677" s="517" t="s">
        <v>1361</v>
      </c>
      <c r="C4677" s="517" t="e">
        <f ca="1">$C$127</f>
        <v>#VALUE!</v>
      </c>
    </row>
    <row r="4678" spans="1:4">
      <c r="A4678" s="517" t="str">
        <f>IF(C4684=0,"","商品テーブル")</f>
        <v/>
      </c>
      <c r="B4678" s="517" t="s">
        <v>1380</v>
      </c>
    </row>
    <row r="4679" spans="1:4">
      <c r="A4679" s="517" t="str">
        <f>IF(C4684=0,"","商品テーブル")</f>
        <v/>
      </c>
      <c r="B4679" s="517" t="s">
        <v>1396</v>
      </c>
      <c r="C4679" s="517">
        <f>商品入力!C168</f>
        <v>0</v>
      </c>
    </row>
    <row r="4680" spans="1:4">
      <c r="A4680" s="517" t="str">
        <f>IF(C4684=0,"","商品テーブル")</f>
        <v/>
      </c>
      <c r="B4680" s="517" t="s">
        <v>1355</v>
      </c>
      <c r="C4680" s="517">
        <f>商品入力!D168</f>
        <v>0</v>
      </c>
    </row>
    <row r="4681" spans="1:4">
      <c r="A4681" s="517" t="str">
        <f>IF(C4684=0,"","商品テーブル")</f>
        <v/>
      </c>
      <c r="B4681" s="517" t="s">
        <v>1356</v>
      </c>
      <c r="C4681" s="517">
        <f>商品入力!E168</f>
        <v>0</v>
      </c>
    </row>
    <row r="4682" spans="1:4">
      <c r="A4682" s="517" t="str">
        <f>IF(C4684=0,"","商品テーブル")</f>
        <v/>
      </c>
      <c r="B4682" s="517" t="s">
        <v>1357</v>
      </c>
      <c r="C4682" s="517">
        <f>商品入力!F168</f>
        <v>0</v>
      </c>
    </row>
    <row r="4683" spans="1:4">
      <c r="A4683" s="517" t="str">
        <f>IF(C4684=0,"","商品テーブル")</f>
        <v/>
      </c>
      <c r="B4683" s="517" t="s">
        <v>1397</v>
      </c>
      <c r="C4683" s="517">
        <f>商品入力!G168</f>
        <v>0</v>
      </c>
    </row>
    <row r="4684" spans="1:4">
      <c r="A4684" s="517" t="str">
        <f>IF(C4684=0,"","商品テーブル")</f>
        <v/>
      </c>
      <c r="B4684" s="517" t="s">
        <v>1359</v>
      </c>
      <c r="C4684" s="517">
        <f>商品入力!H168</f>
        <v>0</v>
      </c>
    </row>
    <row r="4685" spans="1:4">
      <c r="A4685" s="517" t="str">
        <f>IF(C4684=0,"","商品テーブル")</f>
        <v/>
      </c>
      <c r="B4685" s="517" t="s">
        <v>1398</v>
      </c>
      <c r="C4685" s="517">
        <f>商品入力!I168</f>
        <v>0</v>
      </c>
    </row>
    <row r="4686" spans="1:4">
      <c r="A4686" s="517" t="str">
        <f>IF(C4684=0,"","商品テーブル")</f>
        <v/>
      </c>
      <c r="B4686" s="517" t="s">
        <v>1399</v>
      </c>
      <c r="C4686" s="517">
        <f>商品入力!J168</f>
        <v>0</v>
      </c>
    </row>
    <row r="4687" spans="1:4">
      <c r="A4687" s="517" t="str">
        <f>IF(C4684=0,"","商品テーブル")</f>
        <v/>
      </c>
      <c r="B4687" s="517" t="s">
        <v>1400</v>
      </c>
      <c r="C4687" s="517">
        <f>商品入力!K168</f>
        <v>0</v>
      </c>
    </row>
    <row r="4688" spans="1:4">
      <c r="A4688" s="517" t="str">
        <f>IF(C4684=0,"","商品テーブル")</f>
        <v/>
      </c>
      <c r="B4688" s="517" t="s">
        <v>1401</v>
      </c>
      <c r="C4688" s="517">
        <f>商品入力!L168</f>
        <v>0</v>
      </c>
    </row>
    <row r="4689" spans="1:4">
      <c r="A4689" s="517" t="str">
        <f>IF(C4684=0,"","商品テーブル")</f>
        <v/>
      </c>
      <c r="B4689" s="517" t="s">
        <v>1402</v>
      </c>
      <c r="C4689" s="517">
        <f>商品入力!M168</f>
        <v>0</v>
      </c>
    </row>
    <row r="4690" spans="1:4">
      <c r="A4690" s="517" t="str">
        <f>IF(C4684=0,"","商品テーブル")</f>
        <v/>
      </c>
      <c r="B4690" s="517" t="s">
        <v>1403</v>
      </c>
      <c r="C4690" s="517">
        <f>商品入力!N168</f>
        <v>0</v>
      </c>
    </row>
    <row r="4691" spans="1:4">
      <c r="A4691" s="517" t="str">
        <f>IF(C4684=0,"","商品テーブル")</f>
        <v/>
      </c>
      <c r="B4691" s="517" t="s">
        <v>1404</v>
      </c>
      <c r="C4691" s="517">
        <f>商品入力!O168</f>
        <v>0</v>
      </c>
    </row>
    <row r="4692" spans="1:4">
      <c r="A4692" s="517" t="str">
        <f>IF(C4684=0,"","商品テーブル")</f>
        <v/>
      </c>
      <c r="B4692" s="517" t="s">
        <v>1405</v>
      </c>
      <c r="C4692" s="517">
        <f>商品入力!P168</f>
        <v>0</v>
      </c>
    </row>
    <row r="4693" spans="1:4">
      <c r="A4693" s="517" t="str">
        <f>IF(C4684=0,"","商品テーブル")</f>
        <v/>
      </c>
      <c r="B4693" s="517" t="s">
        <v>1406</v>
      </c>
      <c r="C4693" s="517">
        <f>商品入力!Q168</f>
        <v>0</v>
      </c>
    </row>
    <row r="4694" spans="1:4">
      <c r="A4694" s="517" t="str">
        <f>IF(C4684=0,"","商品テーブル")</f>
        <v/>
      </c>
      <c r="B4694" s="517" t="s">
        <v>1407</v>
      </c>
      <c r="C4694" s="517">
        <f>商品入力!R168</f>
        <v>0</v>
      </c>
    </row>
    <row r="4695" spans="1:4">
      <c r="A4695" s="517" t="str">
        <f>IF(C4684=0,"","商品テーブル")</f>
        <v/>
      </c>
      <c r="B4695" s="517" t="s">
        <v>1408</v>
      </c>
      <c r="C4695" s="517">
        <f>商品入力!S168</f>
        <v>0</v>
      </c>
    </row>
    <row r="4696" spans="1:4">
      <c r="A4696" s="517" t="str">
        <f>IF(C4684=0,"","商品テーブル")</f>
        <v/>
      </c>
      <c r="B4696" s="517" t="s">
        <v>1409</v>
      </c>
      <c r="C4696" s="517">
        <f>商品入力!T168</f>
        <v>0</v>
      </c>
    </row>
    <row r="4697" spans="1:4">
      <c r="A4697" s="517" t="str">
        <f>IF(C4707=0,"","商品テーブル")</f>
        <v/>
      </c>
      <c r="B4697" s="517" t="s">
        <v>1291</v>
      </c>
      <c r="C4697" s="517" t="str">
        <f>申請用入力!$R$12</f>
        <v/>
      </c>
      <c r="D4697" s="517" t="s">
        <v>1292</v>
      </c>
    </row>
    <row r="4698" spans="1:4">
      <c r="A4698" s="517" t="str">
        <f>IF(C4707=0,"","商品テーブル")</f>
        <v/>
      </c>
      <c r="B4698" s="517" t="s">
        <v>1293</v>
      </c>
      <c r="C4698" s="517">
        <f>選択!$A$2</f>
        <v>2024</v>
      </c>
    </row>
    <row r="4699" spans="1:4">
      <c r="A4699" s="517" t="str">
        <f>IF(C4707=0,"","商品テーブル")</f>
        <v/>
      </c>
      <c r="B4699" s="517" t="s">
        <v>1360</v>
      </c>
      <c r="C4699" s="517" t="str">
        <f>選択!$A$1</f>
        <v>ブランド構築支援</v>
      </c>
    </row>
    <row r="4700" spans="1:4">
      <c r="A4700" s="517" t="str">
        <f>IF(C4707=0,"","商品テーブル")</f>
        <v/>
      </c>
      <c r="B4700" s="517" t="s">
        <v>1361</v>
      </c>
      <c r="C4700" s="517" t="e">
        <f ca="1">$C$127</f>
        <v>#VALUE!</v>
      </c>
    </row>
    <row r="4701" spans="1:4">
      <c r="A4701" s="517" t="str">
        <f>IF(C4707=0,"","商品テーブル")</f>
        <v/>
      </c>
      <c r="B4701" s="517" t="s">
        <v>1380</v>
      </c>
    </row>
    <row r="4702" spans="1:4">
      <c r="A4702" s="517" t="str">
        <f>IF(C4707=0,"","商品テーブル")</f>
        <v/>
      </c>
      <c r="B4702" s="517" t="s">
        <v>1396</v>
      </c>
      <c r="C4702" s="517">
        <f>商品入力!C169</f>
        <v>0</v>
      </c>
    </row>
    <row r="4703" spans="1:4">
      <c r="A4703" s="517" t="str">
        <f>IF(C4707=0,"","商品テーブル")</f>
        <v/>
      </c>
      <c r="B4703" s="517" t="s">
        <v>1355</v>
      </c>
      <c r="C4703" s="517">
        <f>商品入力!D169</f>
        <v>0</v>
      </c>
    </row>
    <row r="4704" spans="1:4">
      <c r="A4704" s="517" t="str">
        <f>IF(C4707=0,"","商品テーブル")</f>
        <v/>
      </c>
      <c r="B4704" s="517" t="s">
        <v>1356</v>
      </c>
      <c r="C4704" s="517">
        <f>商品入力!E169</f>
        <v>0</v>
      </c>
    </row>
    <row r="4705" spans="1:4">
      <c r="A4705" s="517" t="str">
        <f>IF(C4707=0,"","商品テーブル")</f>
        <v/>
      </c>
      <c r="B4705" s="517" t="s">
        <v>1357</v>
      </c>
      <c r="C4705" s="517">
        <f>商品入力!F169</f>
        <v>0</v>
      </c>
    </row>
    <row r="4706" spans="1:4">
      <c r="A4706" s="517" t="str">
        <f>IF(C4707=0,"","商品テーブル")</f>
        <v/>
      </c>
      <c r="B4706" s="517" t="s">
        <v>1397</v>
      </c>
      <c r="C4706" s="517">
        <f>商品入力!G169</f>
        <v>0</v>
      </c>
    </row>
    <row r="4707" spans="1:4">
      <c r="A4707" s="517" t="str">
        <f>IF(C4707=0,"","商品テーブル")</f>
        <v/>
      </c>
      <c r="B4707" s="517" t="s">
        <v>1359</v>
      </c>
      <c r="C4707" s="517">
        <f>商品入力!H169</f>
        <v>0</v>
      </c>
    </row>
    <row r="4708" spans="1:4">
      <c r="A4708" s="517" t="str">
        <f>IF(C4707=0,"","商品テーブル")</f>
        <v/>
      </c>
      <c r="B4708" s="517" t="s">
        <v>1398</v>
      </c>
      <c r="C4708" s="517">
        <f>商品入力!I169</f>
        <v>0</v>
      </c>
    </row>
    <row r="4709" spans="1:4">
      <c r="A4709" s="517" t="str">
        <f>IF(C4707=0,"","商品テーブル")</f>
        <v/>
      </c>
      <c r="B4709" s="517" t="s">
        <v>1399</v>
      </c>
      <c r="C4709" s="517">
        <f>商品入力!J169</f>
        <v>0</v>
      </c>
    </row>
    <row r="4710" spans="1:4">
      <c r="A4710" s="517" t="str">
        <f>IF(C4707=0,"","商品テーブル")</f>
        <v/>
      </c>
      <c r="B4710" s="517" t="s">
        <v>1400</v>
      </c>
      <c r="C4710" s="517">
        <f>商品入力!K169</f>
        <v>0</v>
      </c>
    </row>
    <row r="4711" spans="1:4">
      <c r="A4711" s="517" t="str">
        <f>IF(C4707=0,"","商品テーブル")</f>
        <v/>
      </c>
      <c r="B4711" s="517" t="s">
        <v>1401</v>
      </c>
      <c r="C4711" s="517">
        <f>商品入力!L169</f>
        <v>0</v>
      </c>
    </row>
    <row r="4712" spans="1:4">
      <c r="A4712" s="517" t="str">
        <f>IF(C4707=0,"","商品テーブル")</f>
        <v/>
      </c>
      <c r="B4712" s="517" t="s">
        <v>1402</v>
      </c>
      <c r="C4712" s="517">
        <f>商品入力!M169</f>
        <v>0</v>
      </c>
    </row>
    <row r="4713" spans="1:4">
      <c r="A4713" s="517" t="str">
        <f>IF(C4707=0,"","商品テーブル")</f>
        <v/>
      </c>
      <c r="B4713" s="517" t="s">
        <v>1403</v>
      </c>
      <c r="C4713" s="517">
        <f>商品入力!N169</f>
        <v>0</v>
      </c>
    </row>
    <row r="4714" spans="1:4">
      <c r="A4714" s="517" t="str">
        <f>IF(C4707=0,"","商品テーブル")</f>
        <v/>
      </c>
      <c r="B4714" s="517" t="s">
        <v>1404</v>
      </c>
      <c r="C4714" s="517">
        <f>商品入力!O169</f>
        <v>0</v>
      </c>
    </row>
    <row r="4715" spans="1:4">
      <c r="A4715" s="517" t="str">
        <f>IF(C4707=0,"","商品テーブル")</f>
        <v/>
      </c>
      <c r="B4715" s="517" t="s">
        <v>1405</v>
      </c>
      <c r="C4715" s="517">
        <f>商品入力!P169</f>
        <v>0</v>
      </c>
    </row>
    <row r="4716" spans="1:4">
      <c r="A4716" s="517" t="str">
        <f>IF(C4707=0,"","商品テーブル")</f>
        <v/>
      </c>
      <c r="B4716" s="517" t="s">
        <v>1406</v>
      </c>
      <c r="C4716" s="517">
        <f>商品入力!Q169</f>
        <v>0</v>
      </c>
    </row>
    <row r="4717" spans="1:4">
      <c r="A4717" s="517" t="str">
        <f>IF(C4707=0,"","商品テーブル")</f>
        <v/>
      </c>
      <c r="B4717" s="517" t="s">
        <v>1407</v>
      </c>
      <c r="C4717" s="517">
        <f>商品入力!R169</f>
        <v>0</v>
      </c>
    </row>
    <row r="4718" spans="1:4">
      <c r="A4718" s="517" t="str">
        <f>IF(C4707=0,"","商品テーブル")</f>
        <v/>
      </c>
      <c r="B4718" s="517" t="s">
        <v>1408</v>
      </c>
      <c r="C4718" s="517">
        <f>商品入力!S169</f>
        <v>0</v>
      </c>
    </row>
    <row r="4719" spans="1:4">
      <c r="A4719" s="517" t="str">
        <f>IF(C4707=0,"","商品テーブル")</f>
        <v/>
      </c>
      <c r="B4719" s="517" t="s">
        <v>1409</v>
      </c>
      <c r="C4719" s="517">
        <f>商品入力!T169</f>
        <v>0</v>
      </c>
    </row>
    <row r="4720" spans="1:4">
      <c r="A4720" s="517" t="str">
        <f>IF(C4730=0,"","商品テーブル")</f>
        <v/>
      </c>
      <c r="B4720" s="517" t="s">
        <v>1291</v>
      </c>
      <c r="C4720" s="517" t="str">
        <f>申請用入力!$R$12</f>
        <v/>
      </c>
      <c r="D4720" s="517" t="s">
        <v>1292</v>
      </c>
    </row>
    <row r="4721" spans="1:3">
      <c r="A4721" s="517" t="str">
        <f>IF(C4730=0,"","商品テーブル")</f>
        <v/>
      </c>
      <c r="B4721" s="517" t="s">
        <v>1293</v>
      </c>
      <c r="C4721" s="517">
        <f>選択!$A$2</f>
        <v>2024</v>
      </c>
    </row>
    <row r="4722" spans="1:3">
      <c r="A4722" s="517" t="str">
        <f>IF(C4730=0,"","商品テーブル")</f>
        <v/>
      </c>
      <c r="B4722" s="517" t="s">
        <v>1360</v>
      </c>
      <c r="C4722" s="517" t="str">
        <f>選択!$A$1</f>
        <v>ブランド構築支援</v>
      </c>
    </row>
    <row r="4723" spans="1:3">
      <c r="A4723" s="517" t="str">
        <f>IF(C4730=0,"","商品テーブル")</f>
        <v/>
      </c>
      <c r="B4723" s="517" t="s">
        <v>1361</v>
      </c>
      <c r="C4723" s="517" t="e">
        <f ca="1">$C$127</f>
        <v>#VALUE!</v>
      </c>
    </row>
    <row r="4724" spans="1:3">
      <c r="A4724" s="517" t="str">
        <f>IF(C4730=0,"","商品テーブル")</f>
        <v/>
      </c>
      <c r="B4724" s="517" t="s">
        <v>1380</v>
      </c>
    </row>
    <row r="4725" spans="1:3">
      <c r="A4725" s="517" t="str">
        <f>IF(C4730=0,"","商品テーブル")</f>
        <v/>
      </c>
      <c r="B4725" s="517" t="s">
        <v>1396</v>
      </c>
      <c r="C4725" s="517">
        <f>商品入力!C170</f>
        <v>0</v>
      </c>
    </row>
    <row r="4726" spans="1:3">
      <c r="A4726" s="517" t="str">
        <f>IF(C4730=0,"","商品テーブル")</f>
        <v/>
      </c>
      <c r="B4726" s="517" t="s">
        <v>1355</v>
      </c>
      <c r="C4726" s="517">
        <f>商品入力!D170</f>
        <v>0</v>
      </c>
    </row>
    <row r="4727" spans="1:3">
      <c r="A4727" s="517" t="str">
        <f>IF(C4730=0,"","商品テーブル")</f>
        <v/>
      </c>
      <c r="B4727" s="517" t="s">
        <v>1356</v>
      </c>
      <c r="C4727" s="517">
        <f>商品入力!E170</f>
        <v>0</v>
      </c>
    </row>
    <row r="4728" spans="1:3">
      <c r="A4728" s="517" t="str">
        <f>IF(C4730=0,"","商品テーブル")</f>
        <v/>
      </c>
      <c r="B4728" s="517" t="s">
        <v>1357</v>
      </c>
      <c r="C4728" s="517">
        <f>商品入力!F170</f>
        <v>0</v>
      </c>
    </row>
    <row r="4729" spans="1:3">
      <c r="A4729" s="517" t="str">
        <f>IF(C4730=0,"","商品テーブル")</f>
        <v/>
      </c>
      <c r="B4729" s="517" t="s">
        <v>1397</v>
      </c>
      <c r="C4729" s="517">
        <f>商品入力!G170</f>
        <v>0</v>
      </c>
    </row>
    <row r="4730" spans="1:3">
      <c r="A4730" s="517" t="str">
        <f>IF(C4730=0,"","商品テーブル")</f>
        <v/>
      </c>
      <c r="B4730" s="517" t="s">
        <v>1359</v>
      </c>
      <c r="C4730" s="517">
        <f>商品入力!H170</f>
        <v>0</v>
      </c>
    </row>
    <row r="4731" spans="1:3">
      <c r="A4731" s="517" t="str">
        <f>IF(C4730=0,"","商品テーブル")</f>
        <v/>
      </c>
      <c r="B4731" s="517" t="s">
        <v>1398</v>
      </c>
      <c r="C4731" s="517">
        <f>商品入力!I170</f>
        <v>0</v>
      </c>
    </row>
    <row r="4732" spans="1:3">
      <c r="A4732" s="517" t="str">
        <f>IF(C4730=0,"","商品テーブル")</f>
        <v/>
      </c>
      <c r="B4732" s="517" t="s">
        <v>1399</v>
      </c>
      <c r="C4732" s="517">
        <f>商品入力!J170</f>
        <v>0</v>
      </c>
    </row>
    <row r="4733" spans="1:3">
      <c r="A4733" s="517" t="str">
        <f>IF(C4730=0,"","商品テーブル")</f>
        <v/>
      </c>
      <c r="B4733" s="517" t="s">
        <v>1400</v>
      </c>
      <c r="C4733" s="517">
        <f>商品入力!K170</f>
        <v>0</v>
      </c>
    </row>
    <row r="4734" spans="1:3">
      <c r="A4734" s="517" t="str">
        <f>IF(C4730=0,"","商品テーブル")</f>
        <v/>
      </c>
      <c r="B4734" s="517" t="s">
        <v>1401</v>
      </c>
      <c r="C4734" s="517">
        <f>商品入力!L170</f>
        <v>0</v>
      </c>
    </row>
    <row r="4735" spans="1:3">
      <c r="A4735" s="517" t="str">
        <f>IF(C4730=0,"","商品テーブル")</f>
        <v/>
      </c>
      <c r="B4735" s="517" t="s">
        <v>1402</v>
      </c>
      <c r="C4735" s="517">
        <f>商品入力!M170</f>
        <v>0</v>
      </c>
    </row>
    <row r="4736" spans="1:3">
      <c r="A4736" s="517" t="str">
        <f>IF(C4730=0,"","商品テーブル")</f>
        <v/>
      </c>
      <c r="B4736" s="517" t="s">
        <v>1403</v>
      </c>
      <c r="C4736" s="517">
        <f>商品入力!N170</f>
        <v>0</v>
      </c>
    </row>
    <row r="4737" spans="1:4">
      <c r="A4737" s="517" t="str">
        <f>IF(C4730=0,"","商品テーブル")</f>
        <v/>
      </c>
      <c r="B4737" s="517" t="s">
        <v>1404</v>
      </c>
      <c r="C4737" s="517">
        <f>商品入力!O170</f>
        <v>0</v>
      </c>
    </row>
    <row r="4738" spans="1:4">
      <c r="A4738" s="517" t="str">
        <f>IF(C4730=0,"","商品テーブル")</f>
        <v/>
      </c>
      <c r="B4738" s="517" t="s">
        <v>1405</v>
      </c>
      <c r="C4738" s="517">
        <f>商品入力!P170</f>
        <v>0</v>
      </c>
    </row>
    <row r="4739" spans="1:4">
      <c r="A4739" s="517" t="str">
        <f>IF(C4730=0,"","商品テーブル")</f>
        <v/>
      </c>
      <c r="B4739" s="517" t="s">
        <v>1406</v>
      </c>
      <c r="C4739" s="517">
        <f>商品入力!Q170</f>
        <v>0</v>
      </c>
    </row>
    <row r="4740" spans="1:4">
      <c r="A4740" s="517" t="str">
        <f>IF(C4730=0,"","商品テーブル")</f>
        <v/>
      </c>
      <c r="B4740" s="517" t="s">
        <v>1407</v>
      </c>
      <c r="C4740" s="517">
        <f>商品入力!R170</f>
        <v>0</v>
      </c>
    </row>
    <row r="4741" spans="1:4">
      <c r="A4741" s="517" t="str">
        <f>IF(C4730=0,"","商品テーブル")</f>
        <v/>
      </c>
      <c r="B4741" s="517" t="s">
        <v>1408</v>
      </c>
      <c r="C4741" s="517">
        <f>商品入力!S170</f>
        <v>0</v>
      </c>
    </row>
    <row r="4742" spans="1:4">
      <c r="A4742" s="517" t="str">
        <f>IF(C4730=0,"","商品テーブル")</f>
        <v/>
      </c>
      <c r="B4742" s="517" t="s">
        <v>1409</v>
      </c>
      <c r="C4742" s="517">
        <f>商品入力!T170</f>
        <v>0</v>
      </c>
    </row>
    <row r="4743" spans="1:4">
      <c r="A4743" s="517" t="str">
        <f>IF(C4753=0,"","商品テーブル")</f>
        <v/>
      </c>
      <c r="B4743" s="517" t="s">
        <v>1291</v>
      </c>
      <c r="C4743" s="517" t="str">
        <f>申請用入力!$R$12</f>
        <v/>
      </c>
      <c r="D4743" s="517" t="s">
        <v>1292</v>
      </c>
    </row>
    <row r="4744" spans="1:4">
      <c r="A4744" s="517" t="str">
        <f>IF(C4753=0,"","商品テーブル")</f>
        <v/>
      </c>
      <c r="B4744" s="517" t="s">
        <v>1293</v>
      </c>
      <c r="C4744" s="517">
        <f>選択!$A$2</f>
        <v>2024</v>
      </c>
    </row>
    <row r="4745" spans="1:4">
      <c r="A4745" s="517" t="str">
        <f>IF(C4753=0,"","商品テーブル")</f>
        <v/>
      </c>
      <c r="B4745" s="517" t="s">
        <v>1360</v>
      </c>
      <c r="C4745" s="517" t="str">
        <f>選択!$A$1</f>
        <v>ブランド構築支援</v>
      </c>
    </row>
    <row r="4746" spans="1:4">
      <c r="A4746" s="517" t="str">
        <f>IF(C4753=0,"","商品テーブル")</f>
        <v/>
      </c>
      <c r="B4746" s="517" t="s">
        <v>1361</v>
      </c>
      <c r="C4746" s="517" t="e">
        <f ca="1">$C$127</f>
        <v>#VALUE!</v>
      </c>
    </row>
    <row r="4747" spans="1:4">
      <c r="A4747" s="517" t="str">
        <f>IF(C4753=0,"","商品テーブル")</f>
        <v/>
      </c>
      <c r="B4747" s="517" t="s">
        <v>1380</v>
      </c>
    </row>
    <row r="4748" spans="1:4">
      <c r="A4748" s="517" t="str">
        <f>IF(C4753=0,"","商品テーブル")</f>
        <v/>
      </c>
      <c r="B4748" s="517" t="s">
        <v>1396</v>
      </c>
      <c r="C4748" s="517">
        <f>商品入力!C171</f>
        <v>0</v>
      </c>
    </row>
    <row r="4749" spans="1:4">
      <c r="A4749" s="517" t="str">
        <f>IF(C4753=0,"","商品テーブル")</f>
        <v/>
      </c>
      <c r="B4749" s="517" t="s">
        <v>1355</v>
      </c>
      <c r="C4749" s="517">
        <f>商品入力!D171</f>
        <v>0</v>
      </c>
    </row>
    <row r="4750" spans="1:4">
      <c r="A4750" s="517" t="str">
        <f>IF(C4753=0,"","商品テーブル")</f>
        <v/>
      </c>
      <c r="B4750" s="517" t="s">
        <v>1356</v>
      </c>
      <c r="C4750" s="517">
        <f>商品入力!E171</f>
        <v>0</v>
      </c>
    </row>
    <row r="4751" spans="1:4">
      <c r="A4751" s="517" t="str">
        <f>IF(C4753=0,"","商品テーブル")</f>
        <v/>
      </c>
      <c r="B4751" s="517" t="s">
        <v>1357</v>
      </c>
      <c r="C4751" s="517">
        <f>商品入力!F171</f>
        <v>0</v>
      </c>
    </row>
    <row r="4752" spans="1:4">
      <c r="A4752" s="517" t="str">
        <f>IF(C4753=0,"","商品テーブル")</f>
        <v/>
      </c>
      <c r="B4752" s="517" t="s">
        <v>1397</v>
      </c>
      <c r="C4752" s="517">
        <f>商品入力!G171</f>
        <v>0</v>
      </c>
    </row>
    <row r="4753" spans="1:4">
      <c r="A4753" s="517" t="str">
        <f>IF(C4753=0,"","商品テーブル")</f>
        <v/>
      </c>
      <c r="B4753" s="517" t="s">
        <v>1359</v>
      </c>
      <c r="C4753" s="517">
        <f>商品入力!H171</f>
        <v>0</v>
      </c>
    </row>
    <row r="4754" spans="1:4">
      <c r="A4754" s="517" t="str">
        <f>IF(C4753=0,"","商品テーブル")</f>
        <v/>
      </c>
      <c r="B4754" s="517" t="s">
        <v>1398</v>
      </c>
      <c r="C4754" s="517">
        <f>商品入力!I171</f>
        <v>0</v>
      </c>
    </row>
    <row r="4755" spans="1:4">
      <c r="A4755" s="517" t="str">
        <f>IF(C4753=0,"","商品テーブル")</f>
        <v/>
      </c>
      <c r="B4755" s="517" t="s">
        <v>1399</v>
      </c>
      <c r="C4755" s="517">
        <f>商品入力!J171</f>
        <v>0</v>
      </c>
    </row>
    <row r="4756" spans="1:4">
      <c r="A4756" s="517" t="str">
        <f>IF(C4753=0,"","商品テーブル")</f>
        <v/>
      </c>
      <c r="B4756" s="517" t="s">
        <v>1400</v>
      </c>
      <c r="C4756" s="517">
        <f>商品入力!K171</f>
        <v>0</v>
      </c>
    </row>
    <row r="4757" spans="1:4">
      <c r="A4757" s="517" t="str">
        <f>IF(C4753=0,"","商品テーブル")</f>
        <v/>
      </c>
      <c r="B4757" s="517" t="s">
        <v>1401</v>
      </c>
      <c r="C4757" s="517">
        <f>商品入力!L171</f>
        <v>0</v>
      </c>
    </row>
    <row r="4758" spans="1:4">
      <c r="A4758" s="517" t="str">
        <f>IF(C4753=0,"","商品テーブル")</f>
        <v/>
      </c>
      <c r="B4758" s="517" t="s">
        <v>1402</v>
      </c>
      <c r="C4758" s="517">
        <f>商品入力!M171</f>
        <v>0</v>
      </c>
    </row>
    <row r="4759" spans="1:4">
      <c r="A4759" s="517" t="str">
        <f>IF(C4753=0,"","商品テーブル")</f>
        <v/>
      </c>
      <c r="B4759" s="517" t="s">
        <v>1403</v>
      </c>
      <c r="C4759" s="517">
        <f>商品入力!N171</f>
        <v>0</v>
      </c>
    </row>
    <row r="4760" spans="1:4">
      <c r="A4760" s="517" t="str">
        <f>IF(C4753=0,"","商品テーブル")</f>
        <v/>
      </c>
      <c r="B4760" s="517" t="s">
        <v>1404</v>
      </c>
      <c r="C4760" s="517">
        <f>商品入力!O171</f>
        <v>0</v>
      </c>
    </row>
    <row r="4761" spans="1:4">
      <c r="A4761" s="517" t="str">
        <f>IF(C4753=0,"","商品テーブル")</f>
        <v/>
      </c>
      <c r="B4761" s="517" t="s">
        <v>1405</v>
      </c>
      <c r="C4761" s="517">
        <f>商品入力!P171</f>
        <v>0</v>
      </c>
    </row>
    <row r="4762" spans="1:4">
      <c r="A4762" s="517" t="str">
        <f>IF(C4753=0,"","商品テーブル")</f>
        <v/>
      </c>
      <c r="B4762" s="517" t="s">
        <v>1406</v>
      </c>
      <c r="C4762" s="517">
        <f>商品入力!Q171</f>
        <v>0</v>
      </c>
    </row>
    <row r="4763" spans="1:4">
      <c r="A4763" s="517" t="str">
        <f>IF(C4753=0,"","商品テーブル")</f>
        <v/>
      </c>
      <c r="B4763" s="517" t="s">
        <v>1407</v>
      </c>
      <c r="C4763" s="517">
        <f>商品入力!R171</f>
        <v>0</v>
      </c>
    </row>
    <row r="4764" spans="1:4">
      <c r="A4764" s="517" t="str">
        <f>IF(C4753=0,"","商品テーブル")</f>
        <v/>
      </c>
      <c r="B4764" s="517" t="s">
        <v>1408</v>
      </c>
      <c r="C4764" s="517">
        <f>商品入力!S171</f>
        <v>0</v>
      </c>
    </row>
    <row r="4765" spans="1:4">
      <c r="A4765" s="517" t="str">
        <f>IF(C4753=0,"","商品テーブル")</f>
        <v/>
      </c>
      <c r="B4765" s="517" t="s">
        <v>1409</v>
      </c>
      <c r="C4765" s="517">
        <f>商品入力!T171</f>
        <v>0</v>
      </c>
    </row>
    <row r="4766" spans="1:4">
      <c r="A4766" s="517" t="str">
        <f>IF(C4776=0,"","商品テーブル")</f>
        <v/>
      </c>
      <c r="B4766" s="517" t="s">
        <v>1291</v>
      </c>
      <c r="C4766" s="517" t="str">
        <f>申請用入力!$R$12</f>
        <v/>
      </c>
      <c r="D4766" s="517" t="s">
        <v>1292</v>
      </c>
    </row>
    <row r="4767" spans="1:4">
      <c r="A4767" s="517" t="str">
        <f>IF(C4776=0,"","商品テーブル")</f>
        <v/>
      </c>
      <c r="B4767" s="517" t="s">
        <v>1293</v>
      </c>
      <c r="C4767" s="517">
        <f>選択!$A$2</f>
        <v>2024</v>
      </c>
    </row>
    <row r="4768" spans="1:4">
      <c r="A4768" s="517" t="str">
        <f>IF(C4776=0,"","商品テーブル")</f>
        <v/>
      </c>
      <c r="B4768" s="517" t="s">
        <v>1360</v>
      </c>
      <c r="C4768" s="517" t="str">
        <f>選択!$A$1</f>
        <v>ブランド構築支援</v>
      </c>
    </row>
    <row r="4769" spans="1:3">
      <c r="A4769" s="517" t="str">
        <f>IF(C4776=0,"","商品テーブル")</f>
        <v/>
      </c>
      <c r="B4769" s="517" t="s">
        <v>1361</v>
      </c>
      <c r="C4769" s="517" t="e">
        <f ca="1">$C$127</f>
        <v>#VALUE!</v>
      </c>
    </row>
    <row r="4770" spans="1:3">
      <c r="A4770" s="517" t="str">
        <f>IF(C4776=0,"","商品テーブル")</f>
        <v/>
      </c>
      <c r="B4770" s="517" t="s">
        <v>1380</v>
      </c>
    </row>
    <row r="4771" spans="1:3">
      <c r="A4771" s="517" t="str">
        <f>IF(C4776=0,"","商品テーブル")</f>
        <v/>
      </c>
      <c r="B4771" s="517" t="s">
        <v>1396</v>
      </c>
      <c r="C4771" s="517">
        <f>商品入力!C172</f>
        <v>0</v>
      </c>
    </row>
    <row r="4772" spans="1:3">
      <c r="A4772" s="517" t="str">
        <f>IF(C4776=0,"","商品テーブル")</f>
        <v/>
      </c>
      <c r="B4772" s="517" t="s">
        <v>1355</v>
      </c>
      <c r="C4772" s="517">
        <f>商品入力!D172</f>
        <v>0</v>
      </c>
    </row>
    <row r="4773" spans="1:3">
      <c r="A4773" s="517" t="str">
        <f>IF(C4776=0,"","商品テーブル")</f>
        <v/>
      </c>
      <c r="B4773" s="517" t="s">
        <v>1356</v>
      </c>
      <c r="C4773" s="517">
        <f>商品入力!E172</f>
        <v>0</v>
      </c>
    </row>
    <row r="4774" spans="1:3">
      <c r="A4774" s="517" t="str">
        <f>IF(C4776=0,"","商品テーブル")</f>
        <v/>
      </c>
      <c r="B4774" s="517" t="s">
        <v>1357</v>
      </c>
      <c r="C4774" s="517">
        <f>商品入力!F172</f>
        <v>0</v>
      </c>
    </row>
    <row r="4775" spans="1:3">
      <c r="A4775" s="517" t="str">
        <f>IF(C4776=0,"","商品テーブル")</f>
        <v/>
      </c>
      <c r="B4775" s="517" t="s">
        <v>1397</v>
      </c>
      <c r="C4775" s="517">
        <f>商品入力!G172</f>
        <v>0</v>
      </c>
    </row>
    <row r="4776" spans="1:3">
      <c r="A4776" s="517" t="str">
        <f>IF(C4776=0,"","商品テーブル")</f>
        <v/>
      </c>
      <c r="B4776" s="517" t="s">
        <v>1359</v>
      </c>
      <c r="C4776" s="517">
        <f>商品入力!H172</f>
        <v>0</v>
      </c>
    </row>
    <row r="4777" spans="1:3">
      <c r="A4777" s="517" t="str">
        <f>IF(C4776=0,"","商品テーブル")</f>
        <v/>
      </c>
      <c r="B4777" s="517" t="s">
        <v>1398</v>
      </c>
      <c r="C4777" s="517">
        <f>商品入力!I172</f>
        <v>0</v>
      </c>
    </row>
    <row r="4778" spans="1:3">
      <c r="A4778" s="517" t="str">
        <f>IF(C4776=0,"","商品テーブル")</f>
        <v/>
      </c>
      <c r="B4778" s="517" t="s">
        <v>1399</v>
      </c>
      <c r="C4778" s="517">
        <f>商品入力!J172</f>
        <v>0</v>
      </c>
    </row>
    <row r="4779" spans="1:3">
      <c r="A4779" s="517" t="str">
        <f>IF(C4776=0,"","商品テーブル")</f>
        <v/>
      </c>
      <c r="B4779" s="517" t="s">
        <v>1400</v>
      </c>
      <c r="C4779" s="517">
        <f>商品入力!K172</f>
        <v>0</v>
      </c>
    </row>
    <row r="4780" spans="1:3">
      <c r="A4780" s="517" t="str">
        <f>IF(C4776=0,"","商品テーブル")</f>
        <v/>
      </c>
      <c r="B4780" s="517" t="s">
        <v>1401</v>
      </c>
      <c r="C4780" s="517">
        <f>商品入力!L172</f>
        <v>0</v>
      </c>
    </row>
    <row r="4781" spans="1:3">
      <c r="A4781" s="517" t="str">
        <f>IF(C4776=0,"","商品テーブル")</f>
        <v/>
      </c>
      <c r="B4781" s="517" t="s">
        <v>1402</v>
      </c>
      <c r="C4781" s="517">
        <f>商品入力!M172</f>
        <v>0</v>
      </c>
    </row>
    <row r="4782" spans="1:3">
      <c r="A4782" s="517" t="str">
        <f>IF(C4776=0,"","商品テーブル")</f>
        <v/>
      </c>
      <c r="B4782" s="517" t="s">
        <v>1403</v>
      </c>
      <c r="C4782" s="517">
        <f>商品入力!N172</f>
        <v>0</v>
      </c>
    </row>
    <row r="4783" spans="1:3">
      <c r="A4783" s="517" t="str">
        <f>IF(C4776=0,"","商品テーブル")</f>
        <v/>
      </c>
      <c r="B4783" s="517" t="s">
        <v>1404</v>
      </c>
      <c r="C4783" s="517">
        <f>商品入力!O172</f>
        <v>0</v>
      </c>
    </row>
    <row r="4784" spans="1:3">
      <c r="A4784" s="517" t="str">
        <f>IF(C4776=0,"","商品テーブル")</f>
        <v/>
      </c>
      <c r="B4784" s="517" t="s">
        <v>1405</v>
      </c>
      <c r="C4784" s="517">
        <f>商品入力!P172</f>
        <v>0</v>
      </c>
    </row>
    <row r="4785" spans="1:4">
      <c r="A4785" s="517" t="str">
        <f>IF(C4776=0,"","商品テーブル")</f>
        <v/>
      </c>
      <c r="B4785" s="517" t="s">
        <v>1406</v>
      </c>
      <c r="C4785" s="517">
        <f>商品入力!Q172</f>
        <v>0</v>
      </c>
    </row>
    <row r="4786" spans="1:4">
      <c r="A4786" s="517" t="str">
        <f>IF(C4776=0,"","商品テーブル")</f>
        <v/>
      </c>
      <c r="B4786" s="517" t="s">
        <v>1407</v>
      </c>
      <c r="C4786" s="517">
        <f>商品入力!R172</f>
        <v>0</v>
      </c>
    </row>
    <row r="4787" spans="1:4">
      <c r="A4787" s="517" t="str">
        <f>IF(C4776=0,"","商品テーブル")</f>
        <v/>
      </c>
      <c r="B4787" s="517" t="s">
        <v>1408</v>
      </c>
      <c r="C4787" s="517">
        <f>商品入力!S172</f>
        <v>0</v>
      </c>
    </row>
    <row r="4788" spans="1:4">
      <c r="A4788" s="517" t="str">
        <f>IF(C4776=0,"","商品テーブル")</f>
        <v/>
      </c>
      <c r="B4788" s="517" t="s">
        <v>1409</v>
      </c>
      <c r="C4788" s="517">
        <f>商品入力!T172</f>
        <v>0</v>
      </c>
    </row>
    <row r="4789" spans="1:4">
      <c r="A4789" s="517" t="str">
        <f>IF(C4799=0,"","商品テーブル")</f>
        <v/>
      </c>
      <c r="B4789" s="517" t="s">
        <v>1291</v>
      </c>
      <c r="C4789" s="517" t="str">
        <f>申請用入力!$R$12</f>
        <v/>
      </c>
      <c r="D4789" s="517" t="s">
        <v>1292</v>
      </c>
    </row>
    <row r="4790" spans="1:4">
      <c r="A4790" s="517" t="str">
        <f>IF(C4799=0,"","商品テーブル")</f>
        <v/>
      </c>
      <c r="B4790" s="517" t="s">
        <v>1293</v>
      </c>
      <c r="C4790" s="517">
        <f>選択!$A$2</f>
        <v>2024</v>
      </c>
    </row>
    <row r="4791" spans="1:4">
      <c r="A4791" s="517" t="str">
        <f>IF(C4799=0,"","商品テーブル")</f>
        <v/>
      </c>
      <c r="B4791" s="517" t="s">
        <v>1360</v>
      </c>
      <c r="C4791" s="517" t="str">
        <f>選択!$A$1</f>
        <v>ブランド構築支援</v>
      </c>
    </row>
    <row r="4792" spans="1:4">
      <c r="A4792" s="517" t="str">
        <f>IF(C4799=0,"","商品テーブル")</f>
        <v/>
      </c>
      <c r="B4792" s="517" t="s">
        <v>1361</v>
      </c>
      <c r="C4792" s="517" t="e">
        <f ca="1">$C$127</f>
        <v>#VALUE!</v>
      </c>
    </row>
    <row r="4793" spans="1:4">
      <c r="A4793" s="517" t="str">
        <f>IF(C4799=0,"","商品テーブル")</f>
        <v/>
      </c>
      <c r="B4793" s="517" t="s">
        <v>1380</v>
      </c>
    </row>
    <row r="4794" spans="1:4">
      <c r="A4794" s="517" t="str">
        <f>IF(C4799=0,"","商品テーブル")</f>
        <v/>
      </c>
      <c r="B4794" s="517" t="s">
        <v>1396</v>
      </c>
      <c r="C4794" s="517">
        <f>商品入力!C173</f>
        <v>0</v>
      </c>
    </row>
    <row r="4795" spans="1:4">
      <c r="A4795" s="517" t="str">
        <f>IF(C4799=0,"","商品テーブル")</f>
        <v/>
      </c>
      <c r="B4795" s="517" t="s">
        <v>1355</v>
      </c>
      <c r="C4795" s="517">
        <f>商品入力!D173</f>
        <v>0</v>
      </c>
    </row>
    <row r="4796" spans="1:4">
      <c r="A4796" s="517" t="str">
        <f>IF(C4799=0,"","商品テーブル")</f>
        <v/>
      </c>
      <c r="B4796" s="517" t="s">
        <v>1356</v>
      </c>
      <c r="C4796" s="517">
        <f>商品入力!E173</f>
        <v>0</v>
      </c>
    </row>
    <row r="4797" spans="1:4">
      <c r="A4797" s="517" t="str">
        <f>IF(C4799=0,"","商品テーブル")</f>
        <v/>
      </c>
      <c r="B4797" s="517" t="s">
        <v>1357</v>
      </c>
      <c r="C4797" s="517">
        <f>商品入力!F173</f>
        <v>0</v>
      </c>
    </row>
    <row r="4798" spans="1:4">
      <c r="A4798" s="517" t="str">
        <f>IF(C4799=0,"","商品テーブル")</f>
        <v/>
      </c>
      <c r="B4798" s="517" t="s">
        <v>1397</v>
      </c>
      <c r="C4798" s="517">
        <f>商品入力!G173</f>
        <v>0</v>
      </c>
    </row>
    <row r="4799" spans="1:4">
      <c r="A4799" s="517" t="str">
        <f>IF(C4799=0,"","商品テーブル")</f>
        <v/>
      </c>
      <c r="B4799" s="517" t="s">
        <v>1359</v>
      </c>
      <c r="C4799" s="517">
        <f>商品入力!H173</f>
        <v>0</v>
      </c>
    </row>
    <row r="4800" spans="1:4">
      <c r="A4800" s="517" t="str">
        <f>IF(C4799=0,"","商品テーブル")</f>
        <v/>
      </c>
      <c r="B4800" s="517" t="s">
        <v>1398</v>
      </c>
      <c r="C4800" s="517">
        <f>商品入力!I173</f>
        <v>0</v>
      </c>
    </row>
    <row r="4801" spans="1:4">
      <c r="A4801" s="517" t="str">
        <f>IF(C4799=0,"","商品テーブル")</f>
        <v/>
      </c>
      <c r="B4801" s="517" t="s">
        <v>1399</v>
      </c>
      <c r="C4801" s="517">
        <f>商品入力!J173</f>
        <v>0</v>
      </c>
    </row>
    <row r="4802" spans="1:4">
      <c r="A4802" s="517" t="str">
        <f>IF(C4799=0,"","商品テーブル")</f>
        <v/>
      </c>
      <c r="B4802" s="517" t="s">
        <v>1400</v>
      </c>
      <c r="C4802" s="517">
        <f>商品入力!K173</f>
        <v>0</v>
      </c>
    </row>
    <row r="4803" spans="1:4">
      <c r="A4803" s="517" t="str">
        <f>IF(C4799=0,"","商品テーブル")</f>
        <v/>
      </c>
      <c r="B4803" s="517" t="s">
        <v>1401</v>
      </c>
      <c r="C4803" s="517">
        <f>商品入力!L173</f>
        <v>0</v>
      </c>
    </row>
    <row r="4804" spans="1:4">
      <c r="A4804" s="517" t="str">
        <f>IF(C4799=0,"","商品テーブル")</f>
        <v/>
      </c>
      <c r="B4804" s="517" t="s">
        <v>1402</v>
      </c>
      <c r="C4804" s="517">
        <f>商品入力!M173</f>
        <v>0</v>
      </c>
    </row>
    <row r="4805" spans="1:4">
      <c r="A4805" s="517" t="str">
        <f>IF(C4799=0,"","商品テーブル")</f>
        <v/>
      </c>
      <c r="B4805" s="517" t="s">
        <v>1403</v>
      </c>
      <c r="C4805" s="517">
        <f>商品入力!N173</f>
        <v>0</v>
      </c>
    </row>
    <row r="4806" spans="1:4">
      <c r="A4806" s="517" t="str">
        <f>IF(C4799=0,"","商品テーブル")</f>
        <v/>
      </c>
      <c r="B4806" s="517" t="s">
        <v>1404</v>
      </c>
      <c r="C4806" s="517">
        <f>商品入力!O173</f>
        <v>0</v>
      </c>
    </row>
    <row r="4807" spans="1:4">
      <c r="A4807" s="517" t="str">
        <f>IF(C4799=0,"","商品テーブル")</f>
        <v/>
      </c>
      <c r="B4807" s="517" t="s">
        <v>1405</v>
      </c>
      <c r="C4807" s="517">
        <f>商品入力!P173</f>
        <v>0</v>
      </c>
    </row>
    <row r="4808" spans="1:4">
      <c r="A4808" s="517" t="str">
        <f>IF(C4799=0,"","商品テーブル")</f>
        <v/>
      </c>
      <c r="B4808" s="517" t="s">
        <v>1406</v>
      </c>
      <c r="C4808" s="517">
        <f>商品入力!Q173</f>
        <v>0</v>
      </c>
    </row>
    <row r="4809" spans="1:4">
      <c r="A4809" s="517" t="str">
        <f>IF(C4799=0,"","商品テーブル")</f>
        <v/>
      </c>
      <c r="B4809" s="517" t="s">
        <v>1407</v>
      </c>
      <c r="C4809" s="517">
        <f>商品入力!R173</f>
        <v>0</v>
      </c>
    </row>
    <row r="4810" spans="1:4">
      <c r="A4810" s="517" t="str">
        <f>IF(C4799=0,"","商品テーブル")</f>
        <v/>
      </c>
      <c r="B4810" s="517" t="s">
        <v>1408</v>
      </c>
      <c r="C4810" s="517">
        <f>商品入力!S173</f>
        <v>0</v>
      </c>
    </row>
    <row r="4811" spans="1:4">
      <c r="A4811" s="517" t="str">
        <f>IF(C4799=0,"","商品テーブル")</f>
        <v/>
      </c>
      <c r="B4811" s="517" t="s">
        <v>1409</v>
      </c>
      <c r="C4811" s="517">
        <f>商品入力!T173</f>
        <v>0</v>
      </c>
    </row>
    <row r="4812" spans="1:4">
      <c r="A4812" s="517" t="str">
        <f>IF(C4822=0,"","商品テーブル")</f>
        <v/>
      </c>
      <c r="B4812" s="517" t="s">
        <v>1291</v>
      </c>
      <c r="C4812" s="517" t="str">
        <f>申請用入力!$R$12</f>
        <v/>
      </c>
      <c r="D4812" s="517" t="s">
        <v>1292</v>
      </c>
    </row>
    <row r="4813" spans="1:4">
      <c r="A4813" s="517" t="str">
        <f>IF(C4822=0,"","商品テーブル")</f>
        <v/>
      </c>
      <c r="B4813" s="517" t="s">
        <v>1293</v>
      </c>
      <c r="C4813" s="517">
        <f>選択!$A$2</f>
        <v>2024</v>
      </c>
    </row>
    <row r="4814" spans="1:4">
      <c r="A4814" s="517" t="str">
        <f>IF(C4822=0,"","商品テーブル")</f>
        <v/>
      </c>
      <c r="B4814" s="517" t="s">
        <v>1360</v>
      </c>
      <c r="C4814" s="517" t="str">
        <f>選択!$A$1</f>
        <v>ブランド構築支援</v>
      </c>
    </row>
    <row r="4815" spans="1:4">
      <c r="A4815" s="517" t="str">
        <f>IF(C4822=0,"","商品テーブル")</f>
        <v/>
      </c>
      <c r="B4815" s="517" t="s">
        <v>1361</v>
      </c>
      <c r="C4815" s="517" t="e">
        <f ca="1">$C$127</f>
        <v>#VALUE!</v>
      </c>
    </row>
    <row r="4816" spans="1:4">
      <c r="A4816" s="517" t="str">
        <f>IF(C4822=0,"","商品テーブル")</f>
        <v/>
      </c>
      <c r="B4816" s="517" t="s">
        <v>1380</v>
      </c>
    </row>
    <row r="4817" spans="1:3">
      <c r="A4817" s="517" t="str">
        <f>IF(C4822=0,"","商品テーブル")</f>
        <v/>
      </c>
      <c r="B4817" s="517" t="s">
        <v>1396</v>
      </c>
      <c r="C4817" s="517">
        <f>商品入力!C174</f>
        <v>0</v>
      </c>
    </row>
    <row r="4818" spans="1:3">
      <c r="A4818" s="517" t="str">
        <f>IF(C4822=0,"","商品テーブル")</f>
        <v/>
      </c>
      <c r="B4818" s="517" t="s">
        <v>1355</v>
      </c>
      <c r="C4818" s="517">
        <f>商品入力!D174</f>
        <v>0</v>
      </c>
    </row>
    <row r="4819" spans="1:3">
      <c r="A4819" s="517" t="str">
        <f>IF(C4822=0,"","商品テーブル")</f>
        <v/>
      </c>
      <c r="B4819" s="517" t="s">
        <v>1356</v>
      </c>
      <c r="C4819" s="517">
        <f>商品入力!E174</f>
        <v>0</v>
      </c>
    </row>
    <row r="4820" spans="1:3">
      <c r="A4820" s="517" t="str">
        <f>IF(C4822=0,"","商品テーブル")</f>
        <v/>
      </c>
      <c r="B4820" s="517" t="s">
        <v>1357</v>
      </c>
      <c r="C4820" s="517">
        <f>商品入力!F174</f>
        <v>0</v>
      </c>
    </row>
    <row r="4821" spans="1:3">
      <c r="A4821" s="517" t="str">
        <f>IF(C4822=0,"","商品テーブル")</f>
        <v/>
      </c>
      <c r="B4821" s="517" t="s">
        <v>1397</v>
      </c>
      <c r="C4821" s="517">
        <f>商品入力!G174</f>
        <v>0</v>
      </c>
    </row>
    <row r="4822" spans="1:3">
      <c r="A4822" s="517" t="str">
        <f>IF(C4822=0,"","商品テーブル")</f>
        <v/>
      </c>
      <c r="B4822" s="517" t="s">
        <v>1359</v>
      </c>
      <c r="C4822" s="517">
        <f>商品入力!H174</f>
        <v>0</v>
      </c>
    </row>
    <row r="4823" spans="1:3">
      <c r="A4823" s="517" t="str">
        <f>IF(C4822=0,"","商品テーブル")</f>
        <v/>
      </c>
      <c r="B4823" s="517" t="s">
        <v>1398</v>
      </c>
      <c r="C4823" s="517">
        <f>商品入力!I174</f>
        <v>0</v>
      </c>
    </row>
    <row r="4824" spans="1:3">
      <c r="A4824" s="517" t="str">
        <f>IF(C4822=0,"","商品テーブル")</f>
        <v/>
      </c>
      <c r="B4824" s="517" t="s">
        <v>1399</v>
      </c>
      <c r="C4824" s="517">
        <f>商品入力!J174</f>
        <v>0</v>
      </c>
    </row>
    <row r="4825" spans="1:3">
      <c r="A4825" s="517" t="str">
        <f>IF(C4822=0,"","商品テーブル")</f>
        <v/>
      </c>
      <c r="B4825" s="517" t="s">
        <v>1400</v>
      </c>
      <c r="C4825" s="517">
        <f>商品入力!K174</f>
        <v>0</v>
      </c>
    </row>
    <row r="4826" spans="1:3">
      <c r="A4826" s="517" t="str">
        <f>IF(C4822=0,"","商品テーブル")</f>
        <v/>
      </c>
      <c r="B4826" s="517" t="s">
        <v>1401</v>
      </c>
      <c r="C4826" s="517">
        <f>商品入力!L174</f>
        <v>0</v>
      </c>
    </row>
    <row r="4827" spans="1:3">
      <c r="A4827" s="517" t="str">
        <f>IF(C4822=0,"","商品テーブル")</f>
        <v/>
      </c>
      <c r="B4827" s="517" t="s">
        <v>1402</v>
      </c>
      <c r="C4827" s="517">
        <f>商品入力!M174</f>
        <v>0</v>
      </c>
    </row>
    <row r="4828" spans="1:3">
      <c r="A4828" s="517" t="str">
        <f>IF(C4822=0,"","商品テーブル")</f>
        <v/>
      </c>
      <c r="B4828" s="517" t="s">
        <v>1403</v>
      </c>
      <c r="C4828" s="517">
        <f>商品入力!N174</f>
        <v>0</v>
      </c>
    </row>
    <row r="4829" spans="1:3">
      <c r="A4829" s="517" t="str">
        <f>IF(C4822=0,"","商品テーブル")</f>
        <v/>
      </c>
      <c r="B4829" s="517" t="s">
        <v>1404</v>
      </c>
      <c r="C4829" s="517">
        <f>商品入力!O174</f>
        <v>0</v>
      </c>
    </row>
    <row r="4830" spans="1:3">
      <c r="A4830" s="517" t="str">
        <f>IF(C4822=0,"","商品テーブル")</f>
        <v/>
      </c>
      <c r="B4830" s="517" t="s">
        <v>1405</v>
      </c>
      <c r="C4830" s="517">
        <f>商品入力!P174</f>
        <v>0</v>
      </c>
    </row>
    <row r="4831" spans="1:3">
      <c r="A4831" s="517" t="str">
        <f>IF(C4822=0,"","商品テーブル")</f>
        <v/>
      </c>
      <c r="B4831" s="517" t="s">
        <v>1406</v>
      </c>
      <c r="C4831" s="517">
        <f>商品入力!Q174</f>
        <v>0</v>
      </c>
    </row>
    <row r="4832" spans="1:3">
      <c r="A4832" s="517" t="str">
        <f>IF(C4822=0,"","商品テーブル")</f>
        <v/>
      </c>
      <c r="B4832" s="517" t="s">
        <v>1407</v>
      </c>
      <c r="C4832" s="517">
        <f>商品入力!R174</f>
        <v>0</v>
      </c>
    </row>
    <row r="4833" spans="1:4">
      <c r="A4833" s="517" t="str">
        <f>IF(C4822=0,"","商品テーブル")</f>
        <v/>
      </c>
      <c r="B4833" s="517" t="s">
        <v>1408</v>
      </c>
      <c r="C4833" s="517">
        <f>商品入力!S174</f>
        <v>0</v>
      </c>
    </row>
    <row r="4834" spans="1:4">
      <c r="A4834" s="517" t="str">
        <f>IF(C4822=0,"","商品テーブル")</f>
        <v/>
      </c>
      <c r="B4834" s="517" t="s">
        <v>1409</v>
      </c>
      <c r="C4834" s="517">
        <f>商品入力!T174</f>
        <v>0</v>
      </c>
    </row>
    <row r="4835" spans="1:4">
      <c r="A4835" s="517" t="str">
        <f>IF(C4845=0,"","商品テーブル")</f>
        <v/>
      </c>
      <c r="B4835" s="517" t="s">
        <v>1291</v>
      </c>
      <c r="C4835" s="517" t="str">
        <f>申請用入力!$R$12</f>
        <v/>
      </c>
      <c r="D4835" s="517" t="s">
        <v>1292</v>
      </c>
    </row>
    <row r="4836" spans="1:4">
      <c r="A4836" s="517" t="str">
        <f>IF(C4845=0,"","商品テーブル")</f>
        <v/>
      </c>
      <c r="B4836" s="517" t="s">
        <v>1293</v>
      </c>
      <c r="C4836" s="517">
        <f>選択!$A$2</f>
        <v>2024</v>
      </c>
    </row>
    <row r="4837" spans="1:4">
      <c r="A4837" s="517" t="str">
        <f>IF(C4845=0,"","商品テーブル")</f>
        <v/>
      </c>
      <c r="B4837" s="517" t="s">
        <v>1360</v>
      </c>
      <c r="C4837" s="517" t="str">
        <f>選択!$A$1</f>
        <v>ブランド構築支援</v>
      </c>
    </row>
    <row r="4838" spans="1:4">
      <c r="A4838" s="517" t="str">
        <f>IF(C4845=0,"","商品テーブル")</f>
        <v/>
      </c>
      <c r="B4838" s="517" t="s">
        <v>1361</v>
      </c>
      <c r="C4838" s="517" t="e">
        <f ca="1">$C$127</f>
        <v>#VALUE!</v>
      </c>
    </row>
    <row r="4839" spans="1:4">
      <c r="A4839" s="517" t="str">
        <f>IF(C4845=0,"","商品テーブル")</f>
        <v/>
      </c>
      <c r="B4839" s="517" t="s">
        <v>1380</v>
      </c>
    </row>
    <row r="4840" spans="1:4">
      <c r="A4840" s="517" t="str">
        <f>IF(C4845=0,"","商品テーブル")</f>
        <v/>
      </c>
      <c r="B4840" s="517" t="s">
        <v>1396</v>
      </c>
      <c r="C4840" s="517">
        <f>商品入力!C175</f>
        <v>0</v>
      </c>
    </row>
    <row r="4841" spans="1:4">
      <c r="A4841" s="517" t="str">
        <f>IF(C4845=0,"","商品テーブル")</f>
        <v/>
      </c>
      <c r="B4841" s="517" t="s">
        <v>1355</v>
      </c>
      <c r="C4841" s="517">
        <f>商品入力!D175</f>
        <v>0</v>
      </c>
    </row>
    <row r="4842" spans="1:4">
      <c r="A4842" s="517" t="str">
        <f>IF(C4845=0,"","商品テーブル")</f>
        <v/>
      </c>
      <c r="B4842" s="517" t="s">
        <v>1356</v>
      </c>
      <c r="C4842" s="517">
        <f>商品入力!E175</f>
        <v>0</v>
      </c>
    </row>
    <row r="4843" spans="1:4">
      <c r="A4843" s="517" t="str">
        <f>IF(C4845=0,"","商品テーブル")</f>
        <v/>
      </c>
      <c r="B4843" s="517" t="s">
        <v>1357</v>
      </c>
      <c r="C4843" s="517">
        <f>商品入力!F175</f>
        <v>0</v>
      </c>
    </row>
    <row r="4844" spans="1:4">
      <c r="A4844" s="517" t="str">
        <f>IF(C4845=0,"","商品テーブル")</f>
        <v/>
      </c>
      <c r="B4844" s="517" t="s">
        <v>1397</v>
      </c>
      <c r="C4844" s="517">
        <f>商品入力!G175</f>
        <v>0</v>
      </c>
    </row>
    <row r="4845" spans="1:4">
      <c r="A4845" s="517" t="str">
        <f>IF(C4845=0,"","商品テーブル")</f>
        <v/>
      </c>
      <c r="B4845" s="517" t="s">
        <v>1359</v>
      </c>
      <c r="C4845" s="517">
        <f>商品入力!H175</f>
        <v>0</v>
      </c>
    </row>
    <row r="4846" spans="1:4">
      <c r="A4846" s="517" t="str">
        <f>IF(C4845=0,"","商品テーブル")</f>
        <v/>
      </c>
      <c r="B4846" s="517" t="s">
        <v>1398</v>
      </c>
      <c r="C4846" s="517">
        <f>商品入力!I175</f>
        <v>0</v>
      </c>
    </row>
    <row r="4847" spans="1:4">
      <c r="A4847" s="517" t="str">
        <f>IF(C4845=0,"","商品テーブル")</f>
        <v/>
      </c>
      <c r="B4847" s="517" t="s">
        <v>1399</v>
      </c>
      <c r="C4847" s="517">
        <f>商品入力!J175</f>
        <v>0</v>
      </c>
    </row>
    <row r="4848" spans="1:4">
      <c r="A4848" s="517" t="str">
        <f>IF(C4845=0,"","商品テーブル")</f>
        <v/>
      </c>
      <c r="B4848" s="517" t="s">
        <v>1400</v>
      </c>
      <c r="C4848" s="517">
        <f>商品入力!K175</f>
        <v>0</v>
      </c>
    </row>
    <row r="4849" spans="1:4">
      <c r="A4849" s="517" t="str">
        <f>IF(C4845=0,"","商品テーブル")</f>
        <v/>
      </c>
      <c r="B4849" s="517" t="s">
        <v>1401</v>
      </c>
      <c r="C4849" s="517">
        <f>商品入力!L175</f>
        <v>0</v>
      </c>
    </row>
    <row r="4850" spans="1:4">
      <c r="A4850" s="517" t="str">
        <f>IF(C4845=0,"","商品テーブル")</f>
        <v/>
      </c>
      <c r="B4850" s="517" t="s">
        <v>1402</v>
      </c>
      <c r="C4850" s="517">
        <f>商品入力!M175</f>
        <v>0</v>
      </c>
    </row>
    <row r="4851" spans="1:4">
      <c r="A4851" s="517" t="str">
        <f>IF(C4845=0,"","商品テーブル")</f>
        <v/>
      </c>
      <c r="B4851" s="517" t="s">
        <v>1403</v>
      </c>
      <c r="C4851" s="517">
        <f>商品入力!N175</f>
        <v>0</v>
      </c>
    </row>
    <row r="4852" spans="1:4">
      <c r="A4852" s="517" t="str">
        <f>IF(C4845=0,"","商品テーブル")</f>
        <v/>
      </c>
      <c r="B4852" s="517" t="s">
        <v>1404</v>
      </c>
      <c r="C4852" s="517">
        <f>商品入力!O175</f>
        <v>0</v>
      </c>
    </row>
    <row r="4853" spans="1:4">
      <c r="A4853" s="517" t="str">
        <f>IF(C4845=0,"","商品テーブル")</f>
        <v/>
      </c>
      <c r="B4853" s="517" t="s">
        <v>1405</v>
      </c>
      <c r="C4853" s="517">
        <f>商品入力!P175</f>
        <v>0</v>
      </c>
    </row>
    <row r="4854" spans="1:4">
      <c r="A4854" s="517" t="str">
        <f>IF(C4845=0,"","商品テーブル")</f>
        <v/>
      </c>
      <c r="B4854" s="517" t="s">
        <v>1406</v>
      </c>
      <c r="C4854" s="517">
        <f>商品入力!Q175</f>
        <v>0</v>
      </c>
    </row>
    <row r="4855" spans="1:4">
      <c r="A4855" s="517" t="str">
        <f>IF(C4845=0,"","商品テーブル")</f>
        <v/>
      </c>
      <c r="B4855" s="517" t="s">
        <v>1407</v>
      </c>
      <c r="C4855" s="517">
        <f>商品入力!R175</f>
        <v>0</v>
      </c>
    </row>
    <row r="4856" spans="1:4">
      <c r="A4856" s="517" t="str">
        <f>IF(C4845=0,"","商品テーブル")</f>
        <v/>
      </c>
      <c r="B4856" s="517" t="s">
        <v>1408</v>
      </c>
      <c r="C4856" s="517">
        <f>商品入力!S175</f>
        <v>0</v>
      </c>
    </row>
    <row r="4857" spans="1:4">
      <c r="A4857" s="517" t="str">
        <f>IF(C4845=0,"","商品テーブル")</f>
        <v/>
      </c>
      <c r="B4857" s="517" t="s">
        <v>1409</v>
      </c>
      <c r="C4857" s="517">
        <f>商品入力!T175</f>
        <v>0</v>
      </c>
    </row>
    <row r="4858" spans="1:4">
      <c r="A4858" s="517" t="str">
        <f>IF(C4868=0,"","商品テーブル")</f>
        <v/>
      </c>
      <c r="B4858" s="517" t="s">
        <v>1291</v>
      </c>
      <c r="C4858" s="517" t="str">
        <f>申請用入力!$R$12</f>
        <v/>
      </c>
      <c r="D4858" s="517" t="s">
        <v>1292</v>
      </c>
    </row>
    <row r="4859" spans="1:4">
      <c r="A4859" s="517" t="str">
        <f>IF(C4868=0,"","商品テーブル")</f>
        <v/>
      </c>
      <c r="B4859" s="517" t="s">
        <v>1293</v>
      </c>
      <c r="C4859" s="517">
        <f>選択!$A$2</f>
        <v>2024</v>
      </c>
    </row>
    <row r="4860" spans="1:4">
      <c r="A4860" s="517" t="str">
        <f>IF(C4868=0,"","商品テーブル")</f>
        <v/>
      </c>
      <c r="B4860" s="517" t="s">
        <v>1360</v>
      </c>
      <c r="C4860" s="517" t="str">
        <f>選択!$A$1</f>
        <v>ブランド構築支援</v>
      </c>
    </row>
    <row r="4861" spans="1:4">
      <c r="A4861" s="517" t="str">
        <f>IF(C4868=0,"","商品テーブル")</f>
        <v/>
      </c>
      <c r="B4861" s="517" t="s">
        <v>1361</v>
      </c>
      <c r="C4861" s="517" t="e">
        <f ca="1">$C$127</f>
        <v>#VALUE!</v>
      </c>
    </row>
    <row r="4862" spans="1:4">
      <c r="A4862" s="517" t="str">
        <f>IF(C4868=0,"","商品テーブル")</f>
        <v/>
      </c>
      <c r="B4862" s="517" t="s">
        <v>1380</v>
      </c>
    </row>
    <row r="4863" spans="1:4">
      <c r="A4863" s="517" t="str">
        <f>IF(C4868=0,"","商品テーブル")</f>
        <v/>
      </c>
      <c r="B4863" s="517" t="s">
        <v>1396</v>
      </c>
      <c r="C4863" s="517">
        <f>商品入力!C176</f>
        <v>0</v>
      </c>
    </row>
    <row r="4864" spans="1:4">
      <c r="A4864" s="517" t="str">
        <f>IF(C4868=0,"","商品テーブル")</f>
        <v/>
      </c>
      <c r="B4864" s="517" t="s">
        <v>1355</v>
      </c>
      <c r="C4864" s="517">
        <f>商品入力!D176</f>
        <v>0</v>
      </c>
    </row>
    <row r="4865" spans="1:3">
      <c r="A4865" s="517" t="str">
        <f>IF(C4868=0,"","商品テーブル")</f>
        <v/>
      </c>
      <c r="B4865" s="517" t="s">
        <v>1356</v>
      </c>
      <c r="C4865" s="517">
        <f>商品入力!E176</f>
        <v>0</v>
      </c>
    </row>
    <row r="4866" spans="1:3">
      <c r="A4866" s="517" t="str">
        <f>IF(C4868=0,"","商品テーブル")</f>
        <v/>
      </c>
      <c r="B4866" s="517" t="s">
        <v>1357</v>
      </c>
      <c r="C4866" s="517">
        <f>商品入力!F176</f>
        <v>0</v>
      </c>
    </row>
    <row r="4867" spans="1:3">
      <c r="A4867" s="517" t="str">
        <f>IF(C4868=0,"","商品テーブル")</f>
        <v/>
      </c>
      <c r="B4867" s="517" t="s">
        <v>1397</v>
      </c>
      <c r="C4867" s="517">
        <f>商品入力!G176</f>
        <v>0</v>
      </c>
    </row>
    <row r="4868" spans="1:3">
      <c r="A4868" s="517" t="str">
        <f>IF(C4868=0,"","商品テーブル")</f>
        <v/>
      </c>
      <c r="B4868" s="517" t="s">
        <v>1359</v>
      </c>
      <c r="C4868" s="517">
        <f>商品入力!H176</f>
        <v>0</v>
      </c>
    </row>
    <row r="4869" spans="1:3">
      <c r="A4869" s="517" t="str">
        <f>IF(C4868=0,"","商品テーブル")</f>
        <v/>
      </c>
      <c r="B4869" s="517" t="s">
        <v>1398</v>
      </c>
      <c r="C4869" s="517">
        <f>商品入力!I176</f>
        <v>0</v>
      </c>
    </row>
    <row r="4870" spans="1:3">
      <c r="A4870" s="517" t="str">
        <f>IF(C4868=0,"","商品テーブル")</f>
        <v/>
      </c>
      <c r="B4870" s="517" t="s">
        <v>1399</v>
      </c>
      <c r="C4870" s="517">
        <f>商品入力!J176</f>
        <v>0</v>
      </c>
    </row>
    <row r="4871" spans="1:3">
      <c r="A4871" s="517" t="str">
        <f>IF(C4868=0,"","商品テーブル")</f>
        <v/>
      </c>
      <c r="B4871" s="517" t="s">
        <v>1400</v>
      </c>
      <c r="C4871" s="517">
        <f>商品入力!K176</f>
        <v>0</v>
      </c>
    </row>
    <row r="4872" spans="1:3">
      <c r="A4872" s="517" t="str">
        <f>IF(C4868=0,"","商品テーブル")</f>
        <v/>
      </c>
      <c r="B4872" s="517" t="s">
        <v>1401</v>
      </c>
      <c r="C4872" s="517">
        <f>商品入力!L176</f>
        <v>0</v>
      </c>
    </row>
    <row r="4873" spans="1:3">
      <c r="A4873" s="517" t="str">
        <f>IF(C4868=0,"","商品テーブル")</f>
        <v/>
      </c>
      <c r="B4873" s="517" t="s">
        <v>1402</v>
      </c>
      <c r="C4873" s="517">
        <f>商品入力!M176</f>
        <v>0</v>
      </c>
    </row>
    <row r="4874" spans="1:3">
      <c r="A4874" s="517" t="str">
        <f>IF(C4868=0,"","商品テーブル")</f>
        <v/>
      </c>
      <c r="B4874" s="517" t="s">
        <v>1403</v>
      </c>
      <c r="C4874" s="517">
        <f>商品入力!N176</f>
        <v>0</v>
      </c>
    </row>
    <row r="4875" spans="1:3">
      <c r="A4875" s="517" t="str">
        <f>IF(C4868=0,"","商品テーブル")</f>
        <v/>
      </c>
      <c r="B4875" s="517" t="s">
        <v>1404</v>
      </c>
      <c r="C4875" s="517">
        <f>商品入力!O176</f>
        <v>0</v>
      </c>
    </row>
    <row r="4876" spans="1:3">
      <c r="A4876" s="517" t="str">
        <f>IF(C4868=0,"","商品テーブル")</f>
        <v/>
      </c>
      <c r="B4876" s="517" t="s">
        <v>1405</v>
      </c>
      <c r="C4876" s="517">
        <f>商品入力!P176</f>
        <v>0</v>
      </c>
    </row>
    <row r="4877" spans="1:3">
      <c r="A4877" s="517" t="str">
        <f>IF(C4868=0,"","商品テーブル")</f>
        <v/>
      </c>
      <c r="B4877" s="517" t="s">
        <v>1406</v>
      </c>
      <c r="C4877" s="517">
        <f>商品入力!Q176</f>
        <v>0</v>
      </c>
    </row>
    <row r="4878" spans="1:3">
      <c r="A4878" s="517" t="str">
        <f>IF(C4868=0,"","商品テーブル")</f>
        <v/>
      </c>
      <c r="B4878" s="517" t="s">
        <v>1407</v>
      </c>
      <c r="C4878" s="517">
        <f>商品入力!R176</f>
        <v>0</v>
      </c>
    </row>
    <row r="4879" spans="1:3">
      <c r="A4879" s="517" t="str">
        <f>IF(C4868=0,"","商品テーブル")</f>
        <v/>
      </c>
      <c r="B4879" s="517" t="s">
        <v>1408</v>
      </c>
      <c r="C4879" s="517">
        <f>商品入力!S176</f>
        <v>0</v>
      </c>
    </row>
    <row r="4880" spans="1:3">
      <c r="A4880" s="517" t="str">
        <f>IF(C4868=0,"","商品テーブル")</f>
        <v/>
      </c>
      <c r="B4880" s="517" t="s">
        <v>1409</v>
      </c>
      <c r="C4880" s="517">
        <f>商品入力!T176</f>
        <v>0</v>
      </c>
    </row>
    <row r="4881" spans="1:4">
      <c r="A4881" s="517" t="str">
        <f>IF(C4891=0,"","商品テーブル")</f>
        <v/>
      </c>
      <c r="B4881" s="517" t="s">
        <v>1291</v>
      </c>
      <c r="C4881" s="517" t="str">
        <f>申請用入力!$R$12</f>
        <v/>
      </c>
      <c r="D4881" s="517" t="s">
        <v>1292</v>
      </c>
    </row>
    <row r="4882" spans="1:4">
      <c r="A4882" s="517" t="str">
        <f>IF(C4891=0,"","商品テーブル")</f>
        <v/>
      </c>
      <c r="B4882" s="517" t="s">
        <v>1293</v>
      </c>
      <c r="C4882" s="517">
        <f>選択!$A$2</f>
        <v>2024</v>
      </c>
    </row>
    <row r="4883" spans="1:4">
      <c r="A4883" s="517" t="str">
        <f>IF(C4891=0,"","商品テーブル")</f>
        <v/>
      </c>
      <c r="B4883" s="517" t="s">
        <v>1360</v>
      </c>
      <c r="C4883" s="517" t="str">
        <f>選択!$A$1</f>
        <v>ブランド構築支援</v>
      </c>
    </row>
    <row r="4884" spans="1:4">
      <c r="A4884" s="517" t="str">
        <f>IF(C4891=0,"","商品テーブル")</f>
        <v/>
      </c>
      <c r="B4884" s="517" t="s">
        <v>1361</v>
      </c>
      <c r="C4884" s="517" t="e">
        <f ca="1">$C$127</f>
        <v>#VALUE!</v>
      </c>
    </row>
    <row r="4885" spans="1:4">
      <c r="A4885" s="517" t="str">
        <f>IF(C4891=0,"","商品テーブル")</f>
        <v/>
      </c>
      <c r="B4885" s="517" t="s">
        <v>1380</v>
      </c>
    </row>
    <row r="4886" spans="1:4">
      <c r="A4886" s="517" t="str">
        <f>IF(C4891=0,"","商品テーブル")</f>
        <v/>
      </c>
      <c r="B4886" s="517" t="s">
        <v>1396</v>
      </c>
      <c r="C4886" s="517">
        <f>商品入力!C177</f>
        <v>0</v>
      </c>
    </row>
    <row r="4887" spans="1:4">
      <c r="A4887" s="517" t="str">
        <f>IF(C4891=0,"","商品テーブル")</f>
        <v/>
      </c>
      <c r="B4887" s="517" t="s">
        <v>1355</v>
      </c>
      <c r="C4887" s="517">
        <f>商品入力!D177</f>
        <v>0</v>
      </c>
    </row>
    <row r="4888" spans="1:4">
      <c r="A4888" s="517" t="str">
        <f>IF(C4891=0,"","商品テーブル")</f>
        <v/>
      </c>
      <c r="B4888" s="517" t="s">
        <v>1356</v>
      </c>
      <c r="C4888" s="517">
        <f>商品入力!E177</f>
        <v>0</v>
      </c>
    </row>
    <row r="4889" spans="1:4">
      <c r="A4889" s="517" t="str">
        <f>IF(C4891=0,"","商品テーブル")</f>
        <v/>
      </c>
      <c r="B4889" s="517" t="s">
        <v>1357</v>
      </c>
      <c r="C4889" s="517">
        <f>商品入力!F177</f>
        <v>0</v>
      </c>
    </row>
    <row r="4890" spans="1:4">
      <c r="A4890" s="517" t="str">
        <f>IF(C4891=0,"","商品テーブル")</f>
        <v/>
      </c>
      <c r="B4890" s="517" t="s">
        <v>1397</v>
      </c>
      <c r="C4890" s="517">
        <f>商品入力!G177</f>
        <v>0</v>
      </c>
    </row>
    <row r="4891" spans="1:4">
      <c r="A4891" s="517" t="str">
        <f>IF(C4891=0,"","商品テーブル")</f>
        <v/>
      </c>
      <c r="B4891" s="517" t="s">
        <v>1359</v>
      </c>
      <c r="C4891" s="517">
        <f>商品入力!H177</f>
        <v>0</v>
      </c>
    </row>
    <row r="4892" spans="1:4">
      <c r="A4892" s="517" t="str">
        <f>IF(C4891=0,"","商品テーブル")</f>
        <v/>
      </c>
      <c r="B4892" s="517" t="s">
        <v>1398</v>
      </c>
      <c r="C4892" s="517">
        <f>商品入力!I177</f>
        <v>0</v>
      </c>
    </row>
    <row r="4893" spans="1:4">
      <c r="A4893" s="517" t="str">
        <f>IF(C4891=0,"","商品テーブル")</f>
        <v/>
      </c>
      <c r="B4893" s="517" t="s">
        <v>1399</v>
      </c>
      <c r="C4893" s="517">
        <f>商品入力!J177</f>
        <v>0</v>
      </c>
    </row>
    <row r="4894" spans="1:4">
      <c r="A4894" s="517" t="str">
        <f>IF(C4891=0,"","商品テーブル")</f>
        <v/>
      </c>
      <c r="B4894" s="517" t="s">
        <v>1400</v>
      </c>
      <c r="C4894" s="517">
        <f>商品入力!K177</f>
        <v>0</v>
      </c>
    </row>
    <row r="4895" spans="1:4">
      <c r="A4895" s="517" t="str">
        <f>IF(C4891=0,"","商品テーブル")</f>
        <v/>
      </c>
      <c r="B4895" s="517" t="s">
        <v>1401</v>
      </c>
      <c r="C4895" s="517">
        <f>商品入力!L177</f>
        <v>0</v>
      </c>
    </row>
    <row r="4896" spans="1:4">
      <c r="A4896" s="517" t="str">
        <f>IF(C4891=0,"","商品テーブル")</f>
        <v/>
      </c>
      <c r="B4896" s="517" t="s">
        <v>1402</v>
      </c>
      <c r="C4896" s="517">
        <f>商品入力!M177</f>
        <v>0</v>
      </c>
    </row>
    <row r="4897" spans="1:4">
      <c r="A4897" s="517" t="str">
        <f>IF(C4891=0,"","商品テーブル")</f>
        <v/>
      </c>
      <c r="B4897" s="517" t="s">
        <v>1403</v>
      </c>
      <c r="C4897" s="517">
        <f>商品入力!N177</f>
        <v>0</v>
      </c>
    </row>
    <row r="4898" spans="1:4">
      <c r="A4898" s="517" t="str">
        <f>IF(C4891=0,"","商品テーブル")</f>
        <v/>
      </c>
      <c r="B4898" s="517" t="s">
        <v>1404</v>
      </c>
      <c r="C4898" s="517">
        <f>商品入力!O177</f>
        <v>0</v>
      </c>
    </row>
    <row r="4899" spans="1:4">
      <c r="A4899" s="517" t="str">
        <f>IF(C4891=0,"","商品テーブル")</f>
        <v/>
      </c>
      <c r="B4899" s="517" t="s">
        <v>1405</v>
      </c>
      <c r="C4899" s="517">
        <f>商品入力!P177</f>
        <v>0</v>
      </c>
    </row>
    <row r="4900" spans="1:4">
      <c r="A4900" s="517" t="str">
        <f>IF(C4891=0,"","商品テーブル")</f>
        <v/>
      </c>
      <c r="B4900" s="517" t="s">
        <v>1406</v>
      </c>
      <c r="C4900" s="517">
        <f>商品入力!Q177</f>
        <v>0</v>
      </c>
    </row>
    <row r="4901" spans="1:4">
      <c r="A4901" s="517" t="str">
        <f>IF(C4891=0,"","商品テーブル")</f>
        <v/>
      </c>
      <c r="B4901" s="517" t="s">
        <v>1407</v>
      </c>
      <c r="C4901" s="517">
        <f>商品入力!R177</f>
        <v>0</v>
      </c>
    </row>
    <row r="4902" spans="1:4">
      <c r="A4902" s="517" t="str">
        <f>IF(C4891=0,"","商品テーブル")</f>
        <v/>
      </c>
      <c r="B4902" s="517" t="s">
        <v>1408</v>
      </c>
      <c r="C4902" s="517">
        <f>商品入力!S177</f>
        <v>0</v>
      </c>
    </row>
    <row r="4903" spans="1:4">
      <c r="A4903" s="517" t="str">
        <f>IF(C4891=0,"","商品テーブル")</f>
        <v/>
      </c>
      <c r="B4903" s="517" t="s">
        <v>1409</v>
      </c>
      <c r="C4903" s="517">
        <f>商品入力!T177</f>
        <v>0</v>
      </c>
    </row>
    <row r="4904" spans="1:4">
      <c r="A4904" s="517" t="str">
        <f>IF(C4914=0,"","商品テーブル")</f>
        <v/>
      </c>
      <c r="B4904" s="517" t="s">
        <v>1291</v>
      </c>
      <c r="C4904" s="517" t="str">
        <f>申請用入力!$R$12</f>
        <v/>
      </c>
      <c r="D4904" s="517" t="s">
        <v>1292</v>
      </c>
    </row>
    <row r="4905" spans="1:4">
      <c r="A4905" s="517" t="str">
        <f>IF(C4914=0,"","商品テーブル")</f>
        <v/>
      </c>
      <c r="B4905" s="517" t="s">
        <v>1293</v>
      </c>
      <c r="C4905" s="517">
        <f>選択!$A$2</f>
        <v>2024</v>
      </c>
    </row>
    <row r="4906" spans="1:4">
      <c r="A4906" s="517" t="str">
        <f>IF(C4914=0,"","商品テーブル")</f>
        <v/>
      </c>
      <c r="B4906" s="517" t="s">
        <v>1360</v>
      </c>
      <c r="C4906" s="517" t="str">
        <f>選択!$A$1</f>
        <v>ブランド構築支援</v>
      </c>
    </row>
    <row r="4907" spans="1:4">
      <c r="A4907" s="517" t="str">
        <f>IF(C4914=0,"","商品テーブル")</f>
        <v/>
      </c>
      <c r="B4907" s="517" t="s">
        <v>1361</v>
      </c>
      <c r="C4907" s="517" t="e">
        <f ca="1">$C$127</f>
        <v>#VALUE!</v>
      </c>
    </row>
    <row r="4908" spans="1:4">
      <c r="A4908" s="517" t="str">
        <f>IF(C4914=0,"","商品テーブル")</f>
        <v/>
      </c>
      <c r="B4908" s="517" t="s">
        <v>1380</v>
      </c>
    </row>
    <row r="4909" spans="1:4">
      <c r="A4909" s="517" t="str">
        <f>IF(C4914=0,"","商品テーブル")</f>
        <v/>
      </c>
      <c r="B4909" s="517" t="s">
        <v>1396</v>
      </c>
      <c r="C4909" s="517">
        <f>商品入力!C178</f>
        <v>0</v>
      </c>
    </row>
    <row r="4910" spans="1:4">
      <c r="A4910" s="517" t="str">
        <f>IF(C4914=0,"","商品テーブル")</f>
        <v/>
      </c>
      <c r="B4910" s="517" t="s">
        <v>1355</v>
      </c>
      <c r="C4910" s="517">
        <f>商品入力!D178</f>
        <v>0</v>
      </c>
    </row>
    <row r="4911" spans="1:4">
      <c r="A4911" s="517" t="str">
        <f>IF(C4914=0,"","商品テーブル")</f>
        <v/>
      </c>
      <c r="B4911" s="517" t="s">
        <v>1356</v>
      </c>
      <c r="C4911" s="517">
        <f>商品入力!E178</f>
        <v>0</v>
      </c>
    </row>
    <row r="4912" spans="1:4">
      <c r="A4912" s="517" t="str">
        <f>IF(C4914=0,"","商品テーブル")</f>
        <v/>
      </c>
      <c r="B4912" s="517" t="s">
        <v>1357</v>
      </c>
      <c r="C4912" s="517">
        <f>商品入力!F178</f>
        <v>0</v>
      </c>
    </row>
    <row r="4913" spans="1:4">
      <c r="A4913" s="517" t="str">
        <f>IF(C4914=0,"","商品テーブル")</f>
        <v/>
      </c>
      <c r="B4913" s="517" t="s">
        <v>1397</v>
      </c>
      <c r="C4913" s="517">
        <f>商品入力!G178</f>
        <v>0</v>
      </c>
    </row>
    <row r="4914" spans="1:4">
      <c r="A4914" s="517" t="str">
        <f>IF(C4914=0,"","商品テーブル")</f>
        <v/>
      </c>
      <c r="B4914" s="517" t="s">
        <v>1359</v>
      </c>
      <c r="C4914" s="517">
        <f>商品入力!H178</f>
        <v>0</v>
      </c>
    </row>
    <row r="4915" spans="1:4">
      <c r="A4915" s="517" t="str">
        <f>IF(C4914=0,"","商品テーブル")</f>
        <v/>
      </c>
      <c r="B4915" s="517" t="s">
        <v>1398</v>
      </c>
      <c r="C4915" s="517">
        <f>商品入力!I178</f>
        <v>0</v>
      </c>
    </row>
    <row r="4916" spans="1:4">
      <c r="A4916" s="517" t="str">
        <f>IF(C4914=0,"","商品テーブル")</f>
        <v/>
      </c>
      <c r="B4916" s="517" t="s">
        <v>1399</v>
      </c>
      <c r="C4916" s="517">
        <f>商品入力!J178</f>
        <v>0</v>
      </c>
    </row>
    <row r="4917" spans="1:4">
      <c r="A4917" s="517" t="str">
        <f>IF(C4914=0,"","商品テーブル")</f>
        <v/>
      </c>
      <c r="B4917" s="517" t="s">
        <v>1400</v>
      </c>
      <c r="C4917" s="517">
        <f>商品入力!K178</f>
        <v>0</v>
      </c>
    </row>
    <row r="4918" spans="1:4">
      <c r="A4918" s="517" t="str">
        <f>IF(C4914=0,"","商品テーブル")</f>
        <v/>
      </c>
      <c r="B4918" s="517" t="s">
        <v>1401</v>
      </c>
      <c r="C4918" s="517">
        <f>商品入力!L178</f>
        <v>0</v>
      </c>
    </row>
    <row r="4919" spans="1:4">
      <c r="A4919" s="517" t="str">
        <f>IF(C4914=0,"","商品テーブル")</f>
        <v/>
      </c>
      <c r="B4919" s="517" t="s">
        <v>1402</v>
      </c>
      <c r="C4919" s="517">
        <f>商品入力!M178</f>
        <v>0</v>
      </c>
    </row>
    <row r="4920" spans="1:4">
      <c r="A4920" s="517" t="str">
        <f>IF(C4914=0,"","商品テーブル")</f>
        <v/>
      </c>
      <c r="B4920" s="517" t="s">
        <v>1403</v>
      </c>
      <c r="C4920" s="517">
        <f>商品入力!N178</f>
        <v>0</v>
      </c>
    </row>
    <row r="4921" spans="1:4">
      <c r="A4921" s="517" t="str">
        <f>IF(C4914=0,"","商品テーブル")</f>
        <v/>
      </c>
      <c r="B4921" s="517" t="s">
        <v>1404</v>
      </c>
      <c r="C4921" s="517">
        <f>商品入力!O178</f>
        <v>0</v>
      </c>
    </row>
    <row r="4922" spans="1:4">
      <c r="A4922" s="517" t="str">
        <f>IF(C4914=0,"","商品テーブル")</f>
        <v/>
      </c>
      <c r="B4922" s="517" t="s">
        <v>1405</v>
      </c>
      <c r="C4922" s="517">
        <f>商品入力!P178</f>
        <v>0</v>
      </c>
    </row>
    <row r="4923" spans="1:4">
      <c r="A4923" s="517" t="str">
        <f>IF(C4914=0,"","商品テーブル")</f>
        <v/>
      </c>
      <c r="B4923" s="517" t="s">
        <v>1406</v>
      </c>
      <c r="C4923" s="517">
        <f>商品入力!Q178</f>
        <v>0</v>
      </c>
    </row>
    <row r="4924" spans="1:4">
      <c r="A4924" s="517" t="str">
        <f>IF(C4914=0,"","商品テーブル")</f>
        <v/>
      </c>
      <c r="B4924" s="517" t="s">
        <v>1407</v>
      </c>
      <c r="C4924" s="517">
        <f>商品入力!R178</f>
        <v>0</v>
      </c>
    </row>
    <row r="4925" spans="1:4">
      <c r="A4925" s="517" t="str">
        <f>IF(C4914=0,"","商品テーブル")</f>
        <v/>
      </c>
      <c r="B4925" s="517" t="s">
        <v>1408</v>
      </c>
      <c r="C4925" s="517">
        <f>商品入力!S178</f>
        <v>0</v>
      </c>
    </row>
    <row r="4926" spans="1:4">
      <c r="A4926" s="517" t="str">
        <f>IF(C4914=0,"","商品テーブル")</f>
        <v/>
      </c>
      <c r="B4926" s="517" t="s">
        <v>1409</v>
      </c>
      <c r="C4926" s="517">
        <f>商品入力!T178</f>
        <v>0</v>
      </c>
    </row>
    <row r="4927" spans="1:4">
      <c r="A4927" s="517" t="str">
        <f>IF(C4937=0,"","商品テーブル")</f>
        <v/>
      </c>
      <c r="B4927" s="517" t="s">
        <v>1291</v>
      </c>
      <c r="C4927" s="517" t="str">
        <f>申請用入力!$R$12</f>
        <v/>
      </c>
      <c r="D4927" s="517" t="s">
        <v>1292</v>
      </c>
    </row>
    <row r="4928" spans="1:4">
      <c r="A4928" s="517" t="str">
        <f>IF(C4937=0,"","商品テーブル")</f>
        <v/>
      </c>
      <c r="B4928" s="517" t="s">
        <v>1293</v>
      </c>
      <c r="C4928" s="517">
        <f>選択!$A$2</f>
        <v>2024</v>
      </c>
    </row>
    <row r="4929" spans="1:3">
      <c r="A4929" s="517" t="str">
        <f>IF(C4937=0,"","商品テーブル")</f>
        <v/>
      </c>
      <c r="B4929" s="517" t="s">
        <v>1360</v>
      </c>
      <c r="C4929" s="517" t="str">
        <f>選択!$A$1</f>
        <v>ブランド構築支援</v>
      </c>
    </row>
    <row r="4930" spans="1:3">
      <c r="A4930" s="517" t="str">
        <f>IF(C4937=0,"","商品テーブル")</f>
        <v/>
      </c>
      <c r="B4930" s="517" t="s">
        <v>1361</v>
      </c>
      <c r="C4930" s="517" t="e">
        <f ca="1">$C$127</f>
        <v>#VALUE!</v>
      </c>
    </row>
    <row r="4931" spans="1:3">
      <c r="A4931" s="517" t="str">
        <f>IF(C4937=0,"","商品テーブル")</f>
        <v/>
      </c>
      <c r="B4931" s="517" t="s">
        <v>1380</v>
      </c>
    </row>
    <row r="4932" spans="1:3">
      <c r="A4932" s="517" t="str">
        <f>IF(C4937=0,"","商品テーブル")</f>
        <v/>
      </c>
      <c r="B4932" s="517" t="s">
        <v>1396</v>
      </c>
      <c r="C4932" s="517">
        <f>商品入力!C179</f>
        <v>0</v>
      </c>
    </row>
    <row r="4933" spans="1:3">
      <c r="A4933" s="517" t="str">
        <f>IF(C4937=0,"","商品テーブル")</f>
        <v/>
      </c>
      <c r="B4933" s="517" t="s">
        <v>1355</v>
      </c>
      <c r="C4933" s="517">
        <f>商品入力!D179</f>
        <v>0</v>
      </c>
    </row>
    <row r="4934" spans="1:3">
      <c r="A4934" s="517" t="str">
        <f>IF(C4937=0,"","商品テーブル")</f>
        <v/>
      </c>
      <c r="B4934" s="517" t="s">
        <v>1356</v>
      </c>
      <c r="C4934" s="517">
        <f>商品入力!E179</f>
        <v>0</v>
      </c>
    </row>
    <row r="4935" spans="1:3">
      <c r="A4935" s="517" t="str">
        <f>IF(C4937=0,"","商品テーブル")</f>
        <v/>
      </c>
      <c r="B4935" s="517" t="s">
        <v>1357</v>
      </c>
      <c r="C4935" s="517">
        <f>商品入力!F179</f>
        <v>0</v>
      </c>
    </row>
    <row r="4936" spans="1:3">
      <c r="A4936" s="517" t="str">
        <f>IF(C4937=0,"","商品テーブル")</f>
        <v/>
      </c>
      <c r="B4936" s="517" t="s">
        <v>1397</v>
      </c>
      <c r="C4936" s="517">
        <f>商品入力!G179</f>
        <v>0</v>
      </c>
    </row>
    <row r="4937" spans="1:3">
      <c r="A4937" s="517" t="str">
        <f>IF(C4937=0,"","商品テーブル")</f>
        <v/>
      </c>
      <c r="B4937" s="517" t="s">
        <v>1359</v>
      </c>
      <c r="C4937" s="517">
        <f>商品入力!H179</f>
        <v>0</v>
      </c>
    </row>
    <row r="4938" spans="1:3">
      <c r="A4938" s="517" t="str">
        <f>IF(C4937=0,"","商品テーブル")</f>
        <v/>
      </c>
      <c r="B4938" s="517" t="s">
        <v>1398</v>
      </c>
      <c r="C4938" s="517">
        <f>商品入力!I179</f>
        <v>0</v>
      </c>
    </row>
    <row r="4939" spans="1:3">
      <c r="A4939" s="517" t="str">
        <f>IF(C4937=0,"","商品テーブル")</f>
        <v/>
      </c>
      <c r="B4939" s="517" t="s">
        <v>1399</v>
      </c>
      <c r="C4939" s="517">
        <f>商品入力!J179</f>
        <v>0</v>
      </c>
    </row>
    <row r="4940" spans="1:3">
      <c r="A4940" s="517" t="str">
        <f>IF(C4937=0,"","商品テーブル")</f>
        <v/>
      </c>
      <c r="B4940" s="517" t="s">
        <v>1400</v>
      </c>
      <c r="C4940" s="517">
        <f>商品入力!K179</f>
        <v>0</v>
      </c>
    </row>
    <row r="4941" spans="1:3">
      <c r="A4941" s="517" t="str">
        <f>IF(C4937=0,"","商品テーブル")</f>
        <v/>
      </c>
      <c r="B4941" s="517" t="s">
        <v>1401</v>
      </c>
      <c r="C4941" s="517">
        <f>商品入力!L179</f>
        <v>0</v>
      </c>
    </row>
    <row r="4942" spans="1:3">
      <c r="A4942" s="517" t="str">
        <f>IF(C4937=0,"","商品テーブル")</f>
        <v/>
      </c>
      <c r="B4942" s="517" t="s">
        <v>1402</v>
      </c>
      <c r="C4942" s="517">
        <f>商品入力!M179</f>
        <v>0</v>
      </c>
    </row>
    <row r="4943" spans="1:3">
      <c r="A4943" s="517" t="str">
        <f>IF(C4937=0,"","商品テーブル")</f>
        <v/>
      </c>
      <c r="B4943" s="517" t="s">
        <v>1403</v>
      </c>
      <c r="C4943" s="517">
        <f>商品入力!N179</f>
        <v>0</v>
      </c>
    </row>
    <row r="4944" spans="1:3">
      <c r="A4944" s="517" t="str">
        <f>IF(C4937=0,"","商品テーブル")</f>
        <v/>
      </c>
      <c r="B4944" s="517" t="s">
        <v>1404</v>
      </c>
      <c r="C4944" s="517">
        <f>商品入力!O179</f>
        <v>0</v>
      </c>
    </row>
    <row r="4945" spans="1:4">
      <c r="A4945" s="517" t="str">
        <f>IF(C4937=0,"","商品テーブル")</f>
        <v/>
      </c>
      <c r="B4945" s="517" t="s">
        <v>1405</v>
      </c>
      <c r="C4945" s="517">
        <f>商品入力!P179</f>
        <v>0</v>
      </c>
    </row>
    <row r="4946" spans="1:4">
      <c r="A4946" s="517" t="str">
        <f>IF(C4937=0,"","商品テーブル")</f>
        <v/>
      </c>
      <c r="B4946" s="517" t="s">
        <v>1406</v>
      </c>
      <c r="C4946" s="517">
        <f>商品入力!Q179</f>
        <v>0</v>
      </c>
    </row>
    <row r="4947" spans="1:4">
      <c r="A4947" s="517" t="str">
        <f>IF(C4937=0,"","商品テーブル")</f>
        <v/>
      </c>
      <c r="B4947" s="517" t="s">
        <v>1407</v>
      </c>
      <c r="C4947" s="517">
        <f>商品入力!R179</f>
        <v>0</v>
      </c>
    </row>
    <row r="4948" spans="1:4">
      <c r="A4948" s="517" t="str">
        <f>IF(C4937=0,"","商品テーブル")</f>
        <v/>
      </c>
      <c r="B4948" s="517" t="s">
        <v>1408</v>
      </c>
      <c r="C4948" s="517">
        <f>商品入力!S179</f>
        <v>0</v>
      </c>
    </row>
    <row r="4949" spans="1:4">
      <c r="A4949" s="517" t="str">
        <f>IF(C4937=0,"","商品テーブル")</f>
        <v/>
      </c>
      <c r="B4949" s="517" t="s">
        <v>1409</v>
      </c>
      <c r="C4949" s="517">
        <f>商品入力!T179</f>
        <v>0</v>
      </c>
    </row>
    <row r="4950" spans="1:4">
      <c r="A4950" s="517" t="str">
        <f>IF(C4960=0,"","商品テーブル")</f>
        <v/>
      </c>
      <c r="B4950" s="517" t="s">
        <v>1291</v>
      </c>
      <c r="C4950" s="517" t="str">
        <f>申請用入力!$R$12</f>
        <v/>
      </c>
      <c r="D4950" s="517" t="s">
        <v>1292</v>
      </c>
    </row>
    <row r="4951" spans="1:4">
      <c r="A4951" s="517" t="str">
        <f>IF(C4960=0,"","商品テーブル")</f>
        <v/>
      </c>
      <c r="B4951" s="517" t="s">
        <v>1293</v>
      </c>
      <c r="C4951" s="517">
        <f>選択!$A$2</f>
        <v>2024</v>
      </c>
    </row>
    <row r="4952" spans="1:4">
      <c r="A4952" s="517" t="str">
        <f>IF(C4960=0,"","商品テーブル")</f>
        <v/>
      </c>
      <c r="B4952" s="517" t="s">
        <v>1360</v>
      </c>
      <c r="C4952" s="517" t="str">
        <f>選択!$A$1</f>
        <v>ブランド構築支援</v>
      </c>
    </row>
    <row r="4953" spans="1:4">
      <c r="A4953" s="517" t="str">
        <f>IF(C4960=0,"","商品テーブル")</f>
        <v/>
      </c>
      <c r="B4953" s="517" t="s">
        <v>1361</v>
      </c>
      <c r="C4953" s="517" t="e">
        <f ca="1">$C$127</f>
        <v>#VALUE!</v>
      </c>
    </row>
    <row r="4954" spans="1:4">
      <c r="A4954" s="517" t="str">
        <f>IF(C4960=0,"","商品テーブル")</f>
        <v/>
      </c>
      <c r="B4954" s="517" t="s">
        <v>1380</v>
      </c>
    </row>
    <row r="4955" spans="1:4">
      <c r="A4955" s="517" t="str">
        <f>IF(C4960=0,"","商品テーブル")</f>
        <v/>
      </c>
      <c r="B4955" s="517" t="s">
        <v>1396</v>
      </c>
      <c r="C4955" s="517">
        <f>商品入力!C180</f>
        <v>0</v>
      </c>
    </row>
    <row r="4956" spans="1:4">
      <c r="A4956" s="517" t="str">
        <f>IF(C4960=0,"","商品テーブル")</f>
        <v/>
      </c>
      <c r="B4956" s="517" t="s">
        <v>1355</v>
      </c>
      <c r="C4956" s="517">
        <f>商品入力!D180</f>
        <v>0</v>
      </c>
    </row>
    <row r="4957" spans="1:4">
      <c r="A4957" s="517" t="str">
        <f>IF(C4960=0,"","商品テーブル")</f>
        <v/>
      </c>
      <c r="B4957" s="517" t="s">
        <v>1356</v>
      </c>
      <c r="C4957" s="517">
        <f>商品入力!E180</f>
        <v>0</v>
      </c>
    </row>
    <row r="4958" spans="1:4">
      <c r="A4958" s="517" t="str">
        <f>IF(C4960=0,"","商品テーブル")</f>
        <v/>
      </c>
      <c r="B4958" s="517" t="s">
        <v>1357</v>
      </c>
      <c r="C4958" s="517">
        <f>商品入力!F180</f>
        <v>0</v>
      </c>
    </row>
    <row r="4959" spans="1:4">
      <c r="A4959" s="517" t="str">
        <f>IF(C4960=0,"","商品テーブル")</f>
        <v/>
      </c>
      <c r="B4959" s="517" t="s">
        <v>1397</v>
      </c>
      <c r="C4959" s="517">
        <f>商品入力!G180</f>
        <v>0</v>
      </c>
    </row>
    <row r="4960" spans="1:4">
      <c r="A4960" s="517" t="str">
        <f>IF(C4960=0,"","商品テーブル")</f>
        <v/>
      </c>
      <c r="B4960" s="517" t="s">
        <v>1359</v>
      </c>
      <c r="C4960" s="517">
        <f>商品入力!H180</f>
        <v>0</v>
      </c>
    </row>
    <row r="4961" spans="1:4">
      <c r="A4961" s="517" t="str">
        <f>IF(C4960=0,"","商品テーブル")</f>
        <v/>
      </c>
      <c r="B4961" s="517" t="s">
        <v>1398</v>
      </c>
      <c r="C4961" s="517">
        <f>商品入力!I180</f>
        <v>0</v>
      </c>
    </row>
    <row r="4962" spans="1:4">
      <c r="A4962" s="517" t="str">
        <f>IF(C4960=0,"","商品テーブル")</f>
        <v/>
      </c>
      <c r="B4962" s="517" t="s">
        <v>1399</v>
      </c>
      <c r="C4962" s="517">
        <f>商品入力!J180</f>
        <v>0</v>
      </c>
    </row>
    <row r="4963" spans="1:4">
      <c r="A4963" s="517" t="str">
        <f>IF(C4960=0,"","商品テーブル")</f>
        <v/>
      </c>
      <c r="B4963" s="517" t="s">
        <v>1400</v>
      </c>
      <c r="C4963" s="517">
        <f>商品入力!K180</f>
        <v>0</v>
      </c>
    </row>
    <row r="4964" spans="1:4">
      <c r="A4964" s="517" t="str">
        <f>IF(C4960=0,"","商品テーブル")</f>
        <v/>
      </c>
      <c r="B4964" s="517" t="s">
        <v>1401</v>
      </c>
      <c r="C4964" s="517">
        <f>商品入力!L180</f>
        <v>0</v>
      </c>
    </row>
    <row r="4965" spans="1:4">
      <c r="A4965" s="517" t="str">
        <f>IF(C4960=0,"","商品テーブル")</f>
        <v/>
      </c>
      <c r="B4965" s="517" t="s">
        <v>1402</v>
      </c>
      <c r="C4965" s="517">
        <f>商品入力!M180</f>
        <v>0</v>
      </c>
    </row>
    <row r="4966" spans="1:4">
      <c r="A4966" s="517" t="str">
        <f>IF(C4960=0,"","商品テーブル")</f>
        <v/>
      </c>
      <c r="B4966" s="517" t="s">
        <v>1403</v>
      </c>
      <c r="C4966" s="517">
        <f>商品入力!N180</f>
        <v>0</v>
      </c>
    </row>
    <row r="4967" spans="1:4">
      <c r="A4967" s="517" t="str">
        <f>IF(C4960=0,"","商品テーブル")</f>
        <v/>
      </c>
      <c r="B4967" s="517" t="s">
        <v>1404</v>
      </c>
      <c r="C4967" s="517">
        <f>商品入力!O180</f>
        <v>0</v>
      </c>
    </row>
    <row r="4968" spans="1:4">
      <c r="A4968" s="517" t="str">
        <f>IF(C4960=0,"","商品テーブル")</f>
        <v/>
      </c>
      <c r="B4968" s="517" t="s">
        <v>1405</v>
      </c>
      <c r="C4968" s="517">
        <f>商品入力!P180</f>
        <v>0</v>
      </c>
    </row>
    <row r="4969" spans="1:4">
      <c r="A4969" s="517" t="str">
        <f>IF(C4960=0,"","商品テーブル")</f>
        <v/>
      </c>
      <c r="B4969" s="517" t="s">
        <v>1406</v>
      </c>
      <c r="C4969" s="517">
        <f>商品入力!Q180</f>
        <v>0</v>
      </c>
    </row>
    <row r="4970" spans="1:4">
      <c r="A4970" s="517" t="str">
        <f>IF(C4960=0,"","商品テーブル")</f>
        <v/>
      </c>
      <c r="B4970" s="517" t="s">
        <v>1407</v>
      </c>
      <c r="C4970" s="517">
        <f>商品入力!R180</f>
        <v>0</v>
      </c>
    </row>
    <row r="4971" spans="1:4">
      <c r="A4971" s="517" t="str">
        <f>IF(C4960=0,"","商品テーブル")</f>
        <v/>
      </c>
      <c r="B4971" s="517" t="s">
        <v>1408</v>
      </c>
      <c r="C4971" s="517">
        <f>商品入力!S180</f>
        <v>0</v>
      </c>
    </row>
    <row r="4972" spans="1:4">
      <c r="A4972" s="517" t="str">
        <f>IF(C4960=0,"","商品テーブル")</f>
        <v/>
      </c>
      <c r="B4972" s="517" t="s">
        <v>1409</v>
      </c>
      <c r="C4972" s="517">
        <f>商品入力!T180</f>
        <v>0</v>
      </c>
    </row>
    <row r="4973" spans="1:4">
      <c r="A4973" s="517" t="str">
        <f>IF(C4983=0,"","商品テーブル")</f>
        <v/>
      </c>
      <c r="B4973" s="517" t="s">
        <v>1291</v>
      </c>
      <c r="C4973" s="517" t="str">
        <f>申請用入力!$R$12</f>
        <v/>
      </c>
      <c r="D4973" s="517" t="s">
        <v>1292</v>
      </c>
    </row>
    <row r="4974" spans="1:4">
      <c r="A4974" s="517" t="str">
        <f>IF(C4983=0,"","商品テーブル")</f>
        <v/>
      </c>
      <c r="B4974" s="517" t="s">
        <v>1293</v>
      </c>
      <c r="C4974" s="517">
        <f>選択!$A$2</f>
        <v>2024</v>
      </c>
    </row>
    <row r="4975" spans="1:4">
      <c r="A4975" s="517" t="str">
        <f>IF(C4983=0,"","商品テーブル")</f>
        <v/>
      </c>
      <c r="B4975" s="517" t="s">
        <v>1360</v>
      </c>
      <c r="C4975" s="517" t="str">
        <f>選択!$A$1</f>
        <v>ブランド構築支援</v>
      </c>
    </row>
    <row r="4976" spans="1:4">
      <c r="A4976" s="517" t="str">
        <f>IF(C4983=0,"","商品テーブル")</f>
        <v/>
      </c>
      <c r="B4976" s="517" t="s">
        <v>1361</v>
      </c>
      <c r="C4976" s="517" t="e">
        <f ca="1">$C$127</f>
        <v>#VALUE!</v>
      </c>
    </row>
    <row r="4977" spans="1:3">
      <c r="A4977" s="517" t="str">
        <f>IF(C4983=0,"","商品テーブル")</f>
        <v/>
      </c>
      <c r="B4977" s="517" t="s">
        <v>1380</v>
      </c>
    </row>
    <row r="4978" spans="1:3">
      <c r="A4978" s="517" t="str">
        <f>IF(C4983=0,"","商品テーブル")</f>
        <v/>
      </c>
      <c r="B4978" s="517" t="s">
        <v>1396</v>
      </c>
      <c r="C4978" s="517">
        <f>商品入力!C181</f>
        <v>0</v>
      </c>
    </row>
    <row r="4979" spans="1:3">
      <c r="A4979" s="517" t="str">
        <f>IF(C4983=0,"","商品テーブル")</f>
        <v/>
      </c>
      <c r="B4979" s="517" t="s">
        <v>1355</v>
      </c>
      <c r="C4979" s="517">
        <f>商品入力!D181</f>
        <v>0</v>
      </c>
    </row>
    <row r="4980" spans="1:3">
      <c r="A4980" s="517" t="str">
        <f>IF(C4983=0,"","商品テーブル")</f>
        <v/>
      </c>
      <c r="B4980" s="517" t="s">
        <v>1356</v>
      </c>
      <c r="C4980" s="517">
        <f>商品入力!E181</f>
        <v>0</v>
      </c>
    </row>
    <row r="4981" spans="1:3">
      <c r="A4981" s="517" t="str">
        <f>IF(C4983=0,"","商品テーブル")</f>
        <v/>
      </c>
      <c r="B4981" s="517" t="s">
        <v>1357</v>
      </c>
      <c r="C4981" s="517">
        <f>商品入力!F181</f>
        <v>0</v>
      </c>
    </row>
    <row r="4982" spans="1:3">
      <c r="A4982" s="517" t="str">
        <f>IF(C4983=0,"","商品テーブル")</f>
        <v/>
      </c>
      <c r="B4982" s="517" t="s">
        <v>1397</v>
      </c>
      <c r="C4982" s="517">
        <f>商品入力!G181</f>
        <v>0</v>
      </c>
    </row>
    <row r="4983" spans="1:3">
      <c r="A4983" s="517" t="str">
        <f>IF(C4983=0,"","商品テーブル")</f>
        <v/>
      </c>
      <c r="B4983" s="517" t="s">
        <v>1359</v>
      </c>
      <c r="C4983" s="517">
        <f>商品入力!H181</f>
        <v>0</v>
      </c>
    </row>
    <row r="4984" spans="1:3">
      <c r="A4984" s="517" t="str">
        <f>IF(C4983=0,"","商品テーブル")</f>
        <v/>
      </c>
      <c r="B4984" s="517" t="s">
        <v>1398</v>
      </c>
      <c r="C4984" s="517">
        <f>商品入力!I181</f>
        <v>0</v>
      </c>
    </row>
    <row r="4985" spans="1:3">
      <c r="A4985" s="517" t="str">
        <f>IF(C4983=0,"","商品テーブル")</f>
        <v/>
      </c>
      <c r="B4985" s="517" t="s">
        <v>1399</v>
      </c>
      <c r="C4985" s="517">
        <f>商品入力!J181</f>
        <v>0</v>
      </c>
    </row>
    <row r="4986" spans="1:3">
      <c r="A4986" s="517" t="str">
        <f>IF(C4983=0,"","商品テーブル")</f>
        <v/>
      </c>
      <c r="B4986" s="517" t="s">
        <v>1400</v>
      </c>
      <c r="C4986" s="517">
        <f>商品入力!K181</f>
        <v>0</v>
      </c>
    </row>
    <row r="4987" spans="1:3">
      <c r="A4987" s="517" t="str">
        <f>IF(C4983=0,"","商品テーブル")</f>
        <v/>
      </c>
      <c r="B4987" s="517" t="s">
        <v>1401</v>
      </c>
      <c r="C4987" s="517">
        <f>商品入力!L181</f>
        <v>0</v>
      </c>
    </row>
    <row r="4988" spans="1:3">
      <c r="A4988" s="517" t="str">
        <f>IF(C4983=0,"","商品テーブル")</f>
        <v/>
      </c>
      <c r="B4988" s="517" t="s">
        <v>1402</v>
      </c>
      <c r="C4988" s="517">
        <f>商品入力!M181</f>
        <v>0</v>
      </c>
    </row>
    <row r="4989" spans="1:3">
      <c r="A4989" s="517" t="str">
        <f>IF(C4983=0,"","商品テーブル")</f>
        <v/>
      </c>
      <c r="B4989" s="517" t="s">
        <v>1403</v>
      </c>
      <c r="C4989" s="517">
        <f>商品入力!N181</f>
        <v>0</v>
      </c>
    </row>
    <row r="4990" spans="1:3">
      <c r="A4990" s="517" t="str">
        <f>IF(C4983=0,"","商品テーブル")</f>
        <v/>
      </c>
      <c r="B4990" s="517" t="s">
        <v>1404</v>
      </c>
      <c r="C4990" s="517">
        <f>商品入力!O181</f>
        <v>0</v>
      </c>
    </row>
    <row r="4991" spans="1:3">
      <c r="A4991" s="517" t="str">
        <f>IF(C4983=0,"","商品テーブル")</f>
        <v/>
      </c>
      <c r="B4991" s="517" t="s">
        <v>1405</v>
      </c>
      <c r="C4991" s="517">
        <f>商品入力!P181</f>
        <v>0</v>
      </c>
    </row>
    <row r="4992" spans="1:3">
      <c r="A4992" s="517" t="str">
        <f>IF(C4983=0,"","商品テーブル")</f>
        <v/>
      </c>
      <c r="B4992" s="517" t="s">
        <v>1406</v>
      </c>
      <c r="C4992" s="517">
        <f>商品入力!Q181</f>
        <v>0</v>
      </c>
    </row>
    <row r="4993" spans="1:4">
      <c r="A4993" s="517" t="str">
        <f>IF(C4983=0,"","商品テーブル")</f>
        <v/>
      </c>
      <c r="B4993" s="517" t="s">
        <v>1407</v>
      </c>
      <c r="C4993" s="517">
        <f>商品入力!R181</f>
        <v>0</v>
      </c>
    </row>
    <row r="4994" spans="1:4">
      <c r="A4994" s="517" t="str">
        <f>IF(C4983=0,"","商品テーブル")</f>
        <v/>
      </c>
      <c r="B4994" s="517" t="s">
        <v>1408</v>
      </c>
      <c r="C4994" s="517">
        <f>商品入力!S181</f>
        <v>0</v>
      </c>
    </row>
    <row r="4995" spans="1:4">
      <c r="A4995" s="517" t="str">
        <f>IF(C4983=0,"","商品テーブル")</f>
        <v/>
      </c>
      <c r="B4995" s="517" t="s">
        <v>1409</v>
      </c>
      <c r="C4995" s="517">
        <f>商品入力!T181</f>
        <v>0</v>
      </c>
    </row>
    <row r="4996" spans="1:4">
      <c r="A4996" s="517" t="str">
        <f>IF(C5006=0,"","商品テーブル")</f>
        <v/>
      </c>
      <c r="B4996" s="517" t="s">
        <v>1291</v>
      </c>
      <c r="C4996" s="517" t="str">
        <f>申請用入力!$R$12</f>
        <v/>
      </c>
      <c r="D4996" s="517" t="s">
        <v>1292</v>
      </c>
    </row>
    <row r="4997" spans="1:4">
      <c r="A4997" s="517" t="str">
        <f>IF(C5006=0,"","商品テーブル")</f>
        <v/>
      </c>
      <c r="B4997" s="517" t="s">
        <v>1293</v>
      </c>
      <c r="C4997" s="517">
        <f>選択!$A$2</f>
        <v>2024</v>
      </c>
    </row>
    <row r="4998" spans="1:4">
      <c r="A4998" s="517" t="str">
        <f>IF(C5006=0,"","商品テーブル")</f>
        <v/>
      </c>
      <c r="B4998" s="517" t="s">
        <v>1360</v>
      </c>
      <c r="C4998" s="517" t="str">
        <f>選択!$A$1</f>
        <v>ブランド構築支援</v>
      </c>
    </row>
    <row r="4999" spans="1:4">
      <c r="A4999" s="517" t="str">
        <f>IF(C5006=0,"","商品テーブル")</f>
        <v/>
      </c>
      <c r="B4999" s="517" t="s">
        <v>1361</v>
      </c>
      <c r="C4999" s="517" t="e">
        <f ca="1">$C$127</f>
        <v>#VALUE!</v>
      </c>
    </row>
    <row r="5000" spans="1:4">
      <c r="A5000" s="517" t="str">
        <f>IF(C5006=0,"","商品テーブル")</f>
        <v/>
      </c>
      <c r="B5000" s="517" t="s">
        <v>1380</v>
      </c>
    </row>
    <row r="5001" spans="1:4">
      <c r="A5001" s="517" t="str">
        <f>IF(C5006=0,"","商品テーブル")</f>
        <v/>
      </c>
      <c r="B5001" s="517" t="s">
        <v>1396</v>
      </c>
      <c r="C5001" s="517">
        <f>商品入力!C182</f>
        <v>0</v>
      </c>
    </row>
    <row r="5002" spans="1:4">
      <c r="A5002" s="517" t="str">
        <f>IF(C5006=0,"","商品テーブル")</f>
        <v/>
      </c>
      <c r="B5002" s="517" t="s">
        <v>1355</v>
      </c>
      <c r="C5002" s="517">
        <f>商品入力!D182</f>
        <v>0</v>
      </c>
    </row>
    <row r="5003" spans="1:4">
      <c r="A5003" s="517" t="str">
        <f>IF(C5006=0,"","商品テーブル")</f>
        <v/>
      </c>
      <c r="B5003" s="517" t="s">
        <v>1356</v>
      </c>
      <c r="C5003" s="517">
        <f>商品入力!E182</f>
        <v>0</v>
      </c>
    </row>
    <row r="5004" spans="1:4">
      <c r="A5004" s="517" t="str">
        <f>IF(C5006=0,"","商品テーブル")</f>
        <v/>
      </c>
      <c r="B5004" s="517" t="s">
        <v>1357</v>
      </c>
      <c r="C5004" s="517">
        <f>商品入力!F182</f>
        <v>0</v>
      </c>
    </row>
    <row r="5005" spans="1:4">
      <c r="A5005" s="517" t="str">
        <f>IF(C5006=0,"","商品テーブル")</f>
        <v/>
      </c>
      <c r="B5005" s="517" t="s">
        <v>1397</v>
      </c>
      <c r="C5005" s="517">
        <f>商品入力!G182</f>
        <v>0</v>
      </c>
    </row>
    <row r="5006" spans="1:4">
      <c r="A5006" s="517" t="str">
        <f>IF(C5006=0,"","商品テーブル")</f>
        <v/>
      </c>
      <c r="B5006" s="517" t="s">
        <v>1359</v>
      </c>
      <c r="C5006" s="517">
        <f>商品入力!H182</f>
        <v>0</v>
      </c>
    </row>
    <row r="5007" spans="1:4">
      <c r="A5007" s="517" t="str">
        <f>IF(C5006=0,"","商品テーブル")</f>
        <v/>
      </c>
      <c r="B5007" s="517" t="s">
        <v>1398</v>
      </c>
      <c r="C5007" s="517">
        <f>商品入力!I182</f>
        <v>0</v>
      </c>
    </row>
    <row r="5008" spans="1:4">
      <c r="A5008" s="517" t="str">
        <f>IF(C5006=0,"","商品テーブル")</f>
        <v/>
      </c>
      <c r="B5008" s="517" t="s">
        <v>1399</v>
      </c>
      <c r="C5008" s="517">
        <f>商品入力!J182</f>
        <v>0</v>
      </c>
    </row>
    <row r="5009" spans="1:4">
      <c r="A5009" s="517" t="str">
        <f>IF(C5006=0,"","商品テーブル")</f>
        <v/>
      </c>
      <c r="B5009" s="517" t="s">
        <v>1400</v>
      </c>
      <c r="C5009" s="517">
        <f>商品入力!K182</f>
        <v>0</v>
      </c>
    </row>
    <row r="5010" spans="1:4">
      <c r="A5010" s="517" t="str">
        <f>IF(C5006=0,"","商品テーブル")</f>
        <v/>
      </c>
      <c r="B5010" s="517" t="s">
        <v>1401</v>
      </c>
      <c r="C5010" s="517">
        <f>商品入力!L182</f>
        <v>0</v>
      </c>
    </row>
    <row r="5011" spans="1:4">
      <c r="A5011" s="517" t="str">
        <f>IF(C5006=0,"","商品テーブル")</f>
        <v/>
      </c>
      <c r="B5011" s="517" t="s">
        <v>1402</v>
      </c>
      <c r="C5011" s="517">
        <f>商品入力!M182</f>
        <v>0</v>
      </c>
    </row>
    <row r="5012" spans="1:4">
      <c r="A5012" s="517" t="str">
        <f>IF(C5006=0,"","商品テーブル")</f>
        <v/>
      </c>
      <c r="B5012" s="517" t="s">
        <v>1403</v>
      </c>
      <c r="C5012" s="517">
        <f>商品入力!N182</f>
        <v>0</v>
      </c>
    </row>
    <row r="5013" spans="1:4">
      <c r="A5013" s="517" t="str">
        <f>IF(C5006=0,"","商品テーブル")</f>
        <v/>
      </c>
      <c r="B5013" s="517" t="s">
        <v>1404</v>
      </c>
      <c r="C5013" s="517">
        <f>商品入力!O182</f>
        <v>0</v>
      </c>
    </row>
    <row r="5014" spans="1:4">
      <c r="A5014" s="517" t="str">
        <f>IF(C5006=0,"","商品テーブル")</f>
        <v/>
      </c>
      <c r="B5014" s="517" t="s">
        <v>1405</v>
      </c>
      <c r="C5014" s="517">
        <f>商品入力!P182</f>
        <v>0</v>
      </c>
    </row>
    <row r="5015" spans="1:4">
      <c r="A5015" s="517" t="str">
        <f>IF(C5006=0,"","商品テーブル")</f>
        <v/>
      </c>
      <c r="B5015" s="517" t="s">
        <v>1406</v>
      </c>
      <c r="C5015" s="517">
        <f>商品入力!Q182</f>
        <v>0</v>
      </c>
    </row>
    <row r="5016" spans="1:4">
      <c r="A5016" s="517" t="str">
        <f>IF(C5006=0,"","商品テーブル")</f>
        <v/>
      </c>
      <c r="B5016" s="517" t="s">
        <v>1407</v>
      </c>
      <c r="C5016" s="517">
        <f>商品入力!R182</f>
        <v>0</v>
      </c>
    </row>
    <row r="5017" spans="1:4">
      <c r="A5017" s="517" t="str">
        <f>IF(C5006=0,"","商品テーブル")</f>
        <v/>
      </c>
      <c r="B5017" s="517" t="s">
        <v>1408</v>
      </c>
      <c r="C5017" s="517">
        <f>商品入力!S182</f>
        <v>0</v>
      </c>
    </row>
    <row r="5018" spans="1:4">
      <c r="A5018" s="517" t="str">
        <f>IF(C5006=0,"","商品テーブル")</f>
        <v/>
      </c>
      <c r="B5018" s="517" t="s">
        <v>1409</v>
      </c>
      <c r="C5018" s="517">
        <f>商品入力!T182</f>
        <v>0</v>
      </c>
    </row>
    <row r="5019" spans="1:4">
      <c r="A5019" s="517" t="str">
        <f>IF(C5029=0,"","商品テーブル")</f>
        <v/>
      </c>
      <c r="B5019" s="517" t="s">
        <v>1291</v>
      </c>
      <c r="C5019" s="517" t="str">
        <f>申請用入力!$R$12</f>
        <v/>
      </c>
      <c r="D5019" s="517" t="s">
        <v>1292</v>
      </c>
    </row>
    <row r="5020" spans="1:4">
      <c r="A5020" s="517" t="str">
        <f>IF(C5029=0,"","商品テーブル")</f>
        <v/>
      </c>
      <c r="B5020" s="517" t="s">
        <v>1293</v>
      </c>
      <c r="C5020" s="517">
        <f>選択!$A$2</f>
        <v>2024</v>
      </c>
    </row>
    <row r="5021" spans="1:4">
      <c r="A5021" s="517" t="str">
        <f>IF(C5029=0,"","商品テーブル")</f>
        <v/>
      </c>
      <c r="B5021" s="517" t="s">
        <v>1360</v>
      </c>
      <c r="C5021" s="517" t="str">
        <f>選択!$A$1</f>
        <v>ブランド構築支援</v>
      </c>
    </row>
    <row r="5022" spans="1:4">
      <c r="A5022" s="517" t="str">
        <f>IF(C5029=0,"","商品テーブル")</f>
        <v/>
      </c>
      <c r="B5022" s="517" t="s">
        <v>1361</v>
      </c>
      <c r="C5022" s="517" t="e">
        <f ca="1">$C$127</f>
        <v>#VALUE!</v>
      </c>
    </row>
    <row r="5023" spans="1:4">
      <c r="A5023" s="517" t="str">
        <f>IF(C5029=0,"","商品テーブル")</f>
        <v/>
      </c>
      <c r="B5023" s="517" t="s">
        <v>1380</v>
      </c>
    </row>
    <row r="5024" spans="1:4">
      <c r="A5024" s="517" t="str">
        <f>IF(C5029=0,"","商品テーブル")</f>
        <v/>
      </c>
      <c r="B5024" s="517" t="s">
        <v>1396</v>
      </c>
      <c r="C5024" s="517">
        <f>商品入力!C183</f>
        <v>0</v>
      </c>
    </row>
    <row r="5025" spans="1:3">
      <c r="A5025" s="517" t="str">
        <f>IF(C5029=0,"","商品テーブル")</f>
        <v/>
      </c>
      <c r="B5025" s="517" t="s">
        <v>1355</v>
      </c>
      <c r="C5025" s="517">
        <f>商品入力!D183</f>
        <v>0</v>
      </c>
    </row>
    <row r="5026" spans="1:3">
      <c r="A5026" s="517" t="str">
        <f>IF(C5029=0,"","商品テーブル")</f>
        <v/>
      </c>
      <c r="B5026" s="517" t="s">
        <v>1356</v>
      </c>
      <c r="C5026" s="517">
        <f>商品入力!E183</f>
        <v>0</v>
      </c>
    </row>
    <row r="5027" spans="1:3">
      <c r="A5027" s="517" t="str">
        <f>IF(C5029=0,"","商品テーブル")</f>
        <v/>
      </c>
      <c r="B5027" s="517" t="s">
        <v>1357</v>
      </c>
      <c r="C5027" s="517">
        <f>商品入力!F183</f>
        <v>0</v>
      </c>
    </row>
    <row r="5028" spans="1:3">
      <c r="A5028" s="517" t="str">
        <f>IF(C5029=0,"","商品テーブル")</f>
        <v/>
      </c>
      <c r="B5028" s="517" t="s">
        <v>1397</v>
      </c>
      <c r="C5028" s="517">
        <f>商品入力!G183</f>
        <v>0</v>
      </c>
    </row>
    <row r="5029" spans="1:3">
      <c r="A5029" s="517" t="str">
        <f>IF(C5029=0,"","商品テーブル")</f>
        <v/>
      </c>
      <c r="B5029" s="517" t="s">
        <v>1359</v>
      </c>
      <c r="C5029" s="517">
        <f>商品入力!H183</f>
        <v>0</v>
      </c>
    </row>
    <row r="5030" spans="1:3">
      <c r="A5030" s="517" t="str">
        <f>IF(C5029=0,"","商品テーブル")</f>
        <v/>
      </c>
      <c r="B5030" s="517" t="s">
        <v>1398</v>
      </c>
      <c r="C5030" s="517">
        <f>商品入力!I183</f>
        <v>0</v>
      </c>
    </row>
    <row r="5031" spans="1:3">
      <c r="A5031" s="517" t="str">
        <f>IF(C5029=0,"","商品テーブル")</f>
        <v/>
      </c>
      <c r="B5031" s="517" t="s">
        <v>1399</v>
      </c>
      <c r="C5031" s="517">
        <f>商品入力!J183</f>
        <v>0</v>
      </c>
    </row>
    <row r="5032" spans="1:3">
      <c r="A5032" s="517" t="str">
        <f>IF(C5029=0,"","商品テーブル")</f>
        <v/>
      </c>
      <c r="B5032" s="517" t="s">
        <v>1400</v>
      </c>
      <c r="C5032" s="517">
        <f>商品入力!K183</f>
        <v>0</v>
      </c>
    </row>
    <row r="5033" spans="1:3">
      <c r="A5033" s="517" t="str">
        <f>IF(C5029=0,"","商品テーブル")</f>
        <v/>
      </c>
      <c r="B5033" s="517" t="s">
        <v>1401</v>
      </c>
      <c r="C5033" s="517">
        <f>商品入力!L183</f>
        <v>0</v>
      </c>
    </row>
    <row r="5034" spans="1:3">
      <c r="A5034" s="517" t="str">
        <f>IF(C5029=0,"","商品テーブル")</f>
        <v/>
      </c>
      <c r="B5034" s="517" t="s">
        <v>1402</v>
      </c>
      <c r="C5034" s="517">
        <f>商品入力!M183</f>
        <v>0</v>
      </c>
    </row>
    <row r="5035" spans="1:3">
      <c r="A5035" s="517" t="str">
        <f>IF(C5029=0,"","商品テーブル")</f>
        <v/>
      </c>
      <c r="B5035" s="517" t="s">
        <v>1403</v>
      </c>
      <c r="C5035" s="517">
        <f>商品入力!N183</f>
        <v>0</v>
      </c>
    </row>
    <row r="5036" spans="1:3">
      <c r="A5036" s="517" t="str">
        <f>IF(C5029=0,"","商品テーブル")</f>
        <v/>
      </c>
      <c r="B5036" s="517" t="s">
        <v>1404</v>
      </c>
      <c r="C5036" s="517">
        <f>商品入力!O183</f>
        <v>0</v>
      </c>
    </row>
    <row r="5037" spans="1:3">
      <c r="A5037" s="517" t="str">
        <f>IF(C5029=0,"","商品テーブル")</f>
        <v/>
      </c>
      <c r="B5037" s="517" t="s">
        <v>1405</v>
      </c>
      <c r="C5037" s="517">
        <f>商品入力!P183</f>
        <v>0</v>
      </c>
    </row>
    <row r="5038" spans="1:3">
      <c r="A5038" s="517" t="str">
        <f>IF(C5029=0,"","商品テーブル")</f>
        <v/>
      </c>
      <c r="B5038" s="517" t="s">
        <v>1406</v>
      </c>
      <c r="C5038" s="517">
        <f>商品入力!Q183</f>
        <v>0</v>
      </c>
    </row>
    <row r="5039" spans="1:3">
      <c r="A5039" s="517" t="str">
        <f>IF(C5029=0,"","商品テーブル")</f>
        <v/>
      </c>
      <c r="B5039" s="517" t="s">
        <v>1407</v>
      </c>
      <c r="C5039" s="517">
        <f>商品入力!R183</f>
        <v>0</v>
      </c>
    </row>
    <row r="5040" spans="1:3">
      <c r="A5040" s="517" t="str">
        <f>IF(C5029=0,"","商品テーブル")</f>
        <v/>
      </c>
      <c r="B5040" s="517" t="s">
        <v>1408</v>
      </c>
      <c r="C5040" s="517">
        <f>商品入力!S183</f>
        <v>0</v>
      </c>
    </row>
    <row r="5041" spans="1:4">
      <c r="A5041" s="517" t="str">
        <f>IF(C5029=0,"","商品テーブル")</f>
        <v/>
      </c>
      <c r="B5041" s="517" t="s">
        <v>1409</v>
      </c>
      <c r="C5041" s="517">
        <f>商品入力!T183</f>
        <v>0</v>
      </c>
    </row>
    <row r="5042" spans="1:4">
      <c r="A5042" s="517" t="str">
        <f>IF(C5052=0,"","商品テーブル")</f>
        <v/>
      </c>
      <c r="B5042" s="517" t="s">
        <v>1291</v>
      </c>
      <c r="C5042" s="517" t="str">
        <f>申請用入力!$R$12</f>
        <v/>
      </c>
      <c r="D5042" s="517" t="s">
        <v>1292</v>
      </c>
    </row>
    <row r="5043" spans="1:4">
      <c r="A5043" s="517" t="str">
        <f>IF(C5052=0,"","商品テーブル")</f>
        <v/>
      </c>
      <c r="B5043" s="517" t="s">
        <v>1293</v>
      </c>
      <c r="C5043" s="517">
        <f>選択!$A$2</f>
        <v>2024</v>
      </c>
    </row>
    <row r="5044" spans="1:4">
      <c r="A5044" s="517" t="str">
        <f>IF(C5052=0,"","商品テーブル")</f>
        <v/>
      </c>
      <c r="B5044" s="517" t="s">
        <v>1360</v>
      </c>
      <c r="C5044" s="517" t="str">
        <f>選択!$A$1</f>
        <v>ブランド構築支援</v>
      </c>
    </row>
    <row r="5045" spans="1:4">
      <c r="A5045" s="517" t="str">
        <f>IF(C5052=0,"","商品テーブル")</f>
        <v/>
      </c>
      <c r="B5045" s="517" t="s">
        <v>1361</v>
      </c>
      <c r="C5045" s="517" t="e">
        <f ca="1">$C$127</f>
        <v>#VALUE!</v>
      </c>
    </row>
    <row r="5046" spans="1:4">
      <c r="A5046" s="517" t="str">
        <f>IF(C5052=0,"","商品テーブル")</f>
        <v/>
      </c>
      <c r="B5046" s="517" t="s">
        <v>1380</v>
      </c>
    </row>
    <row r="5047" spans="1:4">
      <c r="A5047" s="517" t="str">
        <f>IF(C5052=0,"","商品テーブル")</f>
        <v/>
      </c>
      <c r="B5047" s="517" t="s">
        <v>1396</v>
      </c>
      <c r="C5047" s="517">
        <f>商品入力!C184</f>
        <v>0</v>
      </c>
    </row>
    <row r="5048" spans="1:4">
      <c r="A5048" s="517" t="str">
        <f>IF(C5052=0,"","商品テーブル")</f>
        <v/>
      </c>
      <c r="B5048" s="517" t="s">
        <v>1355</v>
      </c>
      <c r="C5048" s="517">
        <f>商品入力!D184</f>
        <v>0</v>
      </c>
    </row>
    <row r="5049" spans="1:4">
      <c r="A5049" s="517" t="str">
        <f>IF(C5052=0,"","商品テーブル")</f>
        <v/>
      </c>
      <c r="B5049" s="517" t="s">
        <v>1356</v>
      </c>
      <c r="C5049" s="517">
        <f>商品入力!E184</f>
        <v>0</v>
      </c>
    </row>
    <row r="5050" spans="1:4">
      <c r="A5050" s="517" t="str">
        <f>IF(C5052=0,"","商品テーブル")</f>
        <v/>
      </c>
      <c r="B5050" s="517" t="s">
        <v>1357</v>
      </c>
      <c r="C5050" s="517">
        <f>商品入力!F184</f>
        <v>0</v>
      </c>
    </row>
    <row r="5051" spans="1:4">
      <c r="A5051" s="517" t="str">
        <f>IF(C5052=0,"","商品テーブル")</f>
        <v/>
      </c>
      <c r="B5051" s="517" t="s">
        <v>1397</v>
      </c>
      <c r="C5051" s="517">
        <f>商品入力!G184</f>
        <v>0</v>
      </c>
    </row>
    <row r="5052" spans="1:4">
      <c r="A5052" s="517" t="str">
        <f>IF(C5052=0,"","商品テーブル")</f>
        <v/>
      </c>
      <c r="B5052" s="517" t="s">
        <v>1359</v>
      </c>
      <c r="C5052" s="517">
        <f>商品入力!H184</f>
        <v>0</v>
      </c>
    </row>
    <row r="5053" spans="1:4">
      <c r="A5053" s="517" t="str">
        <f>IF(C5052=0,"","商品テーブル")</f>
        <v/>
      </c>
      <c r="B5053" s="517" t="s">
        <v>1398</v>
      </c>
      <c r="C5053" s="517">
        <f>商品入力!I184</f>
        <v>0</v>
      </c>
    </row>
    <row r="5054" spans="1:4">
      <c r="A5054" s="517" t="str">
        <f>IF(C5052=0,"","商品テーブル")</f>
        <v/>
      </c>
      <c r="B5054" s="517" t="s">
        <v>1399</v>
      </c>
      <c r="C5054" s="517">
        <f>商品入力!J184</f>
        <v>0</v>
      </c>
    </row>
    <row r="5055" spans="1:4">
      <c r="A5055" s="517" t="str">
        <f>IF(C5052=0,"","商品テーブル")</f>
        <v/>
      </c>
      <c r="B5055" s="517" t="s">
        <v>1400</v>
      </c>
      <c r="C5055" s="517">
        <f>商品入力!K184</f>
        <v>0</v>
      </c>
    </row>
    <row r="5056" spans="1:4">
      <c r="A5056" s="517" t="str">
        <f>IF(C5052=0,"","商品テーブル")</f>
        <v/>
      </c>
      <c r="B5056" s="517" t="s">
        <v>1401</v>
      </c>
      <c r="C5056" s="517">
        <f>商品入力!L184</f>
        <v>0</v>
      </c>
    </row>
    <row r="5057" spans="1:4">
      <c r="A5057" s="517" t="str">
        <f>IF(C5052=0,"","商品テーブル")</f>
        <v/>
      </c>
      <c r="B5057" s="517" t="s">
        <v>1402</v>
      </c>
      <c r="C5057" s="517">
        <f>商品入力!M184</f>
        <v>0</v>
      </c>
    </row>
    <row r="5058" spans="1:4">
      <c r="A5058" s="517" t="str">
        <f>IF(C5052=0,"","商品テーブル")</f>
        <v/>
      </c>
      <c r="B5058" s="517" t="s">
        <v>1403</v>
      </c>
      <c r="C5058" s="517">
        <f>商品入力!N184</f>
        <v>0</v>
      </c>
    </row>
    <row r="5059" spans="1:4">
      <c r="A5059" s="517" t="str">
        <f>IF(C5052=0,"","商品テーブル")</f>
        <v/>
      </c>
      <c r="B5059" s="517" t="s">
        <v>1404</v>
      </c>
      <c r="C5059" s="517">
        <f>商品入力!O184</f>
        <v>0</v>
      </c>
    </row>
    <row r="5060" spans="1:4">
      <c r="A5060" s="517" t="str">
        <f>IF(C5052=0,"","商品テーブル")</f>
        <v/>
      </c>
      <c r="B5060" s="517" t="s">
        <v>1405</v>
      </c>
      <c r="C5060" s="517">
        <f>商品入力!P184</f>
        <v>0</v>
      </c>
    </row>
    <row r="5061" spans="1:4">
      <c r="A5061" s="517" t="str">
        <f>IF(C5052=0,"","商品テーブル")</f>
        <v/>
      </c>
      <c r="B5061" s="517" t="s">
        <v>1406</v>
      </c>
      <c r="C5061" s="517">
        <f>商品入力!Q184</f>
        <v>0</v>
      </c>
    </row>
    <row r="5062" spans="1:4">
      <c r="A5062" s="517" t="str">
        <f>IF(C5052=0,"","商品テーブル")</f>
        <v/>
      </c>
      <c r="B5062" s="517" t="s">
        <v>1407</v>
      </c>
      <c r="C5062" s="517">
        <f>商品入力!R184</f>
        <v>0</v>
      </c>
    </row>
    <row r="5063" spans="1:4">
      <c r="A5063" s="517" t="str">
        <f>IF(C5052=0,"","商品テーブル")</f>
        <v/>
      </c>
      <c r="B5063" s="517" t="s">
        <v>1408</v>
      </c>
      <c r="C5063" s="517">
        <f>商品入力!S184</f>
        <v>0</v>
      </c>
    </row>
    <row r="5064" spans="1:4">
      <c r="A5064" s="517" t="str">
        <f>IF(C5052=0,"","商品テーブル")</f>
        <v/>
      </c>
      <c r="B5064" s="517" t="s">
        <v>1409</v>
      </c>
      <c r="C5064" s="517">
        <f>商品入力!T184</f>
        <v>0</v>
      </c>
    </row>
    <row r="5065" spans="1:4">
      <c r="A5065" s="517" t="str">
        <f>IF(C5075=0,"","商品テーブル")</f>
        <v/>
      </c>
      <c r="B5065" s="517" t="s">
        <v>1291</v>
      </c>
      <c r="C5065" s="517" t="str">
        <f>申請用入力!$R$12</f>
        <v/>
      </c>
      <c r="D5065" s="517" t="s">
        <v>1292</v>
      </c>
    </row>
    <row r="5066" spans="1:4">
      <c r="A5066" s="517" t="str">
        <f>IF(C5075=0,"","商品テーブル")</f>
        <v/>
      </c>
      <c r="B5066" s="517" t="s">
        <v>1293</v>
      </c>
      <c r="C5066" s="517">
        <f>選択!$A$2</f>
        <v>2024</v>
      </c>
    </row>
    <row r="5067" spans="1:4">
      <c r="A5067" s="517" t="str">
        <f>IF(C5075=0,"","商品テーブル")</f>
        <v/>
      </c>
      <c r="B5067" s="517" t="s">
        <v>1360</v>
      </c>
      <c r="C5067" s="517" t="str">
        <f>選択!$A$1</f>
        <v>ブランド構築支援</v>
      </c>
    </row>
    <row r="5068" spans="1:4">
      <c r="A5068" s="517" t="str">
        <f>IF(C5075=0,"","商品テーブル")</f>
        <v/>
      </c>
      <c r="B5068" s="517" t="s">
        <v>1361</v>
      </c>
      <c r="C5068" s="517" t="e">
        <f ca="1">$C$127</f>
        <v>#VALUE!</v>
      </c>
    </row>
    <row r="5069" spans="1:4">
      <c r="A5069" s="517" t="str">
        <f>IF(C5075=0,"","商品テーブル")</f>
        <v/>
      </c>
      <c r="B5069" s="517" t="s">
        <v>1380</v>
      </c>
    </row>
    <row r="5070" spans="1:4">
      <c r="A5070" s="517" t="str">
        <f>IF(C5075=0,"","商品テーブル")</f>
        <v/>
      </c>
      <c r="B5070" s="517" t="s">
        <v>1396</v>
      </c>
      <c r="C5070" s="517">
        <f>商品入力!C185</f>
        <v>0</v>
      </c>
    </row>
    <row r="5071" spans="1:4">
      <c r="A5071" s="517" t="str">
        <f>IF(C5075=0,"","商品テーブル")</f>
        <v/>
      </c>
      <c r="B5071" s="517" t="s">
        <v>1355</v>
      </c>
      <c r="C5071" s="517">
        <f>商品入力!D185</f>
        <v>0</v>
      </c>
    </row>
    <row r="5072" spans="1:4">
      <c r="A5072" s="517" t="str">
        <f>IF(C5075=0,"","商品テーブル")</f>
        <v/>
      </c>
      <c r="B5072" s="517" t="s">
        <v>1356</v>
      </c>
      <c r="C5072" s="517">
        <f>商品入力!E185</f>
        <v>0</v>
      </c>
    </row>
    <row r="5073" spans="1:4">
      <c r="A5073" s="517" t="str">
        <f>IF(C5075=0,"","商品テーブル")</f>
        <v/>
      </c>
      <c r="B5073" s="517" t="s">
        <v>1357</v>
      </c>
      <c r="C5073" s="517">
        <f>商品入力!F185</f>
        <v>0</v>
      </c>
    </row>
    <row r="5074" spans="1:4">
      <c r="A5074" s="517" t="str">
        <f>IF(C5075=0,"","商品テーブル")</f>
        <v/>
      </c>
      <c r="B5074" s="517" t="s">
        <v>1397</v>
      </c>
      <c r="C5074" s="517">
        <f>商品入力!G185</f>
        <v>0</v>
      </c>
    </row>
    <row r="5075" spans="1:4">
      <c r="A5075" s="517" t="str">
        <f>IF(C5075=0,"","商品テーブル")</f>
        <v/>
      </c>
      <c r="B5075" s="517" t="s">
        <v>1359</v>
      </c>
      <c r="C5075" s="517">
        <f>商品入力!H185</f>
        <v>0</v>
      </c>
    </row>
    <row r="5076" spans="1:4">
      <c r="A5076" s="517" t="str">
        <f>IF(C5075=0,"","商品テーブル")</f>
        <v/>
      </c>
      <c r="B5076" s="517" t="s">
        <v>1398</v>
      </c>
      <c r="C5076" s="517">
        <f>商品入力!I185</f>
        <v>0</v>
      </c>
    </row>
    <row r="5077" spans="1:4">
      <c r="A5077" s="517" t="str">
        <f>IF(C5075=0,"","商品テーブル")</f>
        <v/>
      </c>
      <c r="B5077" s="517" t="s">
        <v>1399</v>
      </c>
      <c r="C5077" s="517">
        <f>商品入力!J185</f>
        <v>0</v>
      </c>
    </row>
    <row r="5078" spans="1:4">
      <c r="A5078" s="517" t="str">
        <f>IF(C5075=0,"","商品テーブル")</f>
        <v/>
      </c>
      <c r="B5078" s="517" t="s">
        <v>1400</v>
      </c>
      <c r="C5078" s="517">
        <f>商品入力!K185</f>
        <v>0</v>
      </c>
    </row>
    <row r="5079" spans="1:4">
      <c r="A5079" s="517" t="str">
        <f>IF(C5075=0,"","商品テーブル")</f>
        <v/>
      </c>
      <c r="B5079" s="517" t="s">
        <v>1401</v>
      </c>
      <c r="C5079" s="517">
        <f>商品入力!L185</f>
        <v>0</v>
      </c>
    </row>
    <row r="5080" spans="1:4">
      <c r="A5080" s="517" t="str">
        <f>IF(C5075=0,"","商品テーブル")</f>
        <v/>
      </c>
      <c r="B5080" s="517" t="s">
        <v>1402</v>
      </c>
      <c r="C5080" s="517">
        <f>商品入力!M185</f>
        <v>0</v>
      </c>
    </row>
    <row r="5081" spans="1:4">
      <c r="A5081" s="517" t="str">
        <f>IF(C5075=0,"","商品テーブル")</f>
        <v/>
      </c>
      <c r="B5081" s="517" t="s">
        <v>1403</v>
      </c>
      <c r="C5081" s="517">
        <f>商品入力!N185</f>
        <v>0</v>
      </c>
    </row>
    <row r="5082" spans="1:4">
      <c r="A5082" s="517" t="str">
        <f>IF(C5075=0,"","商品テーブル")</f>
        <v/>
      </c>
      <c r="B5082" s="517" t="s">
        <v>1404</v>
      </c>
      <c r="C5082" s="517">
        <f>商品入力!O185</f>
        <v>0</v>
      </c>
    </row>
    <row r="5083" spans="1:4">
      <c r="A5083" s="517" t="str">
        <f>IF(C5075=0,"","商品テーブル")</f>
        <v/>
      </c>
      <c r="B5083" s="517" t="s">
        <v>1405</v>
      </c>
      <c r="C5083" s="517">
        <f>商品入力!P185</f>
        <v>0</v>
      </c>
    </row>
    <row r="5084" spans="1:4">
      <c r="A5084" s="517" t="str">
        <f>IF(C5075=0,"","商品テーブル")</f>
        <v/>
      </c>
      <c r="B5084" s="517" t="s">
        <v>1406</v>
      </c>
      <c r="C5084" s="517">
        <f>商品入力!Q185</f>
        <v>0</v>
      </c>
    </row>
    <row r="5085" spans="1:4">
      <c r="A5085" s="517" t="str">
        <f>IF(C5075=0,"","商品テーブル")</f>
        <v/>
      </c>
      <c r="B5085" s="517" t="s">
        <v>1407</v>
      </c>
      <c r="C5085" s="517">
        <f>商品入力!R185</f>
        <v>0</v>
      </c>
    </row>
    <row r="5086" spans="1:4">
      <c r="A5086" s="517" t="str">
        <f>IF(C5075=0,"","商品テーブル")</f>
        <v/>
      </c>
      <c r="B5086" s="517" t="s">
        <v>1408</v>
      </c>
      <c r="C5086" s="517">
        <f>商品入力!S185</f>
        <v>0</v>
      </c>
    </row>
    <row r="5087" spans="1:4">
      <c r="A5087" s="517" t="str">
        <f>IF(C5075=0,"","商品テーブル")</f>
        <v/>
      </c>
      <c r="B5087" s="517" t="s">
        <v>1409</v>
      </c>
      <c r="C5087" s="517">
        <f>商品入力!T185</f>
        <v>0</v>
      </c>
    </row>
    <row r="5088" spans="1:4">
      <c r="A5088" s="517" t="str">
        <f>IF(C5098=0,"","商品テーブル")</f>
        <v/>
      </c>
      <c r="B5088" s="517" t="s">
        <v>1291</v>
      </c>
      <c r="C5088" s="517" t="str">
        <f>申請用入力!$R$12</f>
        <v/>
      </c>
      <c r="D5088" s="517" t="s">
        <v>1292</v>
      </c>
    </row>
    <row r="5089" spans="1:3">
      <c r="A5089" s="517" t="str">
        <f>IF(C5098=0,"","商品テーブル")</f>
        <v/>
      </c>
      <c r="B5089" s="517" t="s">
        <v>1293</v>
      </c>
      <c r="C5089" s="517">
        <f>選択!$A$2</f>
        <v>2024</v>
      </c>
    </row>
    <row r="5090" spans="1:3">
      <c r="A5090" s="517" t="str">
        <f>IF(C5098=0,"","商品テーブル")</f>
        <v/>
      </c>
      <c r="B5090" s="517" t="s">
        <v>1360</v>
      </c>
      <c r="C5090" s="517" t="str">
        <f>選択!$A$1</f>
        <v>ブランド構築支援</v>
      </c>
    </row>
    <row r="5091" spans="1:3">
      <c r="A5091" s="517" t="str">
        <f>IF(C5098=0,"","商品テーブル")</f>
        <v/>
      </c>
      <c r="B5091" s="517" t="s">
        <v>1361</v>
      </c>
      <c r="C5091" s="517" t="e">
        <f ca="1">$C$127</f>
        <v>#VALUE!</v>
      </c>
    </row>
    <row r="5092" spans="1:3">
      <c r="A5092" s="517" t="str">
        <f>IF(C5098=0,"","商品テーブル")</f>
        <v/>
      </c>
      <c r="B5092" s="517" t="s">
        <v>1380</v>
      </c>
    </row>
    <row r="5093" spans="1:3">
      <c r="A5093" s="517" t="str">
        <f>IF(C5098=0,"","商品テーブル")</f>
        <v/>
      </c>
      <c r="B5093" s="517" t="s">
        <v>1396</v>
      </c>
      <c r="C5093" s="517">
        <f>商品入力!C186</f>
        <v>0</v>
      </c>
    </row>
    <row r="5094" spans="1:3">
      <c r="A5094" s="517" t="str">
        <f>IF(C5098=0,"","商品テーブル")</f>
        <v/>
      </c>
      <c r="B5094" s="517" t="s">
        <v>1355</v>
      </c>
      <c r="C5094" s="517">
        <f>商品入力!D186</f>
        <v>0</v>
      </c>
    </row>
    <row r="5095" spans="1:3">
      <c r="A5095" s="517" t="str">
        <f>IF(C5098=0,"","商品テーブル")</f>
        <v/>
      </c>
      <c r="B5095" s="517" t="s">
        <v>1356</v>
      </c>
      <c r="C5095" s="517">
        <f>商品入力!E186</f>
        <v>0</v>
      </c>
    </row>
    <row r="5096" spans="1:3">
      <c r="A5096" s="517" t="str">
        <f>IF(C5098=0,"","商品テーブル")</f>
        <v/>
      </c>
      <c r="B5096" s="517" t="s">
        <v>1357</v>
      </c>
      <c r="C5096" s="517">
        <f>商品入力!F186</f>
        <v>0</v>
      </c>
    </row>
    <row r="5097" spans="1:3">
      <c r="A5097" s="517" t="str">
        <f>IF(C5098=0,"","商品テーブル")</f>
        <v/>
      </c>
      <c r="B5097" s="517" t="s">
        <v>1397</v>
      </c>
      <c r="C5097" s="517">
        <f>商品入力!G186</f>
        <v>0</v>
      </c>
    </row>
    <row r="5098" spans="1:3">
      <c r="A5098" s="517" t="str">
        <f>IF(C5098=0,"","商品テーブル")</f>
        <v/>
      </c>
      <c r="B5098" s="517" t="s">
        <v>1359</v>
      </c>
      <c r="C5098" s="517">
        <f>商品入力!H186</f>
        <v>0</v>
      </c>
    </row>
    <row r="5099" spans="1:3">
      <c r="A5099" s="517" t="str">
        <f>IF(C5098=0,"","商品テーブル")</f>
        <v/>
      </c>
      <c r="B5099" s="517" t="s">
        <v>1398</v>
      </c>
      <c r="C5099" s="517">
        <f>商品入力!I186</f>
        <v>0</v>
      </c>
    </row>
    <row r="5100" spans="1:3">
      <c r="A5100" s="517" t="str">
        <f>IF(C5098=0,"","商品テーブル")</f>
        <v/>
      </c>
      <c r="B5100" s="517" t="s">
        <v>1399</v>
      </c>
      <c r="C5100" s="517">
        <f>商品入力!J186</f>
        <v>0</v>
      </c>
    </row>
    <row r="5101" spans="1:3">
      <c r="A5101" s="517" t="str">
        <f>IF(C5098=0,"","商品テーブル")</f>
        <v/>
      </c>
      <c r="B5101" s="517" t="s">
        <v>1400</v>
      </c>
      <c r="C5101" s="517">
        <f>商品入力!K186</f>
        <v>0</v>
      </c>
    </row>
    <row r="5102" spans="1:3">
      <c r="A5102" s="517" t="str">
        <f>IF(C5098=0,"","商品テーブル")</f>
        <v/>
      </c>
      <c r="B5102" s="517" t="s">
        <v>1401</v>
      </c>
      <c r="C5102" s="517">
        <f>商品入力!L186</f>
        <v>0</v>
      </c>
    </row>
    <row r="5103" spans="1:3">
      <c r="A5103" s="517" t="str">
        <f>IF(C5098=0,"","商品テーブル")</f>
        <v/>
      </c>
      <c r="B5103" s="517" t="s">
        <v>1402</v>
      </c>
      <c r="C5103" s="517">
        <f>商品入力!M186</f>
        <v>0</v>
      </c>
    </row>
    <row r="5104" spans="1:3">
      <c r="A5104" s="517" t="str">
        <f>IF(C5098=0,"","商品テーブル")</f>
        <v/>
      </c>
      <c r="B5104" s="517" t="s">
        <v>1403</v>
      </c>
      <c r="C5104" s="517">
        <f>商品入力!N186</f>
        <v>0</v>
      </c>
    </row>
    <row r="5105" spans="1:4">
      <c r="A5105" s="517" t="str">
        <f>IF(C5098=0,"","商品テーブル")</f>
        <v/>
      </c>
      <c r="B5105" s="517" t="s">
        <v>1404</v>
      </c>
      <c r="C5105" s="517">
        <f>商品入力!O186</f>
        <v>0</v>
      </c>
    </row>
    <row r="5106" spans="1:4">
      <c r="A5106" s="517" t="str">
        <f>IF(C5098=0,"","商品テーブル")</f>
        <v/>
      </c>
      <c r="B5106" s="517" t="s">
        <v>1405</v>
      </c>
      <c r="C5106" s="517">
        <f>商品入力!P186</f>
        <v>0</v>
      </c>
    </row>
    <row r="5107" spans="1:4">
      <c r="A5107" s="517" t="str">
        <f>IF(C5098=0,"","商品テーブル")</f>
        <v/>
      </c>
      <c r="B5107" s="517" t="s">
        <v>1406</v>
      </c>
      <c r="C5107" s="517">
        <f>商品入力!Q186</f>
        <v>0</v>
      </c>
    </row>
    <row r="5108" spans="1:4">
      <c r="A5108" s="517" t="str">
        <f>IF(C5098=0,"","商品テーブル")</f>
        <v/>
      </c>
      <c r="B5108" s="517" t="s">
        <v>1407</v>
      </c>
      <c r="C5108" s="517">
        <f>商品入力!R186</f>
        <v>0</v>
      </c>
    </row>
    <row r="5109" spans="1:4">
      <c r="A5109" s="517" t="str">
        <f>IF(C5098=0,"","商品テーブル")</f>
        <v/>
      </c>
      <c r="B5109" s="517" t="s">
        <v>1408</v>
      </c>
      <c r="C5109" s="517">
        <f>商品入力!S186</f>
        <v>0</v>
      </c>
    </row>
    <row r="5110" spans="1:4">
      <c r="A5110" s="517" t="str">
        <f>IF(C5098=0,"","商品テーブル")</f>
        <v/>
      </c>
      <c r="B5110" s="517" t="s">
        <v>1409</v>
      </c>
      <c r="C5110" s="517">
        <f>商品入力!T186</f>
        <v>0</v>
      </c>
    </row>
    <row r="5111" spans="1:4">
      <c r="A5111" s="517" t="str">
        <f>IF(C5121=0,"","商品テーブル")</f>
        <v/>
      </c>
      <c r="B5111" s="517" t="s">
        <v>1291</v>
      </c>
      <c r="C5111" s="517" t="str">
        <f>申請用入力!$R$12</f>
        <v/>
      </c>
      <c r="D5111" s="517" t="s">
        <v>1292</v>
      </c>
    </row>
    <row r="5112" spans="1:4">
      <c r="A5112" s="517" t="str">
        <f>IF(C5121=0,"","商品テーブル")</f>
        <v/>
      </c>
      <c r="B5112" s="517" t="s">
        <v>1293</v>
      </c>
      <c r="C5112" s="517">
        <f>選択!$A$2</f>
        <v>2024</v>
      </c>
    </row>
    <row r="5113" spans="1:4">
      <c r="A5113" s="517" t="str">
        <f>IF(C5121=0,"","商品テーブル")</f>
        <v/>
      </c>
      <c r="B5113" s="517" t="s">
        <v>1360</v>
      </c>
      <c r="C5113" s="517" t="str">
        <f>選択!$A$1</f>
        <v>ブランド構築支援</v>
      </c>
    </row>
    <row r="5114" spans="1:4">
      <c r="A5114" s="517" t="str">
        <f>IF(C5121=0,"","商品テーブル")</f>
        <v/>
      </c>
      <c r="B5114" s="517" t="s">
        <v>1361</v>
      </c>
      <c r="C5114" s="517" t="e">
        <f ca="1">$C$127</f>
        <v>#VALUE!</v>
      </c>
    </row>
    <row r="5115" spans="1:4">
      <c r="A5115" s="517" t="str">
        <f>IF(C5121=0,"","商品テーブル")</f>
        <v/>
      </c>
      <c r="B5115" s="517" t="s">
        <v>1380</v>
      </c>
    </row>
    <row r="5116" spans="1:4">
      <c r="A5116" s="517" t="str">
        <f>IF(C5121=0,"","商品テーブル")</f>
        <v/>
      </c>
      <c r="B5116" s="517" t="s">
        <v>1396</v>
      </c>
      <c r="C5116" s="517">
        <f>商品入力!C187</f>
        <v>0</v>
      </c>
    </row>
    <row r="5117" spans="1:4">
      <c r="A5117" s="517" t="str">
        <f>IF(C5121=0,"","商品テーブル")</f>
        <v/>
      </c>
      <c r="B5117" s="517" t="s">
        <v>1355</v>
      </c>
      <c r="C5117" s="517">
        <f>商品入力!D187</f>
        <v>0</v>
      </c>
    </row>
    <row r="5118" spans="1:4">
      <c r="A5118" s="517" t="str">
        <f>IF(C5121=0,"","商品テーブル")</f>
        <v/>
      </c>
      <c r="B5118" s="517" t="s">
        <v>1356</v>
      </c>
      <c r="C5118" s="517">
        <f>商品入力!E187</f>
        <v>0</v>
      </c>
    </row>
    <row r="5119" spans="1:4">
      <c r="A5119" s="517" t="str">
        <f>IF(C5121=0,"","商品テーブル")</f>
        <v/>
      </c>
      <c r="B5119" s="517" t="s">
        <v>1357</v>
      </c>
      <c r="C5119" s="517">
        <f>商品入力!F187</f>
        <v>0</v>
      </c>
    </row>
    <row r="5120" spans="1:4">
      <c r="A5120" s="517" t="str">
        <f>IF(C5121=0,"","商品テーブル")</f>
        <v/>
      </c>
      <c r="B5120" s="517" t="s">
        <v>1397</v>
      </c>
      <c r="C5120" s="517">
        <f>商品入力!G187</f>
        <v>0</v>
      </c>
    </row>
    <row r="5121" spans="1:4">
      <c r="A5121" s="517" t="str">
        <f>IF(C5121=0,"","商品テーブル")</f>
        <v/>
      </c>
      <c r="B5121" s="517" t="s">
        <v>1359</v>
      </c>
      <c r="C5121" s="517">
        <f>商品入力!H187</f>
        <v>0</v>
      </c>
    </row>
    <row r="5122" spans="1:4">
      <c r="A5122" s="517" t="str">
        <f>IF(C5121=0,"","商品テーブル")</f>
        <v/>
      </c>
      <c r="B5122" s="517" t="s">
        <v>1398</v>
      </c>
      <c r="C5122" s="517">
        <f>商品入力!I187</f>
        <v>0</v>
      </c>
    </row>
    <row r="5123" spans="1:4">
      <c r="A5123" s="517" t="str">
        <f>IF(C5121=0,"","商品テーブル")</f>
        <v/>
      </c>
      <c r="B5123" s="517" t="s">
        <v>1399</v>
      </c>
      <c r="C5123" s="517">
        <f>商品入力!J187</f>
        <v>0</v>
      </c>
    </row>
    <row r="5124" spans="1:4">
      <c r="A5124" s="517" t="str">
        <f>IF(C5121=0,"","商品テーブル")</f>
        <v/>
      </c>
      <c r="B5124" s="517" t="s">
        <v>1400</v>
      </c>
      <c r="C5124" s="517">
        <f>商品入力!K187</f>
        <v>0</v>
      </c>
    </row>
    <row r="5125" spans="1:4">
      <c r="A5125" s="517" t="str">
        <f>IF(C5121=0,"","商品テーブル")</f>
        <v/>
      </c>
      <c r="B5125" s="517" t="s">
        <v>1401</v>
      </c>
      <c r="C5125" s="517">
        <f>商品入力!L187</f>
        <v>0</v>
      </c>
    </row>
    <row r="5126" spans="1:4">
      <c r="A5126" s="517" t="str">
        <f>IF(C5121=0,"","商品テーブル")</f>
        <v/>
      </c>
      <c r="B5126" s="517" t="s">
        <v>1402</v>
      </c>
      <c r="C5126" s="517">
        <f>商品入力!M187</f>
        <v>0</v>
      </c>
    </row>
    <row r="5127" spans="1:4">
      <c r="A5127" s="517" t="str">
        <f>IF(C5121=0,"","商品テーブル")</f>
        <v/>
      </c>
      <c r="B5127" s="517" t="s">
        <v>1403</v>
      </c>
      <c r="C5127" s="517">
        <f>商品入力!N187</f>
        <v>0</v>
      </c>
    </row>
    <row r="5128" spans="1:4">
      <c r="A5128" s="517" t="str">
        <f>IF(C5121=0,"","商品テーブル")</f>
        <v/>
      </c>
      <c r="B5128" s="517" t="s">
        <v>1404</v>
      </c>
      <c r="C5128" s="517">
        <f>商品入力!O187</f>
        <v>0</v>
      </c>
    </row>
    <row r="5129" spans="1:4">
      <c r="A5129" s="517" t="str">
        <f>IF(C5121=0,"","商品テーブル")</f>
        <v/>
      </c>
      <c r="B5129" s="517" t="s">
        <v>1405</v>
      </c>
      <c r="C5129" s="517">
        <f>商品入力!P187</f>
        <v>0</v>
      </c>
    </row>
    <row r="5130" spans="1:4">
      <c r="A5130" s="517" t="str">
        <f>IF(C5121=0,"","商品テーブル")</f>
        <v/>
      </c>
      <c r="B5130" s="517" t="s">
        <v>1406</v>
      </c>
      <c r="C5130" s="517">
        <f>商品入力!Q187</f>
        <v>0</v>
      </c>
    </row>
    <row r="5131" spans="1:4">
      <c r="A5131" s="517" t="str">
        <f>IF(C5121=0,"","商品テーブル")</f>
        <v/>
      </c>
      <c r="B5131" s="517" t="s">
        <v>1407</v>
      </c>
      <c r="C5131" s="517">
        <f>商品入力!R187</f>
        <v>0</v>
      </c>
    </row>
    <row r="5132" spans="1:4">
      <c r="A5132" s="517" t="str">
        <f>IF(C5121=0,"","商品テーブル")</f>
        <v/>
      </c>
      <c r="B5132" s="517" t="s">
        <v>1408</v>
      </c>
      <c r="C5132" s="517">
        <f>商品入力!S187</f>
        <v>0</v>
      </c>
    </row>
    <row r="5133" spans="1:4">
      <c r="A5133" s="517" t="str">
        <f>IF(C5121=0,"","商品テーブル")</f>
        <v/>
      </c>
      <c r="B5133" s="517" t="s">
        <v>1409</v>
      </c>
      <c r="C5133" s="517">
        <f>商品入力!T187</f>
        <v>0</v>
      </c>
    </row>
    <row r="5134" spans="1:4">
      <c r="A5134" s="517" t="str">
        <f>IF(C5144=0,"","商品テーブル")</f>
        <v/>
      </c>
      <c r="B5134" s="517" t="s">
        <v>1291</v>
      </c>
      <c r="C5134" s="517" t="str">
        <f>申請用入力!$R$12</f>
        <v/>
      </c>
      <c r="D5134" s="517" t="s">
        <v>1292</v>
      </c>
    </row>
    <row r="5135" spans="1:4">
      <c r="A5135" s="517" t="str">
        <f>IF(C5144=0,"","商品テーブル")</f>
        <v/>
      </c>
      <c r="B5135" s="517" t="s">
        <v>1293</v>
      </c>
      <c r="C5135" s="517">
        <f>選択!$A$2</f>
        <v>2024</v>
      </c>
    </row>
    <row r="5136" spans="1:4">
      <c r="A5136" s="517" t="str">
        <f>IF(C5144=0,"","商品テーブル")</f>
        <v/>
      </c>
      <c r="B5136" s="517" t="s">
        <v>1360</v>
      </c>
      <c r="C5136" s="517" t="str">
        <f>選択!$A$1</f>
        <v>ブランド構築支援</v>
      </c>
    </row>
    <row r="5137" spans="1:3">
      <c r="A5137" s="517" t="str">
        <f>IF(C5144=0,"","商品テーブル")</f>
        <v/>
      </c>
      <c r="B5137" s="517" t="s">
        <v>1361</v>
      </c>
      <c r="C5137" s="517" t="e">
        <f ca="1">$C$127</f>
        <v>#VALUE!</v>
      </c>
    </row>
    <row r="5138" spans="1:3">
      <c r="A5138" s="517" t="str">
        <f>IF(C5144=0,"","商品テーブル")</f>
        <v/>
      </c>
      <c r="B5138" s="517" t="s">
        <v>1380</v>
      </c>
    </row>
    <row r="5139" spans="1:3">
      <c r="A5139" s="517" t="str">
        <f>IF(C5144=0,"","商品テーブル")</f>
        <v/>
      </c>
      <c r="B5139" s="517" t="s">
        <v>1396</v>
      </c>
      <c r="C5139" s="517">
        <f>商品入力!C188</f>
        <v>0</v>
      </c>
    </row>
    <row r="5140" spans="1:3">
      <c r="A5140" s="517" t="str">
        <f>IF(C5144=0,"","商品テーブル")</f>
        <v/>
      </c>
      <c r="B5140" s="517" t="s">
        <v>1355</v>
      </c>
      <c r="C5140" s="517">
        <f>商品入力!D188</f>
        <v>0</v>
      </c>
    </row>
    <row r="5141" spans="1:3">
      <c r="A5141" s="517" t="str">
        <f>IF(C5144=0,"","商品テーブル")</f>
        <v/>
      </c>
      <c r="B5141" s="517" t="s">
        <v>1356</v>
      </c>
      <c r="C5141" s="517">
        <f>商品入力!E188</f>
        <v>0</v>
      </c>
    </row>
    <row r="5142" spans="1:3">
      <c r="A5142" s="517" t="str">
        <f>IF(C5144=0,"","商品テーブル")</f>
        <v/>
      </c>
      <c r="B5142" s="517" t="s">
        <v>1357</v>
      </c>
      <c r="C5142" s="517">
        <f>商品入力!F188</f>
        <v>0</v>
      </c>
    </row>
    <row r="5143" spans="1:3">
      <c r="A5143" s="517" t="str">
        <f>IF(C5144=0,"","商品テーブル")</f>
        <v/>
      </c>
      <c r="B5143" s="517" t="s">
        <v>1397</v>
      </c>
      <c r="C5143" s="517">
        <f>商品入力!G188</f>
        <v>0</v>
      </c>
    </row>
    <row r="5144" spans="1:3">
      <c r="A5144" s="517" t="str">
        <f>IF(C5144=0,"","商品テーブル")</f>
        <v/>
      </c>
      <c r="B5144" s="517" t="s">
        <v>1359</v>
      </c>
      <c r="C5144" s="517">
        <f>商品入力!H188</f>
        <v>0</v>
      </c>
    </row>
    <row r="5145" spans="1:3">
      <c r="A5145" s="517" t="str">
        <f>IF(C5144=0,"","商品テーブル")</f>
        <v/>
      </c>
      <c r="B5145" s="517" t="s">
        <v>1398</v>
      </c>
      <c r="C5145" s="517">
        <f>商品入力!I188</f>
        <v>0</v>
      </c>
    </row>
    <row r="5146" spans="1:3">
      <c r="A5146" s="517" t="str">
        <f>IF(C5144=0,"","商品テーブル")</f>
        <v/>
      </c>
      <c r="B5146" s="517" t="s">
        <v>1399</v>
      </c>
      <c r="C5146" s="517">
        <f>商品入力!J188</f>
        <v>0</v>
      </c>
    </row>
    <row r="5147" spans="1:3">
      <c r="A5147" s="517" t="str">
        <f>IF(C5144=0,"","商品テーブル")</f>
        <v/>
      </c>
      <c r="B5147" s="517" t="s">
        <v>1400</v>
      </c>
      <c r="C5147" s="517">
        <f>商品入力!K188</f>
        <v>0</v>
      </c>
    </row>
    <row r="5148" spans="1:3">
      <c r="A5148" s="517" t="str">
        <f>IF(C5144=0,"","商品テーブル")</f>
        <v/>
      </c>
      <c r="B5148" s="517" t="s">
        <v>1401</v>
      </c>
      <c r="C5148" s="517">
        <f>商品入力!L188</f>
        <v>0</v>
      </c>
    </row>
    <row r="5149" spans="1:3">
      <c r="A5149" s="517" t="str">
        <f>IF(C5144=0,"","商品テーブル")</f>
        <v/>
      </c>
      <c r="B5149" s="517" t="s">
        <v>1402</v>
      </c>
      <c r="C5149" s="517">
        <f>商品入力!M188</f>
        <v>0</v>
      </c>
    </row>
    <row r="5150" spans="1:3">
      <c r="A5150" s="517" t="str">
        <f>IF(C5144=0,"","商品テーブル")</f>
        <v/>
      </c>
      <c r="B5150" s="517" t="s">
        <v>1403</v>
      </c>
      <c r="C5150" s="517">
        <f>商品入力!N188</f>
        <v>0</v>
      </c>
    </row>
    <row r="5151" spans="1:3">
      <c r="A5151" s="517" t="str">
        <f>IF(C5144=0,"","商品テーブル")</f>
        <v/>
      </c>
      <c r="B5151" s="517" t="s">
        <v>1404</v>
      </c>
      <c r="C5151" s="517">
        <f>商品入力!O188</f>
        <v>0</v>
      </c>
    </row>
    <row r="5152" spans="1:3">
      <c r="A5152" s="517" t="str">
        <f>IF(C5144=0,"","商品テーブル")</f>
        <v/>
      </c>
      <c r="B5152" s="517" t="s">
        <v>1405</v>
      </c>
      <c r="C5152" s="517">
        <f>商品入力!P188</f>
        <v>0</v>
      </c>
    </row>
    <row r="5153" spans="1:4">
      <c r="A5153" s="517" t="str">
        <f>IF(C5144=0,"","商品テーブル")</f>
        <v/>
      </c>
      <c r="B5153" s="517" t="s">
        <v>1406</v>
      </c>
      <c r="C5153" s="517">
        <f>商品入力!Q188</f>
        <v>0</v>
      </c>
    </row>
    <row r="5154" spans="1:4">
      <c r="A5154" s="517" t="str">
        <f>IF(C5144=0,"","商品テーブル")</f>
        <v/>
      </c>
      <c r="B5154" s="517" t="s">
        <v>1407</v>
      </c>
      <c r="C5154" s="517">
        <f>商品入力!R188</f>
        <v>0</v>
      </c>
    </row>
    <row r="5155" spans="1:4">
      <c r="A5155" s="517" t="str">
        <f>IF(C5144=0,"","商品テーブル")</f>
        <v/>
      </c>
      <c r="B5155" s="517" t="s">
        <v>1408</v>
      </c>
      <c r="C5155" s="517">
        <f>商品入力!S188</f>
        <v>0</v>
      </c>
    </row>
    <row r="5156" spans="1:4">
      <c r="A5156" s="517" t="str">
        <f>IF(C5144=0,"","商品テーブル")</f>
        <v/>
      </c>
      <c r="B5156" s="517" t="s">
        <v>1409</v>
      </c>
      <c r="C5156" s="517">
        <f>商品入力!T188</f>
        <v>0</v>
      </c>
    </row>
    <row r="5157" spans="1:4">
      <c r="A5157" s="517" t="str">
        <f>IF(C5167=0,"","商品テーブル")</f>
        <v/>
      </c>
      <c r="B5157" s="517" t="s">
        <v>1291</v>
      </c>
      <c r="C5157" s="517" t="str">
        <f>申請用入力!$R$12</f>
        <v/>
      </c>
      <c r="D5157" s="517" t="s">
        <v>1292</v>
      </c>
    </row>
    <row r="5158" spans="1:4">
      <c r="A5158" s="517" t="str">
        <f>IF(C5167=0,"","商品テーブル")</f>
        <v/>
      </c>
      <c r="B5158" s="517" t="s">
        <v>1293</v>
      </c>
      <c r="C5158" s="517">
        <f>選択!$A$2</f>
        <v>2024</v>
      </c>
    </row>
    <row r="5159" spans="1:4">
      <c r="A5159" s="517" t="str">
        <f>IF(C5167=0,"","商品テーブル")</f>
        <v/>
      </c>
      <c r="B5159" s="517" t="s">
        <v>1360</v>
      </c>
      <c r="C5159" s="517" t="str">
        <f>選択!$A$1</f>
        <v>ブランド構築支援</v>
      </c>
    </row>
    <row r="5160" spans="1:4">
      <c r="A5160" s="517" t="str">
        <f>IF(C5167=0,"","商品テーブル")</f>
        <v/>
      </c>
      <c r="B5160" s="517" t="s">
        <v>1361</v>
      </c>
      <c r="C5160" s="517" t="e">
        <f ca="1">$C$127</f>
        <v>#VALUE!</v>
      </c>
    </row>
    <row r="5161" spans="1:4">
      <c r="A5161" s="517" t="str">
        <f>IF(C5167=0,"","商品テーブル")</f>
        <v/>
      </c>
      <c r="B5161" s="517" t="s">
        <v>1380</v>
      </c>
    </row>
    <row r="5162" spans="1:4">
      <c r="A5162" s="517" t="str">
        <f>IF(C5167=0,"","商品テーブル")</f>
        <v/>
      </c>
      <c r="B5162" s="517" t="s">
        <v>1396</v>
      </c>
      <c r="C5162" s="517">
        <f>商品入力!C189</f>
        <v>0</v>
      </c>
    </row>
    <row r="5163" spans="1:4">
      <c r="A5163" s="517" t="str">
        <f>IF(C5167=0,"","商品テーブル")</f>
        <v/>
      </c>
      <c r="B5163" s="517" t="s">
        <v>1355</v>
      </c>
      <c r="C5163" s="517">
        <f>商品入力!D189</f>
        <v>0</v>
      </c>
    </row>
    <row r="5164" spans="1:4">
      <c r="A5164" s="517" t="str">
        <f>IF(C5167=0,"","商品テーブル")</f>
        <v/>
      </c>
      <c r="B5164" s="517" t="s">
        <v>1356</v>
      </c>
      <c r="C5164" s="517">
        <f>商品入力!E189</f>
        <v>0</v>
      </c>
    </row>
    <row r="5165" spans="1:4">
      <c r="A5165" s="517" t="str">
        <f>IF(C5167=0,"","商品テーブル")</f>
        <v/>
      </c>
      <c r="B5165" s="517" t="s">
        <v>1357</v>
      </c>
      <c r="C5165" s="517">
        <f>商品入力!F189</f>
        <v>0</v>
      </c>
    </row>
    <row r="5166" spans="1:4">
      <c r="A5166" s="517" t="str">
        <f>IF(C5167=0,"","商品テーブル")</f>
        <v/>
      </c>
      <c r="B5166" s="517" t="s">
        <v>1397</v>
      </c>
      <c r="C5166" s="517">
        <f>商品入力!G189</f>
        <v>0</v>
      </c>
    </row>
    <row r="5167" spans="1:4">
      <c r="A5167" s="517" t="str">
        <f>IF(C5167=0,"","商品テーブル")</f>
        <v/>
      </c>
      <c r="B5167" s="517" t="s">
        <v>1359</v>
      </c>
      <c r="C5167" s="517">
        <f>商品入力!H189</f>
        <v>0</v>
      </c>
    </row>
    <row r="5168" spans="1:4">
      <c r="A5168" s="517" t="str">
        <f>IF(C5167=0,"","商品テーブル")</f>
        <v/>
      </c>
      <c r="B5168" s="517" t="s">
        <v>1398</v>
      </c>
      <c r="C5168" s="517">
        <f>商品入力!I189</f>
        <v>0</v>
      </c>
    </row>
    <row r="5169" spans="1:4">
      <c r="A5169" s="517" t="str">
        <f>IF(C5167=0,"","商品テーブル")</f>
        <v/>
      </c>
      <c r="B5169" s="517" t="s">
        <v>1399</v>
      </c>
      <c r="C5169" s="517">
        <f>商品入力!J189</f>
        <v>0</v>
      </c>
    </row>
    <row r="5170" spans="1:4">
      <c r="A5170" s="517" t="str">
        <f>IF(C5167=0,"","商品テーブル")</f>
        <v/>
      </c>
      <c r="B5170" s="517" t="s">
        <v>1400</v>
      </c>
      <c r="C5170" s="517">
        <f>商品入力!K189</f>
        <v>0</v>
      </c>
    </row>
    <row r="5171" spans="1:4">
      <c r="A5171" s="517" t="str">
        <f>IF(C5167=0,"","商品テーブル")</f>
        <v/>
      </c>
      <c r="B5171" s="517" t="s">
        <v>1401</v>
      </c>
      <c r="C5171" s="517">
        <f>商品入力!L189</f>
        <v>0</v>
      </c>
    </row>
    <row r="5172" spans="1:4">
      <c r="A5172" s="517" t="str">
        <f>IF(C5167=0,"","商品テーブル")</f>
        <v/>
      </c>
      <c r="B5172" s="517" t="s">
        <v>1402</v>
      </c>
      <c r="C5172" s="517">
        <f>商品入力!M189</f>
        <v>0</v>
      </c>
    </row>
    <row r="5173" spans="1:4">
      <c r="A5173" s="517" t="str">
        <f>IF(C5167=0,"","商品テーブル")</f>
        <v/>
      </c>
      <c r="B5173" s="517" t="s">
        <v>1403</v>
      </c>
      <c r="C5173" s="517">
        <f>商品入力!N189</f>
        <v>0</v>
      </c>
    </row>
    <row r="5174" spans="1:4">
      <c r="A5174" s="517" t="str">
        <f>IF(C5167=0,"","商品テーブル")</f>
        <v/>
      </c>
      <c r="B5174" s="517" t="s">
        <v>1404</v>
      </c>
      <c r="C5174" s="517">
        <f>商品入力!O189</f>
        <v>0</v>
      </c>
    </row>
    <row r="5175" spans="1:4">
      <c r="A5175" s="517" t="str">
        <f>IF(C5167=0,"","商品テーブル")</f>
        <v/>
      </c>
      <c r="B5175" s="517" t="s">
        <v>1405</v>
      </c>
      <c r="C5175" s="517">
        <f>商品入力!P189</f>
        <v>0</v>
      </c>
    </row>
    <row r="5176" spans="1:4">
      <c r="A5176" s="517" t="str">
        <f>IF(C5167=0,"","商品テーブル")</f>
        <v/>
      </c>
      <c r="B5176" s="517" t="s">
        <v>1406</v>
      </c>
      <c r="C5176" s="517">
        <f>商品入力!Q189</f>
        <v>0</v>
      </c>
    </row>
    <row r="5177" spans="1:4">
      <c r="A5177" s="517" t="str">
        <f>IF(C5167=0,"","商品テーブル")</f>
        <v/>
      </c>
      <c r="B5177" s="517" t="s">
        <v>1407</v>
      </c>
      <c r="C5177" s="517">
        <f>商品入力!R189</f>
        <v>0</v>
      </c>
    </row>
    <row r="5178" spans="1:4">
      <c r="A5178" s="517" t="str">
        <f>IF(C5167=0,"","商品テーブル")</f>
        <v/>
      </c>
      <c r="B5178" s="517" t="s">
        <v>1408</v>
      </c>
      <c r="C5178" s="517">
        <f>商品入力!S189</f>
        <v>0</v>
      </c>
    </row>
    <row r="5179" spans="1:4">
      <c r="A5179" s="517" t="str">
        <f>IF(C5167=0,"","商品テーブル")</f>
        <v/>
      </c>
      <c r="B5179" s="517" t="s">
        <v>1409</v>
      </c>
      <c r="C5179" s="517">
        <f>商品入力!T189</f>
        <v>0</v>
      </c>
    </row>
    <row r="5180" spans="1:4">
      <c r="A5180" s="517" t="str">
        <f>IF(C5190=0,"","商品テーブル")</f>
        <v/>
      </c>
      <c r="B5180" s="517" t="s">
        <v>1291</v>
      </c>
      <c r="C5180" s="517" t="str">
        <f>申請用入力!$R$12</f>
        <v/>
      </c>
      <c r="D5180" s="517" t="s">
        <v>1292</v>
      </c>
    </row>
    <row r="5181" spans="1:4">
      <c r="A5181" s="517" t="str">
        <f>IF(C5190=0,"","商品テーブル")</f>
        <v/>
      </c>
      <c r="B5181" s="517" t="s">
        <v>1293</v>
      </c>
      <c r="C5181" s="517">
        <f>選択!$A$2</f>
        <v>2024</v>
      </c>
    </row>
    <row r="5182" spans="1:4">
      <c r="A5182" s="517" t="str">
        <f>IF(C5190=0,"","商品テーブル")</f>
        <v/>
      </c>
      <c r="B5182" s="517" t="s">
        <v>1360</v>
      </c>
      <c r="C5182" s="517" t="str">
        <f>選択!$A$1</f>
        <v>ブランド構築支援</v>
      </c>
    </row>
    <row r="5183" spans="1:4">
      <c r="A5183" s="517" t="str">
        <f>IF(C5190=0,"","商品テーブル")</f>
        <v/>
      </c>
      <c r="B5183" s="517" t="s">
        <v>1361</v>
      </c>
      <c r="C5183" s="517" t="e">
        <f ca="1">$C$127</f>
        <v>#VALUE!</v>
      </c>
    </row>
    <row r="5184" spans="1:4">
      <c r="A5184" s="517" t="str">
        <f>IF(C5190=0,"","商品テーブル")</f>
        <v/>
      </c>
      <c r="B5184" s="517" t="s">
        <v>1380</v>
      </c>
    </row>
    <row r="5185" spans="1:3">
      <c r="A5185" s="517" t="str">
        <f>IF(C5190=0,"","商品テーブル")</f>
        <v/>
      </c>
      <c r="B5185" s="517" t="s">
        <v>1396</v>
      </c>
      <c r="C5185" s="517">
        <f>商品入力!C190</f>
        <v>0</v>
      </c>
    </row>
    <row r="5186" spans="1:3">
      <c r="A5186" s="517" t="str">
        <f>IF(C5190=0,"","商品テーブル")</f>
        <v/>
      </c>
      <c r="B5186" s="517" t="s">
        <v>1355</v>
      </c>
      <c r="C5186" s="517">
        <f>商品入力!D190</f>
        <v>0</v>
      </c>
    </row>
    <row r="5187" spans="1:3">
      <c r="A5187" s="517" t="str">
        <f>IF(C5190=0,"","商品テーブル")</f>
        <v/>
      </c>
      <c r="B5187" s="517" t="s">
        <v>1356</v>
      </c>
      <c r="C5187" s="517">
        <f>商品入力!E190</f>
        <v>0</v>
      </c>
    </row>
    <row r="5188" spans="1:3">
      <c r="A5188" s="517" t="str">
        <f>IF(C5190=0,"","商品テーブル")</f>
        <v/>
      </c>
      <c r="B5188" s="517" t="s">
        <v>1357</v>
      </c>
      <c r="C5188" s="517">
        <f>商品入力!F190</f>
        <v>0</v>
      </c>
    </row>
    <row r="5189" spans="1:3">
      <c r="A5189" s="517" t="str">
        <f>IF(C5190=0,"","商品テーブル")</f>
        <v/>
      </c>
      <c r="B5189" s="517" t="s">
        <v>1397</v>
      </c>
      <c r="C5189" s="517">
        <f>商品入力!G190</f>
        <v>0</v>
      </c>
    </row>
    <row r="5190" spans="1:3">
      <c r="A5190" s="517" t="str">
        <f>IF(C5190=0,"","商品テーブル")</f>
        <v/>
      </c>
      <c r="B5190" s="517" t="s">
        <v>1359</v>
      </c>
      <c r="C5190" s="517">
        <f>商品入力!H190</f>
        <v>0</v>
      </c>
    </row>
    <row r="5191" spans="1:3">
      <c r="A5191" s="517" t="str">
        <f>IF(C5190=0,"","商品テーブル")</f>
        <v/>
      </c>
      <c r="B5191" s="517" t="s">
        <v>1398</v>
      </c>
      <c r="C5191" s="517">
        <f>商品入力!I190</f>
        <v>0</v>
      </c>
    </row>
    <row r="5192" spans="1:3">
      <c r="A5192" s="517" t="str">
        <f>IF(C5190=0,"","商品テーブル")</f>
        <v/>
      </c>
      <c r="B5192" s="517" t="s">
        <v>1399</v>
      </c>
      <c r="C5192" s="517">
        <f>商品入力!J190</f>
        <v>0</v>
      </c>
    </row>
    <row r="5193" spans="1:3">
      <c r="A5193" s="517" t="str">
        <f>IF(C5190=0,"","商品テーブル")</f>
        <v/>
      </c>
      <c r="B5193" s="517" t="s">
        <v>1400</v>
      </c>
      <c r="C5193" s="517">
        <f>商品入力!K190</f>
        <v>0</v>
      </c>
    </row>
    <row r="5194" spans="1:3">
      <c r="A5194" s="517" t="str">
        <f>IF(C5190=0,"","商品テーブル")</f>
        <v/>
      </c>
      <c r="B5194" s="517" t="s">
        <v>1401</v>
      </c>
      <c r="C5194" s="517">
        <f>商品入力!L190</f>
        <v>0</v>
      </c>
    </row>
    <row r="5195" spans="1:3">
      <c r="A5195" s="517" t="str">
        <f>IF(C5190=0,"","商品テーブル")</f>
        <v/>
      </c>
      <c r="B5195" s="517" t="s">
        <v>1402</v>
      </c>
      <c r="C5195" s="517">
        <f>商品入力!M190</f>
        <v>0</v>
      </c>
    </row>
    <row r="5196" spans="1:3">
      <c r="A5196" s="517" t="str">
        <f>IF(C5190=0,"","商品テーブル")</f>
        <v/>
      </c>
      <c r="B5196" s="517" t="s">
        <v>1403</v>
      </c>
      <c r="C5196" s="517">
        <f>商品入力!N190</f>
        <v>0</v>
      </c>
    </row>
    <row r="5197" spans="1:3">
      <c r="A5197" s="517" t="str">
        <f>IF(C5190=0,"","商品テーブル")</f>
        <v/>
      </c>
      <c r="B5197" s="517" t="s">
        <v>1404</v>
      </c>
      <c r="C5197" s="517">
        <f>商品入力!O190</f>
        <v>0</v>
      </c>
    </row>
    <row r="5198" spans="1:3">
      <c r="A5198" s="517" t="str">
        <f>IF(C5190=0,"","商品テーブル")</f>
        <v/>
      </c>
      <c r="B5198" s="517" t="s">
        <v>1405</v>
      </c>
      <c r="C5198" s="517">
        <f>商品入力!P190</f>
        <v>0</v>
      </c>
    </row>
    <row r="5199" spans="1:3">
      <c r="A5199" s="517" t="str">
        <f>IF(C5190=0,"","商品テーブル")</f>
        <v/>
      </c>
      <c r="B5199" s="517" t="s">
        <v>1406</v>
      </c>
      <c r="C5199" s="517">
        <f>商品入力!Q190</f>
        <v>0</v>
      </c>
    </row>
    <row r="5200" spans="1:3">
      <c r="A5200" s="517" t="str">
        <f>IF(C5190=0,"","商品テーブル")</f>
        <v/>
      </c>
      <c r="B5200" s="517" t="s">
        <v>1407</v>
      </c>
      <c r="C5200" s="517">
        <f>商品入力!R190</f>
        <v>0</v>
      </c>
    </row>
    <row r="5201" spans="1:4">
      <c r="A5201" s="517" t="str">
        <f>IF(C5190=0,"","商品テーブル")</f>
        <v/>
      </c>
      <c r="B5201" s="517" t="s">
        <v>1408</v>
      </c>
      <c r="C5201" s="517">
        <f>商品入力!S190</f>
        <v>0</v>
      </c>
    </row>
    <row r="5202" spans="1:4">
      <c r="A5202" s="517" t="str">
        <f>IF(C5190=0,"","商品テーブル")</f>
        <v/>
      </c>
      <c r="B5202" s="517" t="s">
        <v>1409</v>
      </c>
      <c r="C5202" s="517">
        <f>商品入力!T190</f>
        <v>0</v>
      </c>
    </row>
    <row r="5203" spans="1:4">
      <c r="A5203" s="517" t="str">
        <f>IF(C5213=0,"","商品テーブル")</f>
        <v/>
      </c>
      <c r="B5203" s="517" t="s">
        <v>1291</v>
      </c>
      <c r="C5203" s="517" t="str">
        <f>申請用入力!$R$12</f>
        <v/>
      </c>
      <c r="D5203" s="517" t="s">
        <v>1292</v>
      </c>
    </row>
    <row r="5204" spans="1:4">
      <c r="A5204" s="517" t="str">
        <f>IF(C5213=0,"","商品テーブル")</f>
        <v/>
      </c>
      <c r="B5204" s="517" t="s">
        <v>1293</v>
      </c>
      <c r="C5204" s="517">
        <f>選択!$A$2</f>
        <v>2024</v>
      </c>
    </row>
    <row r="5205" spans="1:4">
      <c r="A5205" s="517" t="str">
        <f>IF(C5213=0,"","商品テーブル")</f>
        <v/>
      </c>
      <c r="B5205" s="517" t="s">
        <v>1360</v>
      </c>
      <c r="C5205" s="517" t="str">
        <f>選択!$A$1</f>
        <v>ブランド構築支援</v>
      </c>
    </row>
    <row r="5206" spans="1:4">
      <c r="A5206" s="517" t="str">
        <f>IF(C5213=0,"","商品テーブル")</f>
        <v/>
      </c>
      <c r="B5206" s="517" t="s">
        <v>1361</v>
      </c>
      <c r="C5206" s="517" t="e">
        <f ca="1">$C$127</f>
        <v>#VALUE!</v>
      </c>
    </row>
    <row r="5207" spans="1:4">
      <c r="A5207" s="517" t="str">
        <f>IF(C5213=0,"","商品テーブル")</f>
        <v/>
      </c>
      <c r="B5207" s="517" t="s">
        <v>1380</v>
      </c>
    </row>
    <row r="5208" spans="1:4">
      <c r="A5208" s="517" t="str">
        <f>IF(C5213=0,"","商品テーブル")</f>
        <v/>
      </c>
      <c r="B5208" s="517" t="s">
        <v>1396</v>
      </c>
      <c r="C5208" s="517">
        <f>商品入力!C191</f>
        <v>0</v>
      </c>
    </row>
    <row r="5209" spans="1:4">
      <c r="A5209" s="517" t="str">
        <f>IF(C5213=0,"","商品テーブル")</f>
        <v/>
      </c>
      <c r="B5209" s="517" t="s">
        <v>1355</v>
      </c>
      <c r="C5209" s="517">
        <f>商品入力!D191</f>
        <v>0</v>
      </c>
    </row>
    <row r="5210" spans="1:4">
      <c r="A5210" s="517" t="str">
        <f>IF(C5213=0,"","商品テーブル")</f>
        <v/>
      </c>
      <c r="B5210" s="517" t="s">
        <v>1356</v>
      </c>
      <c r="C5210" s="517">
        <f>商品入力!E191</f>
        <v>0</v>
      </c>
    </row>
    <row r="5211" spans="1:4">
      <c r="A5211" s="517" t="str">
        <f>IF(C5213=0,"","商品テーブル")</f>
        <v/>
      </c>
      <c r="B5211" s="517" t="s">
        <v>1357</v>
      </c>
      <c r="C5211" s="517">
        <f>商品入力!F191</f>
        <v>0</v>
      </c>
    </row>
    <row r="5212" spans="1:4">
      <c r="A5212" s="517" t="str">
        <f>IF(C5213=0,"","商品テーブル")</f>
        <v/>
      </c>
      <c r="B5212" s="517" t="s">
        <v>1397</v>
      </c>
      <c r="C5212" s="517">
        <f>商品入力!G191</f>
        <v>0</v>
      </c>
    </row>
    <row r="5213" spans="1:4">
      <c r="A5213" s="517" t="str">
        <f>IF(C5213=0,"","商品テーブル")</f>
        <v/>
      </c>
      <c r="B5213" s="517" t="s">
        <v>1359</v>
      </c>
      <c r="C5213" s="517">
        <f>商品入力!H191</f>
        <v>0</v>
      </c>
    </row>
    <row r="5214" spans="1:4">
      <c r="A5214" s="517" t="str">
        <f>IF(C5213=0,"","商品テーブル")</f>
        <v/>
      </c>
      <c r="B5214" s="517" t="s">
        <v>1398</v>
      </c>
      <c r="C5214" s="517">
        <f>商品入力!I191</f>
        <v>0</v>
      </c>
    </row>
    <row r="5215" spans="1:4">
      <c r="A5215" s="517" t="str">
        <f>IF(C5213=0,"","商品テーブル")</f>
        <v/>
      </c>
      <c r="B5215" s="517" t="s">
        <v>1399</v>
      </c>
      <c r="C5215" s="517">
        <f>商品入力!J191</f>
        <v>0</v>
      </c>
    </row>
    <row r="5216" spans="1:4">
      <c r="A5216" s="517" t="str">
        <f>IF(C5213=0,"","商品テーブル")</f>
        <v/>
      </c>
      <c r="B5216" s="517" t="s">
        <v>1400</v>
      </c>
      <c r="C5216" s="517">
        <f>商品入力!K191</f>
        <v>0</v>
      </c>
    </row>
    <row r="5217" spans="1:4">
      <c r="A5217" s="517" t="str">
        <f>IF(C5213=0,"","商品テーブル")</f>
        <v/>
      </c>
      <c r="B5217" s="517" t="s">
        <v>1401</v>
      </c>
      <c r="C5217" s="517">
        <f>商品入力!L191</f>
        <v>0</v>
      </c>
    </row>
    <row r="5218" spans="1:4">
      <c r="A5218" s="517" t="str">
        <f>IF(C5213=0,"","商品テーブル")</f>
        <v/>
      </c>
      <c r="B5218" s="517" t="s">
        <v>1402</v>
      </c>
      <c r="C5218" s="517">
        <f>商品入力!M191</f>
        <v>0</v>
      </c>
    </row>
    <row r="5219" spans="1:4">
      <c r="A5219" s="517" t="str">
        <f>IF(C5213=0,"","商品テーブル")</f>
        <v/>
      </c>
      <c r="B5219" s="517" t="s">
        <v>1403</v>
      </c>
      <c r="C5219" s="517">
        <f>商品入力!N191</f>
        <v>0</v>
      </c>
    </row>
    <row r="5220" spans="1:4">
      <c r="A5220" s="517" t="str">
        <f>IF(C5213=0,"","商品テーブル")</f>
        <v/>
      </c>
      <c r="B5220" s="517" t="s">
        <v>1404</v>
      </c>
      <c r="C5220" s="517">
        <f>商品入力!O191</f>
        <v>0</v>
      </c>
    </row>
    <row r="5221" spans="1:4">
      <c r="A5221" s="517" t="str">
        <f>IF(C5213=0,"","商品テーブル")</f>
        <v/>
      </c>
      <c r="B5221" s="517" t="s">
        <v>1405</v>
      </c>
      <c r="C5221" s="517">
        <f>商品入力!P191</f>
        <v>0</v>
      </c>
    </row>
    <row r="5222" spans="1:4">
      <c r="A5222" s="517" t="str">
        <f>IF(C5213=0,"","商品テーブル")</f>
        <v/>
      </c>
      <c r="B5222" s="517" t="s">
        <v>1406</v>
      </c>
      <c r="C5222" s="517">
        <f>商品入力!Q191</f>
        <v>0</v>
      </c>
    </row>
    <row r="5223" spans="1:4">
      <c r="A5223" s="517" t="str">
        <f>IF(C5213=0,"","商品テーブル")</f>
        <v/>
      </c>
      <c r="B5223" s="517" t="s">
        <v>1407</v>
      </c>
      <c r="C5223" s="517">
        <f>商品入力!R191</f>
        <v>0</v>
      </c>
    </row>
    <row r="5224" spans="1:4">
      <c r="A5224" s="517" t="str">
        <f>IF(C5213=0,"","商品テーブル")</f>
        <v/>
      </c>
      <c r="B5224" s="517" t="s">
        <v>1408</v>
      </c>
      <c r="C5224" s="517">
        <f>商品入力!S191</f>
        <v>0</v>
      </c>
    </row>
    <row r="5225" spans="1:4">
      <c r="A5225" s="517" t="str">
        <f>IF(C5213=0,"","商品テーブル")</f>
        <v/>
      </c>
      <c r="B5225" s="517" t="s">
        <v>1409</v>
      </c>
      <c r="C5225" s="517">
        <f>商品入力!T191</f>
        <v>0</v>
      </c>
    </row>
    <row r="5226" spans="1:4">
      <c r="A5226" s="517" t="str">
        <f>IF(C5236=0,"","商品テーブル")</f>
        <v/>
      </c>
      <c r="B5226" s="517" t="s">
        <v>1291</v>
      </c>
      <c r="C5226" s="517" t="str">
        <f>申請用入力!$R$12</f>
        <v/>
      </c>
      <c r="D5226" s="517" t="s">
        <v>1292</v>
      </c>
    </row>
    <row r="5227" spans="1:4">
      <c r="A5227" s="517" t="str">
        <f>IF(C5236=0,"","商品テーブル")</f>
        <v/>
      </c>
      <c r="B5227" s="517" t="s">
        <v>1293</v>
      </c>
      <c r="C5227" s="517">
        <f>選択!$A$2</f>
        <v>2024</v>
      </c>
    </row>
    <row r="5228" spans="1:4">
      <c r="A5228" s="517" t="str">
        <f>IF(C5236=0,"","商品テーブル")</f>
        <v/>
      </c>
      <c r="B5228" s="517" t="s">
        <v>1360</v>
      </c>
      <c r="C5228" s="517" t="str">
        <f>選択!$A$1</f>
        <v>ブランド構築支援</v>
      </c>
    </row>
    <row r="5229" spans="1:4">
      <c r="A5229" s="517" t="str">
        <f>IF(C5236=0,"","商品テーブル")</f>
        <v/>
      </c>
      <c r="B5229" s="517" t="s">
        <v>1361</v>
      </c>
      <c r="C5229" s="517" t="e">
        <f ca="1">$C$127</f>
        <v>#VALUE!</v>
      </c>
    </row>
    <row r="5230" spans="1:4">
      <c r="A5230" s="517" t="str">
        <f>IF(C5236=0,"","商品テーブル")</f>
        <v/>
      </c>
      <c r="B5230" s="517" t="s">
        <v>1380</v>
      </c>
    </row>
    <row r="5231" spans="1:4">
      <c r="A5231" s="517" t="str">
        <f>IF(C5236=0,"","商品テーブル")</f>
        <v/>
      </c>
      <c r="B5231" s="517" t="s">
        <v>1396</v>
      </c>
      <c r="C5231" s="517">
        <f>商品入力!C192</f>
        <v>0</v>
      </c>
    </row>
    <row r="5232" spans="1:4">
      <c r="A5232" s="517" t="str">
        <f>IF(C5236=0,"","商品テーブル")</f>
        <v/>
      </c>
      <c r="B5232" s="517" t="s">
        <v>1355</v>
      </c>
      <c r="C5232" s="517">
        <f>商品入力!D192</f>
        <v>0</v>
      </c>
    </row>
    <row r="5233" spans="1:3">
      <c r="A5233" s="517" t="str">
        <f>IF(C5236=0,"","商品テーブル")</f>
        <v/>
      </c>
      <c r="B5233" s="517" t="s">
        <v>1356</v>
      </c>
      <c r="C5233" s="517">
        <f>商品入力!E192</f>
        <v>0</v>
      </c>
    </row>
    <row r="5234" spans="1:3">
      <c r="A5234" s="517" t="str">
        <f>IF(C5236=0,"","商品テーブル")</f>
        <v/>
      </c>
      <c r="B5234" s="517" t="s">
        <v>1357</v>
      </c>
      <c r="C5234" s="517">
        <f>商品入力!F192</f>
        <v>0</v>
      </c>
    </row>
    <row r="5235" spans="1:3">
      <c r="A5235" s="517" t="str">
        <f>IF(C5236=0,"","商品テーブル")</f>
        <v/>
      </c>
      <c r="B5235" s="517" t="s">
        <v>1397</v>
      </c>
      <c r="C5235" s="517">
        <f>商品入力!G192</f>
        <v>0</v>
      </c>
    </row>
    <row r="5236" spans="1:3">
      <c r="A5236" s="517" t="str">
        <f>IF(C5236=0,"","商品テーブル")</f>
        <v/>
      </c>
      <c r="B5236" s="517" t="s">
        <v>1359</v>
      </c>
      <c r="C5236" s="517">
        <f>商品入力!H192</f>
        <v>0</v>
      </c>
    </row>
    <row r="5237" spans="1:3">
      <c r="A5237" s="517" t="str">
        <f>IF(C5236=0,"","商品テーブル")</f>
        <v/>
      </c>
      <c r="B5237" s="517" t="s">
        <v>1398</v>
      </c>
      <c r="C5237" s="517">
        <f>商品入力!I192</f>
        <v>0</v>
      </c>
    </row>
    <row r="5238" spans="1:3">
      <c r="A5238" s="517" t="str">
        <f>IF(C5236=0,"","商品テーブル")</f>
        <v/>
      </c>
      <c r="B5238" s="517" t="s">
        <v>1399</v>
      </c>
      <c r="C5238" s="517">
        <f>商品入力!J192</f>
        <v>0</v>
      </c>
    </row>
    <row r="5239" spans="1:3">
      <c r="A5239" s="517" t="str">
        <f>IF(C5236=0,"","商品テーブル")</f>
        <v/>
      </c>
      <c r="B5239" s="517" t="s">
        <v>1400</v>
      </c>
      <c r="C5239" s="517">
        <f>商品入力!K192</f>
        <v>0</v>
      </c>
    </row>
    <row r="5240" spans="1:3">
      <c r="A5240" s="517" t="str">
        <f>IF(C5236=0,"","商品テーブル")</f>
        <v/>
      </c>
      <c r="B5240" s="517" t="s">
        <v>1401</v>
      </c>
      <c r="C5240" s="517">
        <f>商品入力!L192</f>
        <v>0</v>
      </c>
    </row>
    <row r="5241" spans="1:3">
      <c r="A5241" s="517" t="str">
        <f>IF(C5236=0,"","商品テーブル")</f>
        <v/>
      </c>
      <c r="B5241" s="517" t="s">
        <v>1402</v>
      </c>
      <c r="C5241" s="517">
        <f>商品入力!M192</f>
        <v>0</v>
      </c>
    </row>
    <row r="5242" spans="1:3">
      <c r="A5242" s="517" t="str">
        <f>IF(C5236=0,"","商品テーブル")</f>
        <v/>
      </c>
      <c r="B5242" s="517" t="s">
        <v>1403</v>
      </c>
      <c r="C5242" s="517">
        <f>商品入力!N192</f>
        <v>0</v>
      </c>
    </row>
    <row r="5243" spans="1:3">
      <c r="A5243" s="517" t="str">
        <f>IF(C5236=0,"","商品テーブル")</f>
        <v/>
      </c>
      <c r="B5243" s="517" t="s">
        <v>1404</v>
      </c>
      <c r="C5243" s="517">
        <f>商品入力!O192</f>
        <v>0</v>
      </c>
    </row>
    <row r="5244" spans="1:3">
      <c r="A5244" s="517" t="str">
        <f>IF(C5236=0,"","商品テーブル")</f>
        <v/>
      </c>
      <c r="B5244" s="517" t="s">
        <v>1405</v>
      </c>
      <c r="C5244" s="517">
        <f>商品入力!P192</f>
        <v>0</v>
      </c>
    </row>
    <row r="5245" spans="1:3">
      <c r="A5245" s="517" t="str">
        <f>IF(C5236=0,"","商品テーブル")</f>
        <v/>
      </c>
      <c r="B5245" s="517" t="s">
        <v>1406</v>
      </c>
      <c r="C5245" s="517">
        <f>商品入力!Q192</f>
        <v>0</v>
      </c>
    </row>
    <row r="5246" spans="1:3">
      <c r="A5246" s="517" t="str">
        <f>IF(C5236=0,"","商品テーブル")</f>
        <v/>
      </c>
      <c r="B5246" s="517" t="s">
        <v>1407</v>
      </c>
      <c r="C5246" s="517">
        <f>商品入力!R192</f>
        <v>0</v>
      </c>
    </row>
    <row r="5247" spans="1:3">
      <c r="A5247" s="517" t="str">
        <f>IF(C5236=0,"","商品テーブル")</f>
        <v/>
      </c>
      <c r="B5247" s="517" t="s">
        <v>1408</v>
      </c>
      <c r="C5247" s="517">
        <f>商品入力!S192</f>
        <v>0</v>
      </c>
    </row>
    <row r="5248" spans="1:3">
      <c r="A5248" s="517" t="str">
        <f>IF(C5236=0,"","商品テーブル")</f>
        <v/>
      </c>
      <c r="B5248" s="517" t="s">
        <v>1409</v>
      </c>
      <c r="C5248" s="517">
        <f>商品入力!T192</f>
        <v>0</v>
      </c>
    </row>
    <row r="5249" spans="1:4">
      <c r="A5249" s="517" t="str">
        <f>IF(C5259=0,"","商品テーブル")</f>
        <v/>
      </c>
      <c r="B5249" s="517" t="s">
        <v>1291</v>
      </c>
      <c r="C5249" s="517" t="str">
        <f>申請用入力!$R$12</f>
        <v/>
      </c>
      <c r="D5249" s="517" t="s">
        <v>1292</v>
      </c>
    </row>
    <row r="5250" spans="1:4">
      <c r="A5250" s="517" t="str">
        <f>IF(C5259=0,"","商品テーブル")</f>
        <v/>
      </c>
      <c r="B5250" s="517" t="s">
        <v>1293</v>
      </c>
      <c r="C5250" s="517">
        <f>選択!$A$2</f>
        <v>2024</v>
      </c>
    </row>
    <row r="5251" spans="1:4">
      <c r="A5251" s="517" t="str">
        <f>IF(C5259=0,"","商品テーブル")</f>
        <v/>
      </c>
      <c r="B5251" s="517" t="s">
        <v>1360</v>
      </c>
      <c r="C5251" s="517" t="str">
        <f>選択!$A$1</f>
        <v>ブランド構築支援</v>
      </c>
    </row>
    <row r="5252" spans="1:4">
      <c r="A5252" s="517" t="str">
        <f>IF(C5259=0,"","商品テーブル")</f>
        <v/>
      </c>
      <c r="B5252" s="517" t="s">
        <v>1361</v>
      </c>
      <c r="C5252" s="517" t="e">
        <f ca="1">$C$127</f>
        <v>#VALUE!</v>
      </c>
    </row>
    <row r="5253" spans="1:4">
      <c r="A5253" s="517" t="str">
        <f>IF(C5259=0,"","商品テーブル")</f>
        <v/>
      </c>
      <c r="B5253" s="517" t="s">
        <v>1380</v>
      </c>
    </row>
    <row r="5254" spans="1:4">
      <c r="A5254" s="517" t="str">
        <f>IF(C5259=0,"","商品テーブル")</f>
        <v/>
      </c>
      <c r="B5254" s="517" t="s">
        <v>1396</v>
      </c>
      <c r="C5254" s="517">
        <f>商品入力!C193</f>
        <v>0</v>
      </c>
    </row>
    <row r="5255" spans="1:4">
      <c r="A5255" s="517" t="str">
        <f>IF(C5259=0,"","商品テーブル")</f>
        <v/>
      </c>
      <c r="B5255" s="517" t="s">
        <v>1355</v>
      </c>
      <c r="C5255" s="517">
        <f>商品入力!D193</f>
        <v>0</v>
      </c>
    </row>
    <row r="5256" spans="1:4">
      <c r="A5256" s="517" t="str">
        <f>IF(C5259=0,"","商品テーブル")</f>
        <v/>
      </c>
      <c r="B5256" s="517" t="s">
        <v>1356</v>
      </c>
      <c r="C5256" s="517">
        <f>商品入力!E193</f>
        <v>0</v>
      </c>
    </row>
    <row r="5257" spans="1:4">
      <c r="A5257" s="517" t="str">
        <f>IF(C5259=0,"","商品テーブル")</f>
        <v/>
      </c>
      <c r="B5257" s="517" t="s">
        <v>1357</v>
      </c>
      <c r="C5257" s="517">
        <f>商品入力!F193</f>
        <v>0</v>
      </c>
    </row>
    <row r="5258" spans="1:4">
      <c r="A5258" s="517" t="str">
        <f>IF(C5259=0,"","商品テーブル")</f>
        <v/>
      </c>
      <c r="B5258" s="517" t="s">
        <v>1397</v>
      </c>
      <c r="C5258" s="517">
        <f>商品入力!G193</f>
        <v>0</v>
      </c>
    </row>
    <row r="5259" spans="1:4">
      <c r="A5259" s="517" t="str">
        <f>IF(C5259=0,"","商品テーブル")</f>
        <v/>
      </c>
      <c r="B5259" s="517" t="s">
        <v>1359</v>
      </c>
      <c r="C5259" s="517">
        <f>商品入力!H193</f>
        <v>0</v>
      </c>
    </row>
    <row r="5260" spans="1:4">
      <c r="A5260" s="517" t="str">
        <f>IF(C5259=0,"","商品テーブル")</f>
        <v/>
      </c>
      <c r="B5260" s="517" t="s">
        <v>1398</v>
      </c>
      <c r="C5260" s="517">
        <f>商品入力!I193</f>
        <v>0</v>
      </c>
    </row>
    <row r="5261" spans="1:4">
      <c r="A5261" s="517" t="str">
        <f>IF(C5259=0,"","商品テーブル")</f>
        <v/>
      </c>
      <c r="B5261" s="517" t="s">
        <v>1399</v>
      </c>
      <c r="C5261" s="517">
        <f>商品入力!J193</f>
        <v>0</v>
      </c>
    </row>
    <row r="5262" spans="1:4">
      <c r="A5262" s="517" t="str">
        <f>IF(C5259=0,"","商品テーブル")</f>
        <v/>
      </c>
      <c r="B5262" s="517" t="s">
        <v>1400</v>
      </c>
      <c r="C5262" s="517">
        <f>商品入力!K193</f>
        <v>0</v>
      </c>
    </row>
    <row r="5263" spans="1:4">
      <c r="A5263" s="517" t="str">
        <f>IF(C5259=0,"","商品テーブル")</f>
        <v/>
      </c>
      <c r="B5263" s="517" t="s">
        <v>1401</v>
      </c>
      <c r="C5263" s="517">
        <f>商品入力!L193</f>
        <v>0</v>
      </c>
    </row>
    <row r="5264" spans="1:4">
      <c r="A5264" s="517" t="str">
        <f>IF(C5259=0,"","商品テーブル")</f>
        <v/>
      </c>
      <c r="B5264" s="517" t="s">
        <v>1402</v>
      </c>
      <c r="C5264" s="517">
        <f>商品入力!M193</f>
        <v>0</v>
      </c>
    </row>
    <row r="5265" spans="1:4">
      <c r="A5265" s="517" t="str">
        <f>IF(C5259=0,"","商品テーブル")</f>
        <v/>
      </c>
      <c r="B5265" s="517" t="s">
        <v>1403</v>
      </c>
      <c r="C5265" s="517">
        <f>商品入力!N193</f>
        <v>0</v>
      </c>
    </row>
    <row r="5266" spans="1:4">
      <c r="A5266" s="517" t="str">
        <f>IF(C5259=0,"","商品テーブル")</f>
        <v/>
      </c>
      <c r="B5266" s="517" t="s">
        <v>1404</v>
      </c>
      <c r="C5266" s="517">
        <f>商品入力!O193</f>
        <v>0</v>
      </c>
    </row>
    <row r="5267" spans="1:4">
      <c r="A5267" s="517" t="str">
        <f>IF(C5259=0,"","商品テーブル")</f>
        <v/>
      </c>
      <c r="B5267" s="517" t="s">
        <v>1405</v>
      </c>
      <c r="C5267" s="517">
        <f>商品入力!P193</f>
        <v>0</v>
      </c>
    </row>
    <row r="5268" spans="1:4">
      <c r="A5268" s="517" t="str">
        <f>IF(C5259=0,"","商品テーブル")</f>
        <v/>
      </c>
      <c r="B5268" s="517" t="s">
        <v>1406</v>
      </c>
      <c r="C5268" s="517">
        <f>商品入力!Q193</f>
        <v>0</v>
      </c>
    </row>
    <row r="5269" spans="1:4">
      <c r="A5269" s="517" t="str">
        <f>IF(C5259=0,"","商品テーブル")</f>
        <v/>
      </c>
      <c r="B5269" s="517" t="s">
        <v>1407</v>
      </c>
      <c r="C5269" s="517">
        <f>商品入力!R193</f>
        <v>0</v>
      </c>
    </row>
    <row r="5270" spans="1:4">
      <c r="A5270" s="517" t="str">
        <f>IF(C5259=0,"","商品テーブル")</f>
        <v/>
      </c>
      <c r="B5270" s="517" t="s">
        <v>1408</v>
      </c>
      <c r="C5270" s="517">
        <f>商品入力!S193</f>
        <v>0</v>
      </c>
    </row>
    <row r="5271" spans="1:4">
      <c r="A5271" s="517" t="str">
        <f>IF(C5259=0,"","商品テーブル")</f>
        <v/>
      </c>
      <c r="B5271" s="517" t="s">
        <v>1409</v>
      </c>
      <c r="C5271" s="517">
        <f>商品入力!T193</f>
        <v>0</v>
      </c>
    </row>
    <row r="5272" spans="1:4">
      <c r="A5272" s="517" t="str">
        <f>IF(C5282=0,"","商品テーブル")</f>
        <v/>
      </c>
      <c r="B5272" s="517" t="s">
        <v>1291</v>
      </c>
      <c r="C5272" s="517" t="str">
        <f>申請用入力!$R$12</f>
        <v/>
      </c>
      <c r="D5272" s="517" t="s">
        <v>1292</v>
      </c>
    </row>
    <row r="5273" spans="1:4">
      <c r="A5273" s="517" t="str">
        <f>IF(C5282=0,"","商品テーブル")</f>
        <v/>
      </c>
      <c r="B5273" s="517" t="s">
        <v>1293</v>
      </c>
      <c r="C5273" s="517">
        <f>選択!$A$2</f>
        <v>2024</v>
      </c>
    </row>
    <row r="5274" spans="1:4">
      <c r="A5274" s="517" t="str">
        <f>IF(C5282=0,"","商品テーブル")</f>
        <v/>
      </c>
      <c r="B5274" s="517" t="s">
        <v>1360</v>
      </c>
      <c r="C5274" s="517" t="str">
        <f>選択!$A$1</f>
        <v>ブランド構築支援</v>
      </c>
    </row>
    <row r="5275" spans="1:4">
      <c r="A5275" s="517" t="str">
        <f>IF(C5282=0,"","商品テーブル")</f>
        <v/>
      </c>
      <c r="B5275" s="517" t="s">
        <v>1361</v>
      </c>
      <c r="C5275" s="517" t="e">
        <f ca="1">$C$127</f>
        <v>#VALUE!</v>
      </c>
    </row>
    <row r="5276" spans="1:4">
      <c r="A5276" s="517" t="str">
        <f>IF(C5282=0,"","商品テーブル")</f>
        <v/>
      </c>
      <c r="B5276" s="517" t="s">
        <v>1380</v>
      </c>
    </row>
    <row r="5277" spans="1:4">
      <c r="A5277" s="517" t="str">
        <f>IF(C5282=0,"","商品テーブル")</f>
        <v/>
      </c>
      <c r="B5277" s="517" t="s">
        <v>1396</v>
      </c>
      <c r="C5277" s="517">
        <f>商品入力!C194</f>
        <v>0</v>
      </c>
    </row>
    <row r="5278" spans="1:4">
      <c r="A5278" s="517" t="str">
        <f>IF(C5282=0,"","商品テーブル")</f>
        <v/>
      </c>
      <c r="B5278" s="517" t="s">
        <v>1355</v>
      </c>
      <c r="C5278" s="517">
        <f>商品入力!D194</f>
        <v>0</v>
      </c>
    </row>
    <row r="5279" spans="1:4">
      <c r="A5279" s="517" t="str">
        <f>IF(C5282=0,"","商品テーブル")</f>
        <v/>
      </c>
      <c r="B5279" s="517" t="s">
        <v>1356</v>
      </c>
      <c r="C5279" s="517">
        <f>商品入力!E194</f>
        <v>0</v>
      </c>
    </row>
    <row r="5280" spans="1:4">
      <c r="A5280" s="517" t="str">
        <f>IF(C5282=0,"","商品テーブル")</f>
        <v/>
      </c>
      <c r="B5280" s="517" t="s">
        <v>1357</v>
      </c>
      <c r="C5280" s="517">
        <f>商品入力!F194</f>
        <v>0</v>
      </c>
    </row>
    <row r="5281" spans="1:4">
      <c r="A5281" s="517" t="str">
        <f>IF(C5282=0,"","商品テーブル")</f>
        <v/>
      </c>
      <c r="B5281" s="517" t="s">
        <v>1397</v>
      </c>
      <c r="C5281" s="517">
        <f>商品入力!G194</f>
        <v>0</v>
      </c>
    </row>
    <row r="5282" spans="1:4">
      <c r="A5282" s="517" t="str">
        <f>IF(C5282=0,"","商品テーブル")</f>
        <v/>
      </c>
      <c r="B5282" s="517" t="s">
        <v>1359</v>
      </c>
      <c r="C5282" s="517">
        <f>商品入力!H194</f>
        <v>0</v>
      </c>
    </row>
    <row r="5283" spans="1:4">
      <c r="A5283" s="517" t="str">
        <f>IF(C5282=0,"","商品テーブル")</f>
        <v/>
      </c>
      <c r="B5283" s="517" t="s">
        <v>1398</v>
      </c>
      <c r="C5283" s="517">
        <f>商品入力!I194</f>
        <v>0</v>
      </c>
    </row>
    <row r="5284" spans="1:4">
      <c r="A5284" s="517" t="str">
        <f>IF(C5282=0,"","商品テーブル")</f>
        <v/>
      </c>
      <c r="B5284" s="517" t="s">
        <v>1399</v>
      </c>
      <c r="C5284" s="517">
        <f>商品入力!J194</f>
        <v>0</v>
      </c>
    </row>
    <row r="5285" spans="1:4">
      <c r="A5285" s="517" t="str">
        <f>IF(C5282=0,"","商品テーブル")</f>
        <v/>
      </c>
      <c r="B5285" s="517" t="s">
        <v>1400</v>
      </c>
      <c r="C5285" s="517">
        <f>商品入力!K194</f>
        <v>0</v>
      </c>
    </row>
    <row r="5286" spans="1:4">
      <c r="A5286" s="517" t="str">
        <f>IF(C5282=0,"","商品テーブル")</f>
        <v/>
      </c>
      <c r="B5286" s="517" t="s">
        <v>1401</v>
      </c>
      <c r="C5286" s="517">
        <f>商品入力!L194</f>
        <v>0</v>
      </c>
    </row>
    <row r="5287" spans="1:4">
      <c r="A5287" s="517" t="str">
        <f>IF(C5282=0,"","商品テーブル")</f>
        <v/>
      </c>
      <c r="B5287" s="517" t="s">
        <v>1402</v>
      </c>
      <c r="C5287" s="517">
        <f>商品入力!M194</f>
        <v>0</v>
      </c>
    </row>
    <row r="5288" spans="1:4">
      <c r="A5288" s="517" t="str">
        <f>IF(C5282=0,"","商品テーブル")</f>
        <v/>
      </c>
      <c r="B5288" s="517" t="s">
        <v>1403</v>
      </c>
      <c r="C5288" s="517">
        <f>商品入力!N194</f>
        <v>0</v>
      </c>
    </row>
    <row r="5289" spans="1:4">
      <c r="A5289" s="517" t="str">
        <f>IF(C5282=0,"","商品テーブル")</f>
        <v/>
      </c>
      <c r="B5289" s="517" t="s">
        <v>1404</v>
      </c>
      <c r="C5289" s="517">
        <f>商品入力!O194</f>
        <v>0</v>
      </c>
    </row>
    <row r="5290" spans="1:4">
      <c r="A5290" s="517" t="str">
        <f>IF(C5282=0,"","商品テーブル")</f>
        <v/>
      </c>
      <c r="B5290" s="517" t="s">
        <v>1405</v>
      </c>
      <c r="C5290" s="517">
        <f>商品入力!P194</f>
        <v>0</v>
      </c>
    </row>
    <row r="5291" spans="1:4">
      <c r="A5291" s="517" t="str">
        <f>IF(C5282=0,"","商品テーブル")</f>
        <v/>
      </c>
      <c r="B5291" s="517" t="s">
        <v>1406</v>
      </c>
      <c r="C5291" s="517">
        <f>商品入力!Q194</f>
        <v>0</v>
      </c>
    </row>
    <row r="5292" spans="1:4">
      <c r="A5292" s="517" t="str">
        <f>IF(C5282=0,"","商品テーブル")</f>
        <v/>
      </c>
      <c r="B5292" s="517" t="s">
        <v>1407</v>
      </c>
      <c r="C5292" s="517">
        <f>商品入力!R194</f>
        <v>0</v>
      </c>
    </row>
    <row r="5293" spans="1:4">
      <c r="A5293" s="517" t="str">
        <f>IF(C5282=0,"","商品テーブル")</f>
        <v/>
      </c>
      <c r="B5293" s="517" t="s">
        <v>1408</v>
      </c>
      <c r="C5293" s="517">
        <f>商品入力!S194</f>
        <v>0</v>
      </c>
    </row>
    <row r="5294" spans="1:4">
      <c r="A5294" s="517" t="str">
        <f>IF(C5282=0,"","商品テーブル")</f>
        <v/>
      </c>
      <c r="B5294" s="517" t="s">
        <v>1409</v>
      </c>
      <c r="C5294" s="517">
        <f>商品入力!T194</f>
        <v>0</v>
      </c>
    </row>
    <row r="5295" spans="1:4">
      <c r="A5295" s="517" t="str">
        <f>IF(C5305=0,"","商品テーブル")</f>
        <v/>
      </c>
      <c r="B5295" s="517" t="s">
        <v>1291</v>
      </c>
      <c r="C5295" s="517" t="str">
        <f>申請用入力!$R$12</f>
        <v/>
      </c>
      <c r="D5295" s="517" t="s">
        <v>1292</v>
      </c>
    </row>
    <row r="5296" spans="1:4">
      <c r="A5296" s="517" t="str">
        <f>IF(C5305=0,"","商品テーブル")</f>
        <v/>
      </c>
      <c r="B5296" s="517" t="s">
        <v>1293</v>
      </c>
      <c r="C5296" s="517">
        <f>選択!$A$2</f>
        <v>2024</v>
      </c>
    </row>
    <row r="5297" spans="1:3">
      <c r="A5297" s="517" t="str">
        <f>IF(C5305=0,"","商品テーブル")</f>
        <v/>
      </c>
      <c r="B5297" s="517" t="s">
        <v>1360</v>
      </c>
      <c r="C5297" s="517" t="str">
        <f>選択!$A$1</f>
        <v>ブランド構築支援</v>
      </c>
    </row>
    <row r="5298" spans="1:3">
      <c r="A5298" s="517" t="str">
        <f>IF(C5305=0,"","商品テーブル")</f>
        <v/>
      </c>
      <c r="B5298" s="517" t="s">
        <v>1361</v>
      </c>
      <c r="C5298" s="517" t="e">
        <f ca="1">$C$127</f>
        <v>#VALUE!</v>
      </c>
    </row>
    <row r="5299" spans="1:3">
      <c r="A5299" s="517" t="str">
        <f>IF(C5305=0,"","商品テーブル")</f>
        <v/>
      </c>
      <c r="B5299" s="517" t="s">
        <v>1380</v>
      </c>
    </row>
    <row r="5300" spans="1:3">
      <c r="A5300" s="517" t="str">
        <f>IF(C5305=0,"","商品テーブル")</f>
        <v/>
      </c>
      <c r="B5300" s="517" t="s">
        <v>1396</v>
      </c>
      <c r="C5300" s="517">
        <f>商品入力!C195</f>
        <v>0</v>
      </c>
    </row>
    <row r="5301" spans="1:3">
      <c r="A5301" s="517" t="str">
        <f>IF(C5305=0,"","商品テーブル")</f>
        <v/>
      </c>
      <c r="B5301" s="517" t="s">
        <v>1355</v>
      </c>
      <c r="C5301" s="517">
        <f>商品入力!D195</f>
        <v>0</v>
      </c>
    </row>
    <row r="5302" spans="1:3">
      <c r="A5302" s="517" t="str">
        <f>IF(C5305=0,"","商品テーブル")</f>
        <v/>
      </c>
      <c r="B5302" s="517" t="s">
        <v>1356</v>
      </c>
      <c r="C5302" s="517">
        <f>商品入力!E195</f>
        <v>0</v>
      </c>
    </row>
    <row r="5303" spans="1:3">
      <c r="A5303" s="517" t="str">
        <f>IF(C5305=0,"","商品テーブル")</f>
        <v/>
      </c>
      <c r="B5303" s="517" t="s">
        <v>1357</v>
      </c>
      <c r="C5303" s="517">
        <f>商品入力!F195</f>
        <v>0</v>
      </c>
    </row>
    <row r="5304" spans="1:3">
      <c r="A5304" s="517" t="str">
        <f>IF(C5305=0,"","商品テーブル")</f>
        <v/>
      </c>
      <c r="B5304" s="517" t="s">
        <v>1397</v>
      </c>
      <c r="C5304" s="517">
        <f>商品入力!G195</f>
        <v>0</v>
      </c>
    </row>
    <row r="5305" spans="1:3">
      <c r="A5305" s="517" t="str">
        <f>IF(C5305=0,"","商品テーブル")</f>
        <v/>
      </c>
      <c r="B5305" s="517" t="s">
        <v>1359</v>
      </c>
      <c r="C5305" s="517">
        <f>商品入力!H195</f>
        <v>0</v>
      </c>
    </row>
    <row r="5306" spans="1:3">
      <c r="A5306" s="517" t="str">
        <f>IF(C5305=0,"","商品テーブル")</f>
        <v/>
      </c>
      <c r="B5306" s="517" t="s">
        <v>1398</v>
      </c>
      <c r="C5306" s="517">
        <f>商品入力!I195</f>
        <v>0</v>
      </c>
    </row>
    <row r="5307" spans="1:3">
      <c r="A5307" s="517" t="str">
        <f>IF(C5305=0,"","商品テーブル")</f>
        <v/>
      </c>
      <c r="B5307" s="517" t="s">
        <v>1399</v>
      </c>
      <c r="C5307" s="517">
        <f>商品入力!J195</f>
        <v>0</v>
      </c>
    </row>
    <row r="5308" spans="1:3">
      <c r="A5308" s="517" t="str">
        <f>IF(C5305=0,"","商品テーブル")</f>
        <v/>
      </c>
      <c r="B5308" s="517" t="s">
        <v>1400</v>
      </c>
      <c r="C5308" s="517">
        <f>商品入力!K195</f>
        <v>0</v>
      </c>
    </row>
    <row r="5309" spans="1:3">
      <c r="A5309" s="517" t="str">
        <f>IF(C5305=0,"","商品テーブル")</f>
        <v/>
      </c>
      <c r="B5309" s="517" t="s">
        <v>1401</v>
      </c>
      <c r="C5309" s="517">
        <f>商品入力!L195</f>
        <v>0</v>
      </c>
    </row>
    <row r="5310" spans="1:3">
      <c r="A5310" s="517" t="str">
        <f>IF(C5305=0,"","商品テーブル")</f>
        <v/>
      </c>
      <c r="B5310" s="517" t="s">
        <v>1402</v>
      </c>
      <c r="C5310" s="517">
        <f>商品入力!M195</f>
        <v>0</v>
      </c>
    </row>
    <row r="5311" spans="1:3">
      <c r="A5311" s="517" t="str">
        <f>IF(C5305=0,"","商品テーブル")</f>
        <v/>
      </c>
      <c r="B5311" s="517" t="s">
        <v>1403</v>
      </c>
      <c r="C5311" s="517">
        <f>商品入力!N195</f>
        <v>0</v>
      </c>
    </row>
    <row r="5312" spans="1:3">
      <c r="A5312" s="517" t="str">
        <f>IF(C5305=0,"","商品テーブル")</f>
        <v/>
      </c>
      <c r="B5312" s="517" t="s">
        <v>1404</v>
      </c>
      <c r="C5312" s="517">
        <f>商品入力!O195</f>
        <v>0</v>
      </c>
    </row>
    <row r="5313" spans="1:4">
      <c r="A5313" s="517" t="str">
        <f>IF(C5305=0,"","商品テーブル")</f>
        <v/>
      </c>
      <c r="B5313" s="517" t="s">
        <v>1405</v>
      </c>
      <c r="C5313" s="517">
        <f>商品入力!P195</f>
        <v>0</v>
      </c>
    </row>
    <row r="5314" spans="1:4">
      <c r="A5314" s="517" t="str">
        <f>IF(C5305=0,"","商品テーブル")</f>
        <v/>
      </c>
      <c r="B5314" s="517" t="s">
        <v>1406</v>
      </c>
      <c r="C5314" s="517">
        <f>商品入力!Q195</f>
        <v>0</v>
      </c>
    </row>
    <row r="5315" spans="1:4">
      <c r="A5315" s="517" t="str">
        <f>IF(C5305=0,"","商品テーブル")</f>
        <v/>
      </c>
      <c r="B5315" s="517" t="s">
        <v>1407</v>
      </c>
      <c r="C5315" s="517">
        <f>商品入力!R195</f>
        <v>0</v>
      </c>
    </row>
    <row r="5316" spans="1:4">
      <c r="A5316" s="517" t="str">
        <f>IF(C5305=0,"","商品テーブル")</f>
        <v/>
      </c>
      <c r="B5316" s="517" t="s">
        <v>1408</v>
      </c>
      <c r="C5316" s="517">
        <f>商品入力!S195</f>
        <v>0</v>
      </c>
    </row>
    <row r="5317" spans="1:4">
      <c r="A5317" s="517" t="str">
        <f>IF(C5305=0,"","商品テーブル")</f>
        <v/>
      </c>
      <c r="B5317" s="517" t="s">
        <v>1409</v>
      </c>
      <c r="C5317" s="517">
        <f>商品入力!T195</f>
        <v>0</v>
      </c>
    </row>
    <row r="5318" spans="1:4">
      <c r="A5318" s="517" t="str">
        <f>IF(C5328=0,"","商品テーブル")</f>
        <v/>
      </c>
      <c r="B5318" s="517" t="s">
        <v>1291</v>
      </c>
      <c r="C5318" s="517" t="str">
        <f>申請用入力!$R$12</f>
        <v/>
      </c>
      <c r="D5318" s="517" t="s">
        <v>1292</v>
      </c>
    </row>
    <row r="5319" spans="1:4">
      <c r="A5319" s="517" t="str">
        <f>IF(C5328=0,"","商品テーブル")</f>
        <v/>
      </c>
      <c r="B5319" s="517" t="s">
        <v>1293</v>
      </c>
      <c r="C5319" s="517">
        <f>選択!$A$2</f>
        <v>2024</v>
      </c>
    </row>
    <row r="5320" spans="1:4">
      <c r="A5320" s="517" t="str">
        <f>IF(C5328=0,"","商品テーブル")</f>
        <v/>
      </c>
      <c r="B5320" s="517" t="s">
        <v>1360</v>
      </c>
      <c r="C5320" s="517" t="str">
        <f>選択!$A$1</f>
        <v>ブランド構築支援</v>
      </c>
    </row>
    <row r="5321" spans="1:4">
      <c r="A5321" s="517" t="str">
        <f>IF(C5328=0,"","商品テーブル")</f>
        <v/>
      </c>
      <c r="B5321" s="517" t="s">
        <v>1361</v>
      </c>
      <c r="C5321" s="517" t="e">
        <f ca="1">$C$127</f>
        <v>#VALUE!</v>
      </c>
    </row>
    <row r="5322" spans="1:4">
      <c r="A5322" s="517" t="str">
        <f>IF(C5328=0,"","商品テーブル")</f>
        <v/>
      </c>
      <c r="B5322" s="517" t="s">
        <v>1380</v>
      </c>
    </row>
    <row r="5323" spans="1:4">
      <c r="A5323" s="517" t="str">
        <f>IF(C5328=0,"","商品テーブル")</f>
        <v/>
      </c>
      <c r="B5323" s="517" t="s">
        <v>1396</v>
      </c>
      <c r="C5323" s="517">
        <f>商品入力!C196</f>
        <v>0</v>
      </c>
    </row>
    <row r="5324" spans="1:4">
      <c r="A5324" s="517" t="str">
        <f>IF(C5328=0,"","商品テーブル")</f>
        <v/>
      </c>
      <c r="B5324" s="517" t="s">
        <v>1355</v>
      </c>
      <c r="C5324" s="517">
        <f>商品入力!D196</f>
        <v>0</v>
      </c>
    </row>
    <row r="5325" spans="1:4">
      <c r="A5325" s="517" t="str">
        <f>IF(C5328=0,"","商品テーブル")</f>
        <v/>
      </c>
      <c r="B5325" s="517" t="s">
        <v>1356</v>
      </c>
      <c r="C5325" s="517">
        <f>商品入力!E196</f>
        <v>0</v>
      </c>
    </row>
    <row r="5326" spans="1:4">
      <c r="A5326" s="517" t="str">
        <f>IF(C5328=0,"","商品テーブル")</f>
        <v/>
      </c>
      <c r="B5326" s="517" t="s">
        <v>1357</v>
      </c>
      <c r="C5326" s="517">
        <f>商品入力!F196</f>
        <v>0</v>
      </c>
    </row>
    <row r="5327" spans="1:4">
      <c r="A5327" s="517" t="str">
        <f>IF(C5328=0,"","商品テーブル")</f>
        <v/>
      </c>
      <c r="B5327" s="517" t="s">
        <v>1397</v>
      </c>
      <c r="C5327" s="517">
        <f>商品入力!G196</f>
        <v>0</v>
      </c>
    </row>
    <row r="5328" spans="1:4">
      <c r="A5328" s="517" t="str">
        <f>IF(C5328=0,"","商品テーブル")</f>
        <v/>
      </c>
      <c r="B5328" s="517" t="s">
        <v>1359</v>
      </c>
      <c r="C5328" s="517">
        <f>商品入力!H196</f>
        <v>0</v>
      </c>
    </row>
    <row r="5329" spans="1:4">
      <c r="A5329" s="517" t="str">
        <f>IF(C5328=0,"","商品テーブル")</f>
        <v/>
      </c>
      <c r="B5329" s="517" t="s">
        <v>1398</v>
      </c>
      <c r="C5329" s="517">
        <f>商品入力!I196</f>
        <v>0</v>
      </c>
    </row>
    <row r="5330" spans="1:4">
      <c r="A5330" s="517" t="str">
        <f>IF(C5328=0,"","商品テーブル")</f>
        <v/>
      </c>
      <c r="B5330" s="517" t="s">
        <v>1399</v>
      </c>
      <c r="C5330" s="517">
        <f>商品入力!J196</f>
        <v>0</v>
      </c>
    </row>
    <row r="5331" spans="1:4">
      <c r="A5331" s="517" t="str">
        <f>IF(C5328=0,"","商品テーブル")</f>
        <v/>
      </c>
      <c r="B5331" s="517" t="s">
        <v>1400</v>
      </c>
      <c r="C5331" s="517">
        <f>商品入力!K196</f>
        <v>0</v>
      </c>
    </row>
    <row r="5332" spans="1:4">
      <c r="A5332" s="517" t="str">
        <f>IF(C5328=0,"","商品テーブル")</f>
        <v/>
      </c>
      <c r="B5332" s="517" t="s">
        <v>1401</v>
      </c>
      <c r="C5332" s="517">
        <f>商品入力!L196</f>
        <v>0</v>
      </c>
    </row>
    <row r="5333" spans="1:4">
      <c r="A5333" s="517" t="str">
        <f>IF(C5328=0,"","商品テーブル")</f>
        <v/>
      </c>
      <c r="B5333" s="517" t="s">
        <v>1402</v>
      </c>
      <c r="C5333" s="517">
        <f>商品入力!M196</f>
        <v>0</v>
      </c>
    </row>
    <row r="5334" spans="1:4">
      <c r="A5334" s="517" t="str">
        <f>IF(C5328=0,"","商品テーブル")</f>
        <v/>
      </c>
      <c r="B5334" s="517" t="s">
        <v>1403</v>
      </c>
      <c r="C5334" s="517">
        <f>商品入力!N196</f>
        <v>0</v>
      </c>
    </row>
    <row r="5335" spans="1:4">
      <c r="A5335" s="517" t="str">
        <f>IF(C5328=0,"","商品テーブル")</f>
        <v/>
      </c>
      <c r="B5335" s="517" t="s">
        <v>1404</v>
      </c>
      <c r="C5335" s="517">
        <f>商品入力!O196</f>
        <v>0</v>
      </c>
    </row>
    <row r="5336" spans="1:4">
      <c r="A5336" s="517" t="str">
        <f>IF(C5328=0,"","商品テーブル")</f>
        <v/>
      </c>
      <c r="B5336" s="517" t="s">
        <v>1405</v>
      </c>
      <c r="C5336" s="517">
        <f>商品入力!P196</f>
        <v>0</v>
      </c>
    </row>
    <row r="5337" spans="1:4">
      <c r="A5337" s="517" t="str">
        <f>IF(C5328=0,"","商品テーブル")</f>
        <v/>
      </c>
      <c r="B5337" s="517" t="s">
        <v>1406</v>
      </c>
      <c r="C5337" s="517">
        <f>商品入力!Q196</f>
        <v>0</v>
      </c>
    </row>
    <row r="5338" spans="1:4">
      <c r="A5338" s="517" t="str">
        <f>IF(C5328=0,"","商品テーブル")</f>
        <v/>
      </c>
      <c r="B5338" s="517" t="s">
        <v>1407</v>
      </c>
      <c r="C5338" s="517">
        <f>商品入力!R196</f>
        <v>0</v>
      </c>
    </row>
    <row r="5339" spans="1:4">
      <c r="A5339" s="517" t="str">
        <f>IF(C5328=0,"","商品テーブル")</f>
        <v/>
      </c>
      <c r="B5339" s="517" t="s">
        <v>1408</v>
      </c>
      <c r="C5339" s="517">
        <f>商品入力!S196</f>
        <v>0</v>
      </c>
    </row>
    <row r="5340" spans="1:4">
      <c r="A5340" s="517" t="str">
        <f>IF(C5328=0,"","商品テーブル")</f>
        <v/>
      </c>
      <c r="B5340" s="517" t="s">
        <v>1409</v>
      </c>
      <c r="C5340" s="517">
        <f>商品入力!T196</f>
        <v>0</v>
      </c>
    </row>
    <row r="5341" spans="1:4">
      <c r="A5341" s="517" t="str">
        <f>IF(C5351=0,"","商品テーブル")</f>
        <v/>
      </c>
      <c r="B5341" s="517" t="s">
        <v>1291</v>
      </c>
      <c r="C5341" s="517" t="str">
        <f>申請用入力!$R$12</f>
        <v/>
      </c>
      <c r="D5341" s="517" t="s">
        <v>1292</v>
      </c>
    </row>
    <row r="5342" spans="1:4">
      <c r="A5342" s="517" t="str">
        <f>IF(C5351=0,"","商品テーブル")</f>
        <v/>
      </c>
      <c r="B5342" s="517" t="s">
        <v>1293</v>
      </c>
      <c r="C5342" s="517">
        <f>選択!$A$2</f>
        <v>2024</v>
      </c>
    </row>
    <row r="5343" spans="1:4">
      <c r="A5343" s="517" t="str">
        <f>IF(C5351=0,"","商品テーブル")</f>
        <v/>
      </c>
      <c r="B5343" s="517" t="s">
        <v>1360</v>
      </c>
      <c r="C5343" s="517" t="str">
        <f>選択!$A$1</f>
        <v>ブランド構築支援</v>
      </c>
    </row>
    <row r="5344" spans="1:4">
      <c r="A5344" s="517" t="str">
        <f>IF(C5351=0,"","商品テーブル")</f>
        <v/>
      </c>
      <c r="B5344" s="517" t="s">
        <v>1361</v>
      </c>
      <c r="C5344" s="517" t="e">
        <f ca="1">$C$127</f>
        <v>#VALUE!</v>
      </c>
    </row>
    <row r="5345" spans="1:3">
      <c r="A5345" s="517" t="str">
        <f>IF(C5351=0,"","商品テーブル")</f>
        <v/>
      </c>
      <c r="B5345" s="517" t="s">
        <v>1380</v>
      </c>
    </row>
    <row r="5346" spans="1:3">
      <c r="A5346" s="517" t="str">
        <f>IF(C5351=0,"","商品テーブル")</f>
        <v/>
      </c>
      <c r="B5346" s="517" t="s">
        <v>1396</v>
      </c>
      <c r="C5346" s="517">
        <f>商品入力!C197</f>
        <v>0</v>
      </c>
    </row>
    <row r="5347" spans="1:3">
      <c r="A5347" s="517" t="str">
        <f>IF(C5351=0,"","商品テーブル")</f>
        <v/>
      </c>
      <c r="B5347" s="517" t="s">
        <v>1355</v>
      </c>
      <c r="C5347" s="517">
        <f>商品入力!D197</f>
        <v>0</v>
      </c>
    </row>
    <row r="5348" spans="1:3">
      <c r="A5348" s="517" t="str">
        <f>IF(C5351=0,"","商品テーブル")</f>
        <v/>
      </c>
      <c r="B5348" s="517" t="s">
        <v>1356</v>
      </c>
      <c r="C5348" s="517">
        <f>商品入力!E197</f>
        <v>0</v>
      </c>
    </row>
    <row r="5349" spans="1:3">
      <c r="A5349" s="517" t="str">
        <f>IF(C5351=0,"","商品テーブル")</f>
        <v/>
      </c>
      <c r="B5349" s="517" t="s">
        <v>1357</v>
      </c>
      <c r="C5349" s="517">
        <f>商品入力!F197</f>
        <v>0</v>
      </c>
    </row>
    <row r="5350" spans="1:3">
      <c r="A5350" s="517" t="str">
        <f>IF(C5351=0,"","商品テーブル")</f>
        <v/>
      </c>
      <c r="B5350" s="517" t="s">
        <v>1397</v>
      </c>
      <c r="C5350" s="517">
        <f>商品入力!G197</f>
        <v>0</v>
      </c>
    </row>
    <row r="5351" spans="1:3">
      <c r="A5351" s="517" t="str">
        <f>IF(C5351=0,"","商品テーブル")</f>
        <v/>
      </c>
      <c r="B5351" s="517" t="s">
        <v>1359</v>
      </c>
      <c r="C5351" s="517">
        <f>商品入力!H197</f>
        <v>0</v>
      </c>
    </row>
    <row r="5352" spans="1:3">
      <c r="A5352" s="517" t="str">
        <f>IF(C5351=0,"","商品テーブル")</f>
        <v/>
      </c>
      <c r="B5352" s="517" t="s">
        <v>1398</v>
      </c>
      <c r="C5352" s="517">
        <f>商品入力!I197</f>
        <v>0</v>
      </c>
    </row>
    <row r="5353" spans="1:3">
      <c r="A5353" s="517" t="str">
        <f>IF(C5351=0,"","商品テーブル")</f>
        <v/>
      </c>
      <c r="B5353" s="517" t="s">
        <v>1399</v>
      </c>
      <c r="C5353" s="517">
        <f>商品入力!J197</f>
        <v>0</v>
      </c>
    </row>
    <row r="5354" spans="1:3">
      <c r="A5354" s="517" t="str">
        <f>IF(C5351=0,"","商品テーブル")</f>
        <v/>
      </c>
      <c r="B5354" s="517" t="s">
        <v>1400</v>
      </c>
      <c r="C5354" s="517">
        <f>商品入力!K197</f>
        <v>0</v>
      </c>
    </row>
    <row r="5355" spans="1:3">
      <c r="A5355" s="517" t="str">
        <f>IF(C5351=0,"","商品テーブル")</f>
        <v/>
      </c>
      <c r="B5355" s="517" t="s">
        <v>1401</v>
      </c>
      <c r="C5355" s="517">
        <f>商品入力!L197</f>
        <v>0</v>
      </c>
    </row>
    <row r="5356" spans="1:3">
      <c r="A5356" s="517" t="str">
        <f>IF(C5351=0,"","商品テーブル")</f>
        <v/>
      </c>
      <c r="B5356" s="517" t="s">
        <v>1402</v>
      </c>
      <c r="C5356" s="517">
        <f>商品入力!M197</f>
        <v>0</v>
      </c>
    </row>
    <row r="5357" spans="1:3">
      <c r="A5357" s="517" t="str">
        <f>IF(C5351=0,"","商品テーブル")</f>
        <v/>
      </c>
      <c r="B5357" s="517" t="s">
        <v>1403</v>
      </c>
      <c r="C5357" s="517">
        <f>商品入力!N197</f>
        <v>0</v>
      </c>
    </row>
    <row r="5358" spans="1:3">
      <c r="A5358" s="517" t="str">
        <f>IF(C5351=0,"","商品テーブル")</f>
        <v/>
      </c>
      <c r="B5358" s="517" t="s">
        <v>1404</v>
      </c>
      <c r="C5358" s="517">
        <f>商品入力!O197</f>
        <v>0</v>
      </c>
    </row>
    <row r="5359" spans="1:3">
      <c r="A5359" s="517" t="str">
        <f>IF(C5351=0,"","商品テーブル")</f>
        <v/>
      </c>
      <c r="B5359" s="517" t="s">
        <v>1405</v>
      </c>
      <c r="C5359" s="517">
        <f>商品入力!P197</f>
        <v>0</v>
      </c>
    </row>
    <row r="5360" spans="1:3">
      <c r="A5360" s="517" t="str">
        <f>IF(C5351=0,"","商品テーブル")</f>
        <v/>
      </c>
      <c r="B5360" s="517" t="s">
        <v>1406</v>
      </c>
      <c r="C5360" s="517">
        <f>商品入力!Q197</f>
        <v>0</v>
      </c>
    </row>
    <row r="5361" spans="1:4">
      <c r="A5361" s="517" t="str">
        <f>IF(C5351=0,"","商品テーブル")</f>
        <v/>
      </c>
      <c r="B5361" s="517" t="s">
        <v>1407</v>
      </c>
      <c r="C5361" s="517">
        <f>商品入力!R197</f>
        <v>0</v>
      </c>
    </row>
    <row r="5362" spans="1:4">
      <c r="A5362" s="517" t="str">
        <f>IF(C5351=0,"","商品テーブル")</f>
        <v/>
      </c>
      <c r="B5362" s="517" t="s">
        <v>1408</v>
      </c>
      <c r="C5362" s="517">
        <f>商品入力!S197</f>
        <v>0</v>
      </c>
    </row>
    <row r="5363" spans="1:4">
      <c r="A5363" s="517" t="str">
        <f>IF(C5351=0,"","商品テーブル")</f>
        <v/>
      </c>
      <c r="B5363" s="517" t="s">
        <v>1409</v>
      </c>
      <c r="C5363" s="517">
        <f>商品入力!T197</f>
        <v>0</v>
      </c>
    </row>
    <row r="5364" spans="1:4">
      <c r="A5364" s="517" t="str">
        <f>IF(C5374=0,"","商品テーブル")</f>
        <v/>
      </c>
      <c r="B5364" s="517" t="s">
        <v>1291</v>
      </c>
      <c r="C5364" s="517" t="str">
        <f>申請用入力!$R$12</f>
        <v/>
      </c>
      <c r="D5364" s="517" t="s">
        <v>1292</v>
      </c>
    </row>
    <row r="5365" spans="1:4">
      <c r="A5365" s="517" t="str">
        <f>IF(C5374=0,"","商品テーブル")</f>
        <v/>
      </c>
      <c r="B5365" s="517" t="s">
        <v>1293</v>
      </c>
      <c r="C5365" s="517">
        <f>選択!$A$2</f>
        <v>2024</v>
      </c>
    </row>
    <row r="5366" spans="1:4">
      <c r="A5366" s="517" t="str">
        <f>IF(C5374=0,"","商品テーブル")</f>
        <v/>
      </c>
      <c r="B5366" s="517" t="s">
        <v>1360</v>
      </c>
      <c r="C5366" s="517" t="str">
        <f>選択!$A$1</f>
        <v>ブランド構築支援</v>
      </c>
    </row>
    <row r="5367" spans="1:4">
      <c r="A5367" s="517" t="str">
        <f>IF(C5374=0,"","商品テーブル")</f>
        <v/>
      </c>
      <c r="B5367" s="517" t="s">
        <v>1361</v>
      </c>
      <c r="C5367" s="517" t="e">
        <f ca="1">$C$127</f>
        <v>#VALUE!</v>
      </c>
    </row>
    <row r="5368" spans="1:4">
      <c r="A5368" s="517" t="str">
        <f>IF(C5374=0,"","商品テーブル")</f>
        <v/>
      </c>
      <c r="B5368" s="517" t="s">
        <v>1380</v>
      </c>
    </row>
    <row r="5369" spans="1:4">
      <c r="A5369" s="517" t="str">
        <f>IF(C5374=0,"","商品テーブル")</f>
        <v/>
      </c>
      <c r="B5369" s="517" t="s">
        <v>1396</v>
      </c>
      <c r="C5369" s="517">
        <f>商品入力!C198</f>
        <v>0</v>
      </c>
    </row>
    <row r="5370" spans="1:4">
      <c r="A5370" s="517" t="str">
        <f>IF(C5374=0,"","商品テーブル")</f>
        <v/>
      </c>
      <c r="B5370" s="517" t="s">
        <v>1355</v>
      </c>
      <c r="C5370" s="517">
        <f>商品入力!D198</f>
        <v>0</v>
      </c>
    </row>
    <row r="5371" spans="1:4">
      <c r="A5371" s="517" t="str">
        <f>IF(C5374=0,"","商品テーブル")</f>
        <v/>
      </c>
      <c r="B5371" s="517" t="s">
        <v>1356</v>
      </c>
      <c r="C5371" s="517">
        <f>商品入力!E198</f>
        <v>0</v>
      </c>
    </row>
    <row r="5372" spans="1:4">
      <c r="A5372" s="517" t="str">
        <f>IF(C5374=0,"","商品テーブル")</f>
        <v/>
      </c>
      <c r="B5372" s="517" t="s">
        <v>1357</v>
      </c>
      <c r="C5372" s="517">
        <f>商品入力!F198</f>
        <v>0</v>
      </c>
    </row>
    <row r="5373" spans="1:4">
      <c r="A5373" s="517" t="str">
        <f>IF(C5374=0,"","商品テーブル")</f>
        <v/>
      </c>
      <c r="B5373" s="517" t="s">
        <v>1397</v>
      </c>
      <c r="C5373" s="517">
        <f>商品入力!G198</f>
        <v>0</v>
      </c>
    </row>
    <row r="5374" spans="1:4">
      <c r="A5374" s="517" t="str">
        <f>IF(C5374=0,"","商品テーブル")</f>
        <v/>
      </c>
      <c r="B5374" s="517" t="s">
        <v>1359</v>
      </c>
      <c r="C5374" s="517">
        <f>商品入力!H198</f>
        <v>0</v>
      </c>
    </row>
    <row r="5375" spans="1:4">
      <c r="A5375" s="517" t="str">
        <f>IF(C5374=0,"","商品テーブル")</f>
        <v/>
      </c>
      <c r="B5375" s="517" t="s">
        <v>1398</v>
      </c>
      <c r="C5375" s="517">
        <f>商品入力!I198</f>
        <v>0</v>
      </c>
    </row>
    <row r="5376" spans="1:4">
      <c r="A5376" s="517" t="str">
        <f>IF(C5374=0,"","商品テーブル")</f>
        <v/>
      </c>
      <c r="B5376" s="517" t="s">
        <v>1399</v>
      </c>
      <c r="C5376" s="517">
        <f>商品入力!J198</f>
        <v>0</v>
      </c>
    </row>
    <row r="5377" spans="1:4">
      <c r="A5377" s="517" t="str">
        <f>IF(C5374=0,"","商品テーブル")</f>
        <v/>
      </c>
      <c r="B5377" s="517" t="s">
        <v>1400</v>
      </c>
      <c r="C5377" s="517">
        <f>商品入力!K198</f>
        <v>0</v>
      </c>
    </row>
    <row r="5378" spans="1:4">
      <c r="A5378" s="517" t="str">
        <f>IF(C5374=0,"","商品テーブル")</f>
        <v/>
      </c>
      <c r="B5378" s="517" t="s">
        <v>1401</v>
      </c>
      <c r="C5378" s="517">
        <f>商品入力!L198</f>
        <v>0</v>
      </c>
    </row>
    <row r="5379" spans="1:4">
      <c r="A5379" s="517" t="str">
        <f>IF(C5374=0,"","商品テーブル")</f>
        <v/>
      </c>
      <c r="B5379" s="517" t="s">
        <v>1402</v>
      </c>
      <c r="C5379" s="517">
        <f>商品入力!M198</f>
        <v>0</v>
      </c>
    </row>
    <row r="5380" spans="1:4">
      <c r="A5380" s="517" t="str">
        <f>IF(C5374=0,"","商品テーブル")</f>
        <v/>
      </c>
      <c r="B5380" s="517" t="s">
        <v>1403</v>
      </c>
      <c r="C5380" s="517">
        <f>商品入力!N198</f>
        <v>0</v>
      </c>
    </row>
    <row r="5381" spans="1:4">
      <c r="A5381" s="517" t="str">
        <f>IF(C5374=0,"","商品テーブル")</f>
        <v/>
      </c>
      <c r="B5381" s="517" t="s">
        <v>1404</v>
      </c>
      <c r="C5381" s="517">
        <f>商品入力!O198</f>
        <v>0</v>
      </c>
    </row>
    <row r="5382" spans="1:4">
      <c r="A5382" s="517" t="str">
        <f>IF(C5374=0,"","商品テーブル")</f>
        <v/>
      </c>
      <c r="B5382" s="517" t="s">
        <v>1405</v>
      </c>
      <c r="C5382" s="517">
        <f>商品入力!P198</f>
        <v>0</v>
      </c>
    </row>
    <row r="5383" spans="1:4">
      <c r="A5383" s="517" t="str">
        <f>IF(C5374=0,"","商品テーブル")</f>
        <v/>
      </c>
      <c r="B5383" s="517" t="s">
        <v>1406</v>
      </c>
      <c r="C5383" s="517">
        <f>商品入力!Q198</f>
        <v>0</v>
      </c>
    </row>
    <row r="5384" spans="1:4">
      <c r="A5384" s="517" t="str">
        <f>IF(C5374=0,"","商品テーブル")</f>
        <v/>
      </c>
      <c r="B5384" s="517" t="s">
        <v>1407</v>
      </c>
      <c r="C5384" s="517">
        <f>商品入力!R198</f>
        <v>0</v>
      </c>
    </row>
    <row r="5385" spans="1:4">
      <c r="A5385" s="517" t="str">
        <f>IF(C5374=0,"","商品テーブル")</f>
        <v/>
      </c>
      <c r="B5385" s="517" t="s">
        <v>1408</v>
      </c>
      <c r="C5385" s="517">
        <f>商品入力!S198</f>
        <v>0</v>
      </c>
    </row>
    <row r="5386" spans="1:4">
      <c r="A5386" s="517" t="str">
        <f>IF(C5374=0,"","商品テーブル")</f>
        <v/>
      </c>
      <c r="B5386" s="517" t="s">
        <v>1409</v>
      </c>
      <c r="C5386" s="517">
        <f>商品入力!T198</f>
        <v>0</v>
      </c>
    </row>
    <row r="5387" spans="1:4">
      <c r="A5387" s="517" t="str">
        <f>IF(C5397=0,"","商品テーブル")</f>
        <v/>
      </c>
      <c r="B5387" s="517" t="s">
        <v>1291</v>
      </c>
      <c r="C5387" s="517" t="str">
        <f>申請用入力!$R$12</f>
        <v/>
      </c>
      <c r="D5387" s="517" t="s">
        <v>1292</v>
      </c>
    </row>
    <row r="5388" spans="1:4">
      <c r="A5388" s="517" t="str">
        <f>IF(C5397=0,"","商品テーブル")</f>
        <v/>
      </c>
      <c r="B5388" s="517" t="s">
        <v>1293</v>
      </c>
      <c r="C5388" s="517">
        <f>選択!$A$2</f>
        <v>2024</v>
      </c>
    </row>
    <row r="5389" spans="1:4">
      <c r="A5389" s="517" t="str">
        <f>IF(C5397=0,"","商品テーブル")</f>
        <v/>
      </c>
      <c r="B5389" s="517" t="s">
        <v>1360</v>
      </c>
      <c r="C5389" s="517" t="str">
        <f>選択!$A$1</f>
        <v>ブランド構築支援</v>
      </c>
    </row>
    <row r="5390" spans="1:4">
      <c r="A5390" s="517" t="str">
        <f>IF(C5397=0,"","商品テーブル")</f>
        <v/>
      </c>
      <c r="B5390" s="517" t="s">
        <v>1361</v>
      </c>
      <c r="C5390" s="517" t="e">
        <f ca="1">$C$127</f>
        <v>#VALUE!</v>
      </c>
    </row>
    <row r="5391" spans="1:4">
      <c r="A5391" s="517" t="str">
        <f>IF(C5397=0,"","商品テーブル")</f>
        <v/>
      </c>
      <c r="B5391" s="517" t="s">
        <v>1380</v>
      </c>
    </row>
    <row r="5392" spans="1:4">
      <c r="A5392" s="517" t="str">
        <f>IF(C5397=0,"","商品テーブル")</f>
        <v/>
      </c>
      <c r="B5392" s="517" t="s">
        <v>1396</v>
      </c>
      <c r="C5392" s="517">
        <f>商品入力!C199</f>
        <v>0</v>
      </c>
    </row>
    <row r="5393" spans="1:3">
      <c r="A5393" s="517" t="str">
        <f>IF(C5397=0,"","商品テーブル")</f>
        <v/>
      </c>
      <c r="B5393" s="517" t="s">
        <v>1355</v>
      </c>
      <c r="C5393" s="517">
        <f>商品入力!D199</f>
        <v>0</v>
      </c>
    </row>
    <row r="5394" spans="1:3">
      <c r="A5394" s="517" t="str">
        <f>IF(C5397=0,"","商品テーブル")</f>
        <v/>
      </c>
      <c r="B5394" s="517" t="s">
        <v>1356</v>
      </c>
      <c r="C5394" s="517">
        <f>商品入力!E199</f>
        <v>0</v>
      </c>
    </row>
    <row r="5395" spans="1:3">
      <c r="A5395" s="517" t="str">
        <f>IF(C5397=0,"","商品テーブル")</f>
        <v/>
      </c>
      <c r="B5395" s="517" t="s">
        <v>1357</v>
      </c>
      <c r="C5395" s="517">
        <f>商品入力!F199</f>
        <v>0</v>
      </c>
    </row>
    <row r="5396" spans="1:3">
      <c r="A5396" s="517" t="str">
        <f>IF(C5397=0,"","商品テーブル")</f>
        <v/>
      </c>
      <c r="B5396" s="517" t="s">
        <v>1397</v>
      </c>
      <c r="C5396" s="517">
        <f>商品入力!G199</f>
        <v>0</v>
      </c>
    </row>
    <row r="5397" spans="1:3">
      <c r="A5397" s="517" t="str">
        <f>IF(C5397=0,"","商品テーブル")</f>
        <v/>
      </c>
      <c r="B5397" s="517" t="s">
        <v>1359</v>
      </c>
      <c r="C5397" s="517">
        <f>商品入力!H199</f>
        <v>0</v>
      </c>
    </row>
    <row r="5398" spans="1:3">
      <c r="A5398" s="517" t="str">
        <f>IF(C5397=0,"","商品テーブル")</f>
        <v/>
      </c>
      <c r="B5398" s="517" t="s">
        <v>1398</v>
      </c>
      <c r="C5398" s="517">
        <f>商品入力!I199</f>
        <v>0</v>
      </c>
    </row>
    <row r="5399" spans="1:3">
      <c r="A5399" s="517" t="str">
        <f>IF(C5397=0,"","商品テーブル")</f>
        <v/>
      </c>
      <c r="B5399" s="517" t="s">
        <v>1399</v>
      </c>
      <c r="C5399" s="517">
        <f>商品入力!J199</f>
        <v>0</v>
      </c>
    </row>
    <row r="5400" spans="1:3">
      <c r="A5400" s="517" t="str">
        <f>IF(C5397=0,"","商品テーブル")</f>
        <v/>
      </c>
      <c r="B5400" s="517" t="s">
        <v>1400</v>
      </c>
      <c r="C5400" s="517">
        <f>商品入力!K199</f>
        <v>0</v>
      </c>
    </row>
    <row r="5401" spans="1:3">
      <c r="A5401" s="517" t="str">
        <f>IF(C5397=0,"","商品テーブル")</f>
        <v/>
      </c>
      <c r="B5401" s="517" t="s">
        <v>1401</v>
      </c>
      <c r="C5401" s="517">
        <f>商品入力!L199</f>
        <v>0</v>
      </c>
    </row>
    <row r="5402" spans="1:3">
      <c r="A5402" s="517" t="str">
        <f>IF(C5397=0,"","商品テーブル")</f>
        <v/>
      </c>
      <c r="B5402" s="517" t="s">
        <v>1402</v>
      </c>
      <c r="C5402" s="517">
        <f>商品入力!M199</f>
        <v>0</v>
      </c>
    </row>
    <row r="5403" spans="1:3">
      <c r="A5403" s="517" t="str">
        <f>IF(C5397=0,"","商品テーブル")</f>
        <v/>
      </c>
      <c r="B5403" s="517" t="s">
        <v>1403</v>
      </c>
      <c r="C5403" s="517">
        <f>商品入力!N199</f>
        <v>0</v>
      </c>
    </row>
    <row r="5404" spans="1:3">
      <c r="A5404" s="517" t="str">
        <f>IF(C5397=0,"","商品テーブル")</f>
        <v/>
      </c>
      <c r="B5404" s="517" t="s">
        <v>1404</v>
      </c>
      <c r="C5404" s="517">
        <f>商品入力!O199</f>
        <v>0</v>
      </c>
    </row>
    <row r="5405" spans="1:3">
      <c r="A5405" s="517" t="str">
        <f>IF(C5397=0,"","商品テーブル")</f>
        <v/>
      </c>
      <c r="B5405" s="517" t="s">
        <v>1405</v>
      </c>
      <c r="C5405" s="517">
        <f>商品入力!P199</f>
        <v>0</v>
      </c>
    </row>
    <row r="5406" spans="1:3">
      <c r="A5406" s="517" t="str">
        <f>IF(C5397=0,"","商品テーブル")</f>
        <v/>
      </c>
      <c r="B5406" s="517" t="s">
        <v>1406</v>
      </c>
      <c r="C5406" s="517">
        <f>商品入力!Q199</f>
        <v>0</v>
      </c>
    </row>
    <row r="5407" spans="1:3">
      <c r="A5407" s="517" t="str">
        <f>IF(C5397=0,"","商品テーブル")</f>
        <v/>
      </c>
      <c r="B5407" s="517" t="s">
        <v>1407</v>
      </c>
      <c r="C5407" s="517">
        <f>商品入力!R199</f>
        <v>0</v>
      </c>
    </row>
    <row r="5408" spans="1:3">
      <c r="A5408" s="517" t="str">
        <f>IF(C5397=0,"","商品テーブル")</f>
        <v/>
      </c>
      <c r="B5408" s="517" t="s">
        <v>1408</v>
      </c>
      <c r="C5408" s="517">
        <f>商品入力!S199</f>
        <v>0</v>
      </c>
    </row>
    <row r="5409" spans="1:4">
      <c r="A5409" s="517" t="str">
        <f>IF(C5397=0,"","商品テーブル")</f>
        <v/>
      </c>
      <c r="B5409" s="517" t="s">
        <v>1409</v>
      </c>
      <c r="C5409" s="517">
        <f>商品入力!T199</f>
        <v>0</v>
      </c>
    </row>
    <row r="5410" spans="1:4">
      <c r="A5410" s="517" t="str">
        <f>IF(C5420=0,"","商品テーブル")</f>
        <v/>
      </c>
      <c r="B5410" s="517" t="s">
        <v>1291</v>
      </c>
      <c r="C5410" s="517" t="str">
        <f>申請用入力!$R$12</f>
        <v/>
      </c>
      <c r="D5410" s="517" t="s">
        <v>1292</v>
      </c>
    </row>
    <row r="5411" spans="1:4">
      <c r="A5411" s="517" t="str">
        <f>IF(C5420=0,"","商品テーブル")</f>
        <v/>
      </c>
      <c r="B5411" s="517" t="s">
        <v>1293</v>
      </c>
      <c r="C5411" s="517">
        <f>選択!$A$2</f>
        <v>2024</v>
      </c>
    </row>
    <row r="5412" spans="1:4">
      <c r="A5412" s="517" t="str">
        <f>IF(C5420=0,"","商品テーブル")</f>
        <v/>
      </c>
      <c r="B5412" s="517" t="s">
        <v>1360</v>
      </c>
      <c r="C5412" s="517" t="str">
        <f>選択!$A$1</f>
        <v>ブランド構築支援</v>
      </c>
    </row>
    <row r="5413" spans="1:4">
      <c r="A5413" s="517" t="str">
        <f>IF(C5420=0,"","商品テーブル")</f>
        <v/>
      </c>
      <c r="B5413" s="517" t="s">
        <v>1361</v>
      </c>
      <c r="C5413" s="517" t="e">
        <f ca="1">$C$127</f>
        <v>#VALUE!</v>
      </c>
    </row>
    <row r="5414" spans="1:4">
      <c r="A5414" s="517" t="str">
        <f>IF(C5420=0,"","商品テーブル")</f>
        <v/>
      </c>
      <c r="B5414" s="517" t="s">
        <v>1380</v>
      </c>
    </row>
    <row r="5415" spans="1:4">
      <c r="A5415" s="517" t="str">
        <f>IF(C5420=0,"","商品テーブル")</f>
        <v/>
      </c>
      <c r="B5415" s="517" t="s">
        <v>1396</v>
      </c>
      <c r="C5415" s="517">
        <f>商品入力!C200</f>
        <v>0</v>
      </c>
    </row>
    <row r="5416" spans="1:4">
      <c r="A5416" s="517" t="str">
        <f>IF(C5420=0,"","商品テーブル")</f>
        <v/>
      </c>
      <c r="B5416" s="517" t="s">
        <v>1355</v>
      </c>
      <c r="C5416" s="517">
        <f>商品入力!D200</f>
        <v>0</v>
      </c>
    </row>
    <row r="5417" spans="1:4">
      <c r="A5417" s="517" t="str">
        <f>IF(C5420=0,"","商品テーブル")</f>
        <v/>
      </c>
      <c r="B5417" s="517" t="s">
        <v>1356</v>
      </c>
      <c r="C5417" s="517">
        <f>商品入力!E200</f>
        <v>0</v>
      </c>
    </row>
    <row r="5418" spans="1:4">
      <c r="A5418" s="517" t="str">
        <f>IF(C5420=0,"","商品テーブル")</f>
        <v/>
      </c>
      <c r="B5418" s="517" t="s">
        <v>1357</v>
      </c>
      <c r="C5418" s="517">
        <f>商品入力!F200</f>
        <v>0</v>
      </c>
    </row>
    <row r="5419" spans="1:4">
      <c r="A5419" s="517" t="str">
        <f>IF(C5420=0,"","商品テーブル")</f>
        <v/>
      </c>
      <c r="B5419" s="517" t="s">
        <v>1397</v>
      </c>
      <c r="C5419" s="517">
        <f>商品入力!G200</f>
        <v>0</v>
      </c>
    </row>
    <row r="5420" spans="1:4">
      <c r="A5420" s="517" t="str">
        <f>IF(C5420=0,"","商品テーブル")</f>
        <v/>
      </c>
      <c r="B5420" s="517" t="s">
        <v>1359</v>
      </c>
      <c r="C5420" s="517">
        <f>商品入力!H200</f>
        <v>0</v>
      </c>
    </row>
    <row r="5421" spans="1:4">
      <c r="A5421" s="517" t="str">
        <f>IF(C5420=0,"","商品テーブル")</f>
        <v/>
      </c>
      <c r="B5421" s="517" t="s">
        <v>1398</v>
      </c>
      <c r="C5421" s="517">
        <f>商品入力!I200</f>
        <v>0</v>
      </c>
    </row>
    <row r="5422" spans="1:4">
      <c r="A5422" s="517" t="str">
        <f>IF(C5420=0,"","商品テーブル")</f>
        <v/>
      </c>
      <c r="B5422" s="517" t="s">
        <v>1399</v>
      </c>
      <c r="C5422" s="517">
        <f>商品入力!J200</f>
        <v>0</v>
      </c>
    </row>
    <row r="5423" spans="1:4">
      <c r="A5423" s="517" t="str">
        <f>IF(C5420=0,"","商品テーブル")</f>
        <v/>
      </c>
      <c r="B5423" s="517" t="s">
        <v>1400</v>
      </c>
      <c r="C5423" s="517">
        <f>商品入力!K200</f>
        <v>0</v>
      </c>
    </row>
    <row r="5424" spans="1:4">
      <c r="A5424" s="517" t="str">
        <f>IF(C5420=0,"","商品テーブル")</f>
        <v/>
      </c>
      <c r="B5424" s="517" t="s">
        <v>1401</v>
      </c>
      <c r="C5424" s="517">
        <f>商品入力!L200</f>
        <v>0</v>
      </c>
    </row>
    <row r="5425" spans="1:4">
      <c r="A5425" s="517" t="str">
        <f>IF(C5420=0,"","商品テーブル")</f>
        <v/>
      </c>
      <c r="B5425" s="517" t="s">
        <v>1402</v>
      </c>
      <c r="C5425" s="517">
        <f>商品入力!M200</f>
        <v>0</v>
      </c>
    </row>
    <row r="5426" spans="1:4">
      <c r="A5426" s="517" t="str">
        <f>IF(C5420=0,"","商品テーブル")</f>
        <v/>
      </c>
      <c r="B5426" s="517" t="s">
        <v>1403</v>
      </c>
      <c r="C5426" s="517">
        <f>商品入力!N200</f>
        <v>0</v>
      </c>
    </row>
    <row r="5427" spans="1:4">
      <c r="A5427" s="517" t="str">
        <f>IF(C5420=0,"","商品テーブル")</f>
        <v/>
      </c>
      <c r="B5427" s="517" t="s">
        <v>1404</v>
      </c>
      <c r="C5427" s="517">
        <f>商品入力!O200</f>
        <v>0</v>
      </c>
    </row>
    <row r="5428" spans="1:4">
      <c r="A5428" s="517" t="str">
        <f>IF(C5420=0,"","商品テーブル")</f>
        <v/>
      </c>
      <c r="B5428" s="517" t="s">
        <v>1405</v>
      </c>
      <c r="C5428" s="517">
        <f>商品入力!P200</f>
        <v>0</v>
      </c>
    </row>
    <row r="5429" spans="1:4">
      <c r="A5429" s="517" t="str">
        <f>IF(C5420=0,"","商品テーブル")</f>
        <v/>
      </c>
      <c r="B5429" s="517" t="s">
        <v>1406</v>
      </c>
      <c r="C5429" s="517">
        <f>商品入力!Q200</f>
        <v>0</v>
      </c>
    </row>
    <row r="5430" spans="1:4">
      <c r="A5430" s="517" t="str">
        <f>IF(C5420=0,"","商品テーブル")</f>
        <v/>
      </c>
      <c r="B5430" s="517" t="s">
        <v>1407</v>
      </c>
      <c r="C5430" s="517">
        <f>商品入力!R200</f>
        <v>0</v>
      </c>
    </row>
    <row r="5431" spans="1:4">
      <c r="A5431" s="517" t="str">
        <f>IF(C5420=0,"","商品テーブル")</f>
        <v/>
      </c>
      <c r="B5431" s="517" t="s">
        <v>1408</v>
      </c>
      <c r="C5431" s="517">
        <f>商品入力!S200</f>
        <v>0</v>
      </c>
    </row>
    <row r="5432" spans="1:4">
      <c r="A5432" s="517" t="str">
        <f>IF(C5420=0,"","商品テーブル")</f>
        <v/>
      </c>
      <c r="B5432" s="517" t="s">
        <v>1409</v>
      </c>
      <c r="C5432" s="517">
        <f>商品入力!T200</f>
        <v>0</v>
      </c>
    </row>
    <row r="5433" spans="1:4">
      <c r="A5433" s="517" t="str">
        <f>IF(C5443=0,"","商品テーブル")</f>
        <v/>
      </c>
      <c r="B5433" s="517" t="s">
        <v>1291</v>
      </c>
      <c r="C5433" s="517" t="str">
        <f>申請用入力!$R$12</f>
        <v/>
      </c>
      <c r="D5433" s="517" t="s">
        <v>1292</v>
      </c>
    </row>
    <row r="5434" spans="1:4">
      <c r="A5434" s="517" t="str">
        <f>IF(C5443=0,"","商品テーブル")</f>
        <v/>
      </c>
      <c r="B5434" s="517" t="s">
        <v>1293</v>
      </c>
      <c r="C5434" s="517">
        <f>選択!$A$2</f>
        <v>2024</v>
      </c>
    </row>
    <row r="5435" spans="1:4">
      <c r="A5435" s="517" t="str">
        <f>IF(C5443=0,"","商品テーブル")</f>
        <v/>
      </c>
      <c r="B5435" s="517" t="s">
        <v>1360</v>
      </c>
      <c r="C5435" s="517" t="str">
        <f>選択!$A$1</f>
        <v>ブランド構築支援</v>
      </c>
    </row>
    <row r="5436" spans="1:4">
      <c r="A5436" s="517" t="str">
        <f>IF(C5443=0,"","商品テーブル")</f>
        <v/>
      </c>
      <c r="B5436" s="517" t="s">
        <v>1361</v>
      </c>
      <c r="C5436" s="517" t="e">
        <f ca="1">$C$127</f>
        <v>#VALUE!</v>
      </c>
    </row>
    <row r="5437" spans="1:4">
      <c r="A5437" s="517" t="str">
        <f>IF(C5443=0,"","商品テーブル")</f>
        <v/>
      </c>
      <c r="B5437" s="517" t="s">
        <v>1380</v>
      </c>
    </row>
    <row r="5438" spans="1:4">
      <c r="A5438" s="517" t="str">
        <f>IF(C5443=0,"","商品テーブル")</f>
        <v/>
      </c>
      <c r="B5438" s="517" t="s">
        <v>1396</v>
      </c>
      <c r="C5438" s="517">
        <f>商品入力!C201</f>
        <v>0</v>
      </c>
    </row>
    <row r="5439" spans="1:4">
      <c r="A5439" s="517" t="str">
        <f>IF(C5443=0,"","商品テーブル")</f>
        <v/>
      </c>
      <c r="B5439" s="517" t="s">
        <v>1355</v>
      </c>
      <c r="C5439" s="517">
        <f>商品入力!D201</f>
        <v>0</v>
      </c>
    </row>
    <row r="5440" spans="1:4">
      <c r="A5440" s="517" t="str">
        <f>IF(C5443=0,"","商品テーブル")</f>
        <v/>
      </c>
      <c r="B5440" s="517" t="s">
        <v>1356</v>
      </c>
      <c r="C5440" s="517">
        <f>商品入力!E201</f>
        <v>0</v>
      </c>
    </row>
    <row r="5441" spans="1:4">
      <c r="A5441" s="517" t="str">
        <f>IF(C5443=0,"","商品テーブル")</f>
        <v/>
      </c>
      <c r="B5441" s="517" t="s">
        <v>1357</v>
      </c>
      <c r="C5441" s="517">
        <f>商品入力!F201</f>
        <v>0</v>
      </c>
    </row>
    <row r="5442" spans="1:4">
      <c r="A5442" s="517" t="str">
        <f>IF(C5443=0,"","商品テーブル")</f>
        <v/>
      </c>
      <c r="B5442" s="517" t="s">
        <v>1397</v>
      </c>
      <c r="C5442" s="517">
        <f>商品入力!G201</f>
        <v>0</v>
      </c>
    </row>
    <row r="5443" spans="1:4">
      <c r="A5443" s="517" t="str">
        <f>IF(C5443=0,"","商品テーブル")</f>
        <v/>
      </c>
      <c r="B5443" s="517" t="s">
        <v>1359</v>
      </c>
      <c r="C5443" s="517">
        <f>商品入力!H201</f>
        <v>0</v>
      </c>
    </row>
    <row r="5444" spans="1:4">
      <c r="A5444" s="517" t="str">
        <f>IF(C5443=0,"","商品テーブル")</f>
        <v/>
      </c>
      <c r="B5444" s="517" t="s">
        <v>1398</v>
      </c>
      <c r="C5444" s="517">
        <f>商品入力!I201</f>
        <v>0</v>
      </c>
    </row>
    <row r="5445" spans="1:4">
      <c r="A5445" s="517" t="str">
        <f>IF(C5443=0,"","商品テーブル")</f>
        <v/>
      </c>
      <c r="B5445" s="517" t="s">
        <v>1399</v>
      </c>
      <c r="C5445" s="517">
        <f>商品入力!J201</f>
        <v>0</v>
      </c>
    </row>
    <row r="5446" spans="1:4">
      <c r="A5446" s="517" t="str">
        <f>IF(C5443=0,"","商品テーブル")</f>
        <v/>
      </c>
      <c r="B5446" s="517" t="s">
        <v>1400</v>
      </c>
      <c r="C5446" s="517">
        <f>商品入力!K201</f>
        <v>0</v>
      </c>
    </row>
    <row r="5447" spans="1:4">
      <c r="A5447" s="517" t="str">
        <f>IF(C5443=0,"","商品テーブル")</f>
        <v/>
      </c>
      <c r="B5447" s="517" t="s">
        <v>1401</v>
      </c>
      <c r="C5447" s="517">
        <f>商品入力!L201</f>
        <v>0</v>
      </c>
    </row>
    <row r="5448" spans="1:4">
      <c r="A5448" s="517" t="str">
        <f>IF(C5443=0,"","商品テーブル")</f>
        <v/>
      </c>
      <c r="B5448" s="517" t="s">
        <v>1402</v>
      </c>
      <c r="C5448" s="517">
        <f>商品入力!M201</f>
        <v>0</v>
      </c>
    </row>
    <row r="5449" spans="1:4">
      <c r="A5449" s="517" t="str">
        <f>IF(C5443=0,"","商品テーブル")</f>
        <v/>
      </c>
      <c r="B5449" s="517" t="s">
        <v>1403</v>
      </c>
      <c r="C5449" s="517">
        <f>商品入力!N201</f>
        <v>0</v>
      </c>
    </row>
    <row r="5450" spans="1:4">
      <c r="A5450" s="517" t="str">
        <f>IF(C5443=0,"","商品テーブル")</f>
        <v/>
      </c>
      <c r="B5450" s="517" t="s">
        <v>1404</v>
      </c>
      <c r="C5450" s="517">
        <f>商品入力!O201</f>
        <v>0</v>
      </c>
    </row>
    <row r="5451" spans="1:4">
      <c r="A5451" s="517" t="str">
        <f>IF(C5443=0,"","商品テーブル")</f>
        <v/>
      </c>
      <c r="B5451" s="517" t="s">
        <v>1405</v>
      </c>
      <c r="C5451" s="517">
        <f>商品入力!P201</f>
        <v>0</v>
      </c>
    </row>
    <row r="5452" spans="1:4">
      <c r="A5452" s="517" t="str">
        <f>IF(C5443=0,"","商品テーブル")</f>
        <v/>
      </c>
      <c r="B5452" s="517" t="s">
        <v>1406</v>
      </c>
      <c r="C5452" s="517">
        <f>商品入力!Q201</f>
        <v>0</v>
      </c>
    </row>
    <row r="5453" spans="1:4">
      <c r="A5453" s="517" t="str">
        <f>IF(C5443=0,"","商品テーブル")</f>
        <v/>
      </c>
      <c r="B5453" s="517" t="s">
        <v>1407</v>
      </c>
      <c r="C5453" s="517">
        <f>商品入力!R201</f>
        <v>0</v>
      </c>
    </row>
    <row r="5454" spans="1:4">
      <c r="A5454" s="517" t="str">
        <f>IF(C5443=0,"","商品テーブル")</f>
        <v/>
      </c>
      <c r="B5454" s="517" t="s">
        <v>1408</v>
      </c>
      <c r="C5454" s="517">
        <f>商品入力!S201</f>
        <v>0</v>
      </c>
    </row>
    <row r="5455" spans="1:4">
      <c r="A5455" s="517" t="str">
        <f>IF(C5443=0,"","商品テーブル")</f>
        <v/>
      </c>
      <c r="B5455" s="517" t="s">
        <v>1409</v>
      </c>
      <c r="C5455" s="517">
        <f>商品入力!T201</f>
        <v>0</v>
      </c>
    </row>
    <row r="5456" spans="1:4">
      <c r="A5456" s="517" t="str">
        <f>IF(C5466=0,"","商品テーブル")</f>
        <v/>
      </c>
      <c r="B5456" s="517" t="s">
        <v>1291</v>
      </c>
      <c r="C5456" s="517" t="str">
        <f>申請用入力!$R$12</f>
        <v/>
      </c>
      <c r="D5456" s="517" t="s">
        <v>1292</v>
      </c>
    </row>
    <row r="5457" spans="1:3">
      <c r="A5457" s="517" t="str">
        <f>IF(C5466=0,"","商品テーブル")</f>
        <v/>
      </c>
      <c r="B5457" s="517" t="s">
        <v>1293</v>
      </c>
      <c r="C5457" s="517">
        <f>選択!$A$2</f>
        <v>2024</v>
      </c>
    </row>
    <row r="5458" spans="1:3">
      <c r="A5458" s="517" t="str">
        <f>IF(C5466=0,"","商品テーブル")</f>
        <v/>
      </c>
      <c r="B5458" s="517" t="s">
        <v>1360</v>
      </c>
      <c r="C5458" s="517" t="str">
        <f>選択!$A$1</f>
        <v>ブランド構築支援</v>
      </c>
    </row>
    <row r="5459" spans="1:3">
      <c r="A5459" s="517" t="str">
        <f>IF(C5466=0,"","商品テーブル")</f>
        <v/>
      </c>
      <c r="B5459" s="517" t="s">
        <v>1361</v>
      </c>
      <c r="C5459" s="517" t="e">
        <f ca="1">$C$127</f>
        <v>#VALUE!</v>
      </c>
    </row>
    <row r="5460" spans="1:3">
      <c r="A5460" s="517" t="str">
        <f>IF(C5466=0,"","商品テーブル")</f>
        <v/>
      </c>
      <c r="B5460" s="517" t="s">
        <v>1380</v>
      </c>
    </row>
    <row r="5461" spans="1:3">
      <c r="A5461" s="517" t="str">
        <f>IF(C5466=0,"","商品テーブル")</f>
        <v/>
      </c>
      <c r="B5461" s="517" t="s">
        <v>1396</v>
      </c>
      <c r="C5461" s="517">
        <f>商品入力!C202</f>
        <v>0</v>
      </c>
    </row>
    <row r="5462" spans="1:3">
      <c r="A5462" s="517" t="str">
        <f>IF(C5466=0,"","商品テーブル")</f>
        <v/>
      </c>
      <c r="B5462" s="517" t="s">
        <v>1355</v>
      </c>
      <c r="C5462" s="517">
        <f>商品入力!D202</f>
        <v>0</v>
      </c>
    </row>
    <row r="5463" spans="1:3">
      <c r="A5463" s="517" t="str">
        <f>IF(C5466=0,"","商品テーブル")</f>
        <v/>
      </c>
      <c r="B5463" s="517" t="s">
        <v>1356</v>
      </c>
      <c r="C5463" s="517">
        <f>商品入力!E202</f>
        <v>0</v>
      </c>
    </row>
    <row r="5464" spans="1:3">
      <c r="A5464" s="517" t="str">
        <f>IF(C5466=0,"","商品テーブル")</f>
        <v/>
      </c>
      <c r="B5464" s="517" t="s">
        <v>1357</v>
      </c>
      <c r="C5464" s="517">
        <f>商品入力!F202</f>
        <v>0</v>
      </c>
    </row>
    <row r="5465" spans="1:3">
      <c r="A5465" s="517" t="str">
        <f>IF(C5466=0,"","商品テーブル")</f>
        <v/>
      </c>
      <c r="B5465" s="517" t="s">
        <v>1397</v>
      </c>
      <c r="C5465" s="517">
        <f>商品入力!G202</f>
        <v>0</v>
      </c>
    </row>
    <row r="5466" spans="1:3">
      <c r="A5466" s="517" t="str">
        <f>IF(C5466=0,"","商品テーブル")</f>
        <v/>
      </c>
      <c r="B5466" s="517" t="s">
        <v>1359</v>
      </c>
      <c r="C5466" s="517">
        <f>商品入力!H202</f>
        <v>0</v>
      </c>
    </row>
    <row r="5467" spans="1:3">
      <c r="A5467" s="517" t="str">
        <f>IF(C5466=0,"","商品テーブル")</f>
        <v/>
      </c>
      <c r="B5467" s="517" t="s">
        <v>1398</v>
      </c>
      <c r="C5467" s="517">
        <f>商品入力!I202</f>
        <v>0</v>
      </c>
    </row>
    <row r="5468" spans="1:3">
      <c r="A5468" s="517" t="str">
        <f>IF(C5466=0,"","商品テーブル")</f>
        <v/>
      </c>
      <c r="B5468" s="517" t="s">
        <v>1399</v>
      </c>
      <c r="C5468" s="517">
        <f>商品入力!J202</f>
        <v>0</v>
      </c>
    </row>
    <row r="5469" spans="1:3">
      <c r="A5469" s="517" t="str">
        <f>IF(C5466=0,"","商品テーブル")</f>
        <v/>
      </c>
      <c r="B5469" s="517" t="s">
        <v>1400</v>
      </c>
      <c r="C5469" s="517">
        <f>商品入力!K202</f>
        <v>0</v>
      </c>
    </row>
    <row r="5470" spans="1:3">
      <c r="A5470" s="517" t="str">
        <f>IF(C5466=0,"","商品テーブル")</f>
        <v/>
      </c>
      <c r="B5470" s="517" t="s">
        <v>1401</v>
      </c>
      <c r="C5470" s="517">
        <f>商品入力!L202</f>
        <v>0</v>
      </c>
    </row>
    <row r="5471" spans="1:3">
      <c r="A5471" s="517" t="str">
        <f>IF(C5466=0,"","商品テーブル")</f>
        <v/>
      </c>
      <c r="B5471" s="517" t="s">
        <v>1402</v>
      </c>
      <c r="C5471" s="517">
        <f>商品入力!M202</f>
        <v>0</v>
      </c>
    </row>
    <row r="5472" spans="1:3">
      <c r="A5472" s="517" t="str">
        <f>IF(C5466=0,"","商品テーブル")</f>
        <v/>
      </c>
      <c r="B5472" s="517" t="s">
        <v>1403</v>
      </c>
      <c r="C5472" s="517">
        <f>商品入力!N202</f>
        <v>0</v>
      </c>
    </row>
    <row r="5473" spans="1:4">
      <c r="A5473" s="517" t="str">
        <f>IF(C5466=0,"","商品テーブル")</f>
        <v/>
      </c>
      <c r="B5473" s="517" t="s">
        <v>1404</v>
      </c>
      <c r="C5473" s="517">
        <f>商品入力!O202</f>
        <v>0</v>
      </c>
    </row>
    <row r="5474" spans="1:4">
      <c r="A5474" s="517" t="str">
        <f>IF(C5466=0,"","商品テーブル")</f>
        <v/>
      </c>
      <c r="B5474" s="517" t="s">
        <v>1405</v>
      </c>
      <c r="C5474" s="517">
        <f>商品入力!P202</f>
        <v>0</v>
      </c>
    </row>
    <row r="5475" spans="1:4">
      <c r="A5475" s="517" t="str">
        <f>IF(C5466=0,"","商品テーブル")</f>
        <v/>
      </c>
      <c r="B5475" s="517" t="s">
        <v>1406</v>
      </c>
      <c r="C5475" s="517">
        <f>商品入力!Q202</f>
        <v>0</v>
      </c>
    </row>
    <row r="5476" spans="1:4">
      <c r="A5476" s="517" t="str">
        <f>IF(C5466=0,"","商品テーブル")</f>
        <v/>
      </c>
      <c r="B5476" s="517" t="s">
        <v>1407</v>
      </c>
      <c r="C5476" s="517">
        <f>商品入力!R202</f>
        <v>0</v>
      </c>
    </row>
    <row r="5477" spans="1:4">
      <c r="A5477" s="517" t="str">
        <f>IF(C5466=0,"","商品テーブル")</f>
        <v/>
      </c>
      <c r="B5477" s="517" t="s">
        <v>1408</v>
      </c>
      <c r="C5477" s="517">
        <f>商品入力!S202</f>
        <v>0</v>
      </c>
    </row>
    <row r="5478" spans="1:4">
      <c r="A5478" s="517" t="str">
        <f>IF(C5466=0,"","商品テーブル")</f>
        <v/>
      </c>
      <c r="B5478" s="517" t="s">
        <v>1409</v>
      </c>
      <c r="C5478" s="517">
        <f>商品入力!T202</f>
        <v>0</v>
      </c>
    </row>
    <row r="5479" spans="1:4">
      <c r="A5479" s="517" t="str">
        <f>IF(C5489=0,"","商品テーブル")</f>
        <v/>
      </c>
      <c r="B5479" s="517" t="s">
        <v>1291</v>
      </c>
      <c r="C5479" s="517" t="str">
        <f>申請用入力!$R$12</f>
        <v/>
      </c>
      <c r="D5479" s="517" t="s">
        <v>1292</v>
      </c>
    </row>
    <row r="5480" spans="1:4">
      <c r="A5480" s="517" t="str">
        <f>IF(C5489=0,"","商品テーブル")</f>
        <v/>
      </c>
      <c r="B5480" s="517" t="s">
        <v>1293</v>
      </c>
      <c r="C5480" s="517">
        <f>選択!$A$2</f>
        <v>2024</v>
      </c>
    </row>
    <row r="5481" spans="1:4">
      <c r="A5481" s="517" t="str">
        <f>IF(C5489=0,"","商品テーブル")</f>
        <v/>
      </c>
      <c r="B5481" s="517" t="s">
        <v>1360</v>
      </c>
      <c r="C5481" s="517" t="str">
        <f>選択!$A$1</f>
        <v>ブランド構築支援</v>
      </c>
    </row>
    <row r="5482" spans="1:4">
      <c r="A5482" s="517" t="str">
        <f>IF(C5489=0,"","商品テーブル")</f>
        <v/>
      </c>
      <c r="B5482" s="517" t="s">
        <v>1361</v>
      </c>
      <c r="C5482" s="517" t="e">
        <f ca="1">$C$127</f>
        <v>#VALUE!</v>
      </c>
    </row>
    <row r="5483" spans="1:4">
      <c r="A5483" s="517" t="str">
        <f>IF(C5489=0,"","商品テーブル")</f>
        <v/>
      </c>
      <c r="B5483" s="517" t="s">
        <v>1380</v>
      </c>
    </row>
    <row r="5484" spans="1:4">
      <c r="A5484" s="517" t="str">
        <f>IF(C5489=0,"","商品テーブル")</f>
        <v/>
      </c>
      <c r="B5484" s="517" t="s">
        <v>1396</v>
      </c>
      <c r="C5484" s="517">
        <f>商品入力!C203</f>
        <v>0</v>
      </c>
    </row>
    <row r="5485" spans="1:4">
      <c r="A5485" s="517" t="str">
        <f>IF(C5489=0,"","商品テーブル")</f>
        <v/>
      </c>
      <c r="B5485" s="517" t="s">
        <v>1355</v>
      </c>
      <c r="C5485" s="517">
        <f>商品入力!D203</f>
        <v>0</v>
      </c>
    </row>
    <row r="5486" spans="1:4">
      <c r="A5486" s="517" t="str">
        <f>IF(C5489=0,"","商品テーブル")</f>
        <v/>
      </c>
      <c r="B5486" s="517" t="s">
        <v>1356</v>
      </c>
      <c r="C5486" s="517">
        <f>商品入力!E203</f>
        <v>0</v>
      </c>
    </row>
    <row r="5487" spans="1:4">
      <c r="A5487" s="517" t="str">
        <f>IF(C5489=0,"","商品テーブル")</f>
        <v/>
      </c>
      <c r="B5487" s="517" t="s">
        <v>1357</v>
      </c>
      <c r="C5487" s="517">
        <f>商品入力!F203</f>
        <v>0</v>
      </c>
    </row>
    <row r="5488" spans="1:4">
      <c r="A5488" s="517" t="str">
        <f>IF(C5489=0,"","商品テーブル")</f>
        <v/>
      </c>
      <c r="B5488" s="517" t="s">
        <v>1397</v>
      </c>
      <c r="C5488" s="517">
        <f>商品入力!G203</f>
        <v>0</v>
      </c>
    </row>
    <row r="5489" spans="1:4">
      <c r="A5489" s="517" t="str">
        <f>IF(C5489=0,"","商品テーブル")</f>
        <v/>
      </c>
      <c r="B5489" s="517" t="s">
        <v>1359</v>
      </c>
      <c r="C5489" s="517">
        <f>商品入力!H203</f>
        <v>0</v>
      </c>
    </row>
    <row r="5490" spans="1:4">
      <c r="A5490" s="517" t="str">
        <f>IF(C5489=0,"","商品テーブル")</f>
        <v/>
      </c>
      <c r="B5490" s="517" t="s">
        <v>1398</v>
      </c>
      <c r="C5490" s="517">
        <f>商品入力!I203</f>
        <v>0</v>
      </c>
    </row>
    <row r="5491" spans="1:4">
      <c r="A5491" s="517" t="str">
        <f>IF(C5489=0,"","商品テーブル")</f>
        <v/>
      </c>
      <c r="B5491" s="517" t="s">
        <v>1399</v>
      </c>
      <c r="C5491" s="517">
        <f>商品入力!J203</f>
        <v>0</v>
      </c>
    </row>
    <row r="5492" spans="1:4">
      <c r="A5492" s="517" t="str">
        <f>IF(C5489=0,"","商品テーブル")</f>
        <v/>
      </c>
      <c r="B5492" s="517" t="s">
        <v>1400</v>
      </c>
      <c r="C5492" s="517">
        <f>商品入力!K203</f>
        <v>0</v>
      </c>
    </row>
    <row r="5493" spans="1:4">
      <c r="A5493" s="517" t="str">
        <f>IF(C5489=0,"","商品テーブル")</f>
        <v/>
      </c>
      <c r="B5493" s="517" t="s">
        <v>1401</v>
      </c>
      <c r="C5493" s="517">
        <f>商品入力!L203</f>
        <v>0</v>
      </c>
    </row>
    <row r="5494" spans="1:4">
      <c r="A5494" s="517" t="str">
        <f>IF(C5489=0,"","商品テーブル")</f>
        <v/>
      </c>
      <c r="B5494" s="517" t="s">
        <v>1402</v>
      </c>
      <c r="C5494" s="517">
        <f>商品入力!M203</f>
        <v>0</v>
      </c>
    </row>
    <row r="5495" spans="1:4">
      <c r="A5495" s="517" t="str">
        <f>IF(C5489=0,"","商品テーブル")</f>
        <v/>
      </c>
      <c r="B5495" s="517" t="s">
        <v>1403</v>
      </c>
      <c r="C5495" s="517">
        <f>商品入力!N203</f>
        <v>0</v>
      </c>
    </row>
    <row r="5496" spans="1:4">
      <c r="A5496" s="517" t="str">
        <f>IF(C5489=0,"","商品テーブル")</f>
        <v/>
      </c>
      <c r="B5496" s="517" t="s">
        <v>1404</v>
      </c>
      <c r="C5496" s="517">
        <f>商品入力!O203</f>
        <v>0</v>
      </c>
    </row>
    <row r="5497" spans="1:4">
      <c r="A5497" s="517" t="str">
        <f>IF(C5489=0,"","商品テーブル")</f>
        <v/>
      </c>
      <c r="B5497" s="517" t="s">
        <v>1405</v>
      </c>
      <c r="C5497" s="517">
        <f>商品入力!P203</f>
        <v>0</v>
      </c>
    </row>
    <row r="5498" spans="1:4">
      <c r="A5498" s="517" t="str">
        <f>IF(C5489=0,"","商品テーブル")</f>
        <v/>
      </c>
      <c r="B5498" s="517" t="s">
        <v>1406</v>
      </c>
      <c r="C5498" s="517">
        <f>商品入力!Q203</f>
        <v>0</v>
      </c>
    </row>
    <row r="5499" spans="1:4">
      <c r="A5499" s="517" t="str">
        <f>IF(C5489=0,"","商品テーブル")</f>
        <v/>
      </c>
      <c r="B5499" s="517" t="s">
        <v>1407</v>
      </c>
      <c r="C5499" s="517">
        <f>商品入力!R203</f>
        <v>0</v>
      </c>
    </row>
    <row r="5500" spans="1:4">
      <c r="A5500" s="517" t="str">
        <f>IF(C5489=0,"","商品テーブル")</f>
        <v/>
      </c>
      <c r="B5500" s="517" t="s">
        <v>1408</v>
      </c>
      <c r="C5500" s="517">
        <f>商品入力!S203</f>
        <v>0</v>
      </c>
    </row>
    <row r="5501" spans="1:4">
      <c r="A5501" s="517" t="str">
        <f>IF(C5489=0,"","商品テーブル")</f>
        <v/>
      </c>
      <c r="B5501" s="517" t="s">
        <v>1409</v>
      </c>
      <c r="C5501" s="517">
        <f>商品入力!T203</f>
        <v>0</v>
      </c>
    </row>
    <row r="5502" spans="1:4">
      <c r="A5502" s="517" t="str">
        <f>IF(C5512=0,"","商品テーブル")</f>
        <v/>
      </c>
      <c r="B5502" s="517" t="s">
        <v>1291</v>
      </c>
      <c r="C5502" s="517" t="str">
        <f>申請用入力!$R$12</f>
        <v/>
      </c>
      <c r="D5502" s="517" t="s">
        <v>1292</v>
      </c>
    </row>
    <row r="5503" spans="1:4">
      <c r="A5503" s="517" t="str">
        <f>IF(C5512=0,"","商品テーブル")</f>
        <v/>
      </c>
      <c r="B5503" s="517" t="s">
        <v>1293</v>
      </c>
      <c r="C5503" s="517">
        <f>選択!$A$2</f>
        <v>2024</v>
      </c>
    </row>
    <row r="5504" spans="1:4">
      <c r="A5504" s="517" t="str">
        <f>IF(C5512=0,"","商品テーブル")</f>
        <v/>
      </c>
      <c r="B5504" s="517" t="s">
        <v>1360</v>
      </c>
      <c r="C5504" s="517" t="str">
        <f>選択!$A$1</f>
        <v>ブランド構築支援</v>
      </c>
    </row>
    <row r="5505" spans="1:3">
      <c r="A5505" s="517" t="str">
        <f>IF(C5512=0,"","商品テーブル")</f>
        <v/>
      </c>
      <c r="B5505" s="517" t="s">
        <v>1361</v>
      </c>
      <c r="C5505" s="517" t="e">
        <f ca="1">$C$127</f>
        <v>#VALUE!</v>
      </c>
    </row>
    <row r="5506" spans="1:3">
      <c r="A5506" s="517" t="str">
        <f>IF(C5512=0,"","商品テーブル")</f>
        <v/>
      </c>
      <c r="B5506" s="517" t="s">
        <v>1380</v>
      </c>
    </row>
    <row r="5507" spans="1:3">
      <c r="A5507" s="517" t="str">
        <f>IF(C5512=0,"","商品テーブル")</f>
        <v/>
      </c>
      <c r="B5507" s="517" t="s">
        <v>1396</v>
      </c>
      <c r="C5507" s="517">
        <f>商品入力!C204</f>
        <v>0</v>
      </c>
    </row>
    <row r="5508" spans="1:3">
      <c r="A5508" s="517" t="str">
        <f>IF(C5512=0,"","商品テーブル")</f>
        <v/>
      </c>
      <c r="B5508" s="517" t="s">
        <v>1355</v>
      </c>
      <c r="C5508" s="517">
        <f>商品入力!D204</f>
        <v>0</v>
      </c>
    </row>
    <row r="5509" spans="1:3">
      <c r="A5509" s="517" t="str">
        <f>IF(C5512=0,"","商品テーブル")</f>
        <v/>
      </c>
      <c r="B5509" s="517" t="s">
        <v>1356</v>
      </c>
      <c r="C5509" s="517">
        <f>商品入力!E204</f>
        <v>0</v>
      </c>
    </row>
    <row r="5510" spans="1:3">
      <c r="A5510" s="517" t="str">
        <f>IF(C5512=0,"","商品テーブル")</f>
        <v/>
      </c>
      <c r="B5510" s="517" t="s">
        <v>1357</v>
      </c>
      <c r="C5510" s="517">
        <f>商品入力!F204</f>
        <v>0</v>
      </c>
    </row>
    <row r="5511" spans="1:3">
      <c r="A5511" s="517" t="str">
        <f>IF(C5512=0,"","商品テーブル")</f>
        <v/>
      </c>
      <c r="B5511" s="517" t="s">
        <v>1397</v>
      </c>
      <c r="C5511" s="517">
        <f>商品入力!G204</f>
        <v>0</v>
      </c>
    </row>
    <row r="5512" spans="1:3">
      <c r="A5512" s="517" t="str">
        <f>IF(C5512=0,"","商品テーブル")</f>
        <v/>
      </c>
      <c r="B5512" s="517" t="s">
        <v>1359</v>
      </c>
      <c r="C5512" s="517">
        <f>商品入力!H204</f>
        <v>0</v>
      </c>
    </row>
    <row r="5513" spans="1:3">
      <c r="A5513" s="517" t="str">
        <f>IF(C5512=0,"","商品テーブル")</f>
        <v/>
      </c>
      <c r="B5513" s="517" t="s">
        <v>1398</v>
      </c>
      <c r="C5513" s="517">
        <f>商品入力!I204</f>
        <v>0</v>
      </c>
    </row>
    <row r="5514" spans="1:3">
      <c r="A5514" s="517" t="str">
        <f>IF(C5512=0,"","商品テーブル")</f>
        <v/>
      </c>
      <c r="B5514" s="517" t="s">
        <v>1399</v>
      </c>
      <c r="C5514" s="517">
        <f>商品入力!J204</f>
        <v>0</v>
      </c>
    </row>
    <row r="5515" spans="1:3">
      <c r="A5515" s="517" t="str">
        <f>IF(C5512=0,"","商品テーブル")</f>
        <v/>
      </c>
      <c r="B5515" s="517" t="s">
        <v>1400</v>
      </c>
      <c r="C5515" s="517">
        <f>商品入力!K204</f>
        <v>0</v>
      </c>
    </row>
    <row r="5516" spans="1:3">
      <c r="A5516" s="517" t="str">
        <f>IF(C5512=0,"","商品テーブル")</f>
        <v/>
      </c>
      <c r="B5516" s="517" t="s">
        <v>1401</v>
      </c>
      <c r="C5516" s="517">
        <f>商品入力!L204</f>
        <v>0</v>
      </c>
    </row>
    <row r="5517" spans="1:3">
      <c r="A5517" s="517" t="str">
        <f>IF(C5512=0,"","商品テーブル")</f>
        <v/>
      </c>
      <c r="B5517" s="517" t="s">
        <v>1402</v>
      </c>
      <c r="C5517" s="517">
        <f>商品入力!M204</f>
        <v>0</v>
      </c>
    </row>
    <row r="5518" spans="1:3">
      <c r="A5518" s="517" t="str">
        <f>IF(C5512=0,"","商品テーブル")</f>
        <v/>
      </c>
      <c r="B5518" s="517" t="s">
        <v>1403</v>
      </c>
      <c r="C5518" s="517">
        <f>商品入力!N204</f>
        <v>0</v>
      </c>
    </row>
    <row r="5519" spans="1:3">
      <c r="A5519" s="517" t="str">
        <f>IF(C5512=0,"","商品テーブル")</f>
        <v/>
      </c>
      <c r="B5519" s="517" t="s">
        <v>1404</v>
      </c>
      <c r="C5519" s="517">
        <f>商品入力!O204</f>
        <v>0</v>
      </c>
    </row>
    <row r="5520" spans="1:3">
      <c r="A5520" s="517" t="str">
        <f>IF(C5512=0,"","商品テーブル")</f>
        <v/>
      </c>
      <c r="B5520" s="517" t="s">
        <v>1405</v>
      </c>
      <c r="C5520" s="517">
        <f>商品入力!P204</f>
        <v>0</v>
      </c>
    </row>
    <row r="5521" spans="1:4">
      <c r="A5521" s="517" t="str">
        <f>IF(C5512=0,"","商品テーブル")</f>
        <v/>
      </c>
      <c r="B5521" s="517" t="s">
        <v>1406</v>
      </c>
      <c r="C5521" s="517">
        <f>商品入力!Q204</f>
        <v>0</v>
      </c>
    </row>
    <row r="5522" spans="1:4">
      <c r="A5522" s="517" t="str">
        <f>IF(C5512=0,"","商品テーブル")</f>
        <v/>
      </c>
      <c r="B5522" s="517" t="s">
        <v>1407</v>
      </c>
      <c r="C5522" s="517">
        <f>商品入力!R204</f>
        <v>0</v>
      </c>
    </row>
    <row r="5523" spans="1:4">
      <c r="A5523" s="517" t="str">
        <f>IF(C5512=0,"","商品テーブル")</f>
        <v/>
      </c>
      <c r="B5523" s="517" t="s">
        <v>1408</v>
      </c>
      <c r="C5523" s="517">
        <f>商品入力!S204</f>
        <v>0</v>
      </c>
    </row>
    <row r="5524" spans="1:4">
      <c r="A5524" s="517" t="str">
        <f>IF(C5512=0,"","商品テーブル")</f>
        <v/>
      </c>
      <c r="B5524" s="517" t="s">
        <v>1409</v>
      </c>
      <c r="C5524" s="517">
        <f>商品入力!T204</f>
        <v>0</v>
      </c>
    </row>
    <row r="5525" spans="1:4">
      <c r="A5525" s="517" t="str">
        <f>IF(C5535=0,"","商品テーブル")</f>
        <v/>
      </c>
      <c r="B5525" s="517" t="s">
        <v>1291</v>
      </c>
      <c r="C5525" s="517" t="str">
        <f>申請用入力!$R$12</f>
        <v/>
      </c>
      <c r="D5525" s="517" t="s">
        <v>1292</v>
      </c>
    </row>
    <row r="5526" spans="1:4">
      <c r="A5526" s="517" t="str">
        <f>IF(C5535=0,"","商品テーブル")</f>
        <v/>
      </c>
      <c r="B5526" s="517" t="s">
        <v>1293</v>
      </c>
      <c r="C5526" s="517">
        <f>選択!$A$2</f>
        <v>2024</v>
      </c>
    </row>
    <row r="5527" spans="1:4">
      <c r="A5527" s="517" t="str">
        <f>IF(C5535=0,"","商品テーブル")</f>
        <v/>
      </c>
      <c r="B5527" s="517" t="s">
        <v>1360</v>
      </c>
      <c r="C5527" s="517" t="str">
        <f>選択!$A$1</f>
        <v>ブランド構築支援</v>
      </c>
    </row>
    <row r="5528" spans="1:4">
      <c r="A5528" s="517" t="str">
        <f>IF(C5535=0,"","商品テーブル")</f>
        <v/>
      </c>
      <c r="B5528" s="517" t="s">
        <v>1361</v>
      </c>
      <c r="C5528" s="517" t="e">
        <f ca="1">$C$127</f>
        <v>#VALUE!</v>
      </c>
    </row>
    <row r="5529" spans="1:4">
      <c r="A5529" s="517" t="str">
        <f>IF(C5535=0,"","商品テーブル")</f>
        <v/>
      </c>
      <c r="B5529" s="517" t="s">
        <v>1380</v>
      </c>
    </row>
    <row r="5530" spans="1:4">
      <c r="A5530" s="517" t="str">
        <f>IF(C5535=0,"","商品テーブル")</f>
        <v/>
      </c>
      <c r="B5530" s="517" t="s">
        <v>1396</v>
      </c>
      <c r="C5530" s="517">
        <f>商品入力!C205</f>
        <v>0</v>
      </c>
    </row>
    <row r="5531" spans="1:4">
      <c r="A5531" s="517" t="str">
        <f>IF(C5535=0,"","商品テーブル")</f>
        <v/>
      </c>
      <c r="B5531" s="517" t="s">
        <v>1355</v>
      </c>
      <c r="C5531" s="517">
        <f>商品入力!D205</f>
        <v>0</v>
      </c>
    </row>
    <row r="5532" spans="1:4">
      <c r="A5532" s="517" t="str">
        <f>IF(C5535=0,"","商品テーブル")</f>
        <v/>
      </c>
      <c r="B5532" s="517" t="s">
        <v>1356</v>
      </c>
      <c r="C5532" s="517">
        <f>商品入力!E205</f>
        <v>0</v>
      </c>
    </row>
    <row r="5533" spans="1:4">
      <c r="A5533" s="517" t="str">
        <f>IF(C5535=0,"","商品テーブル")</f>
        <v/>
      </c>
      <c r="B5533" s="517" t="s">
        <v>1357</v>
      </c>
      <c r="C5533" s="517">
        <f>商品入力!F205</f>
        <v>0</v>
      </c>
    </row>
    <row r="5534" spans="1:4">
      <c r="A5534" s="517" t="str">
        <f>IF(C5535=0,"","商品テーブル")</f>
        <v/>
      </c>
      <c r="B5534" s="517" t="s">
        <v>1397</v>
      </c>
      <c r="C5534" s="517">
        <f>商品入力!G205</f>
        <v>0</v>
      </c>
    </row>
    <row r="5535" spans="1:4">
      <c r="A5535" s="517" t="str">
        <f>IF(C5535=0,"","商品テーブル")</f>
        <v/>
      </c>
      <c r="B5535" s="517" t="s">
        <v>1359</v>
      </c>
      <c r="C5535" s="517">
        <f>商品入力!H205</f>
        <v>0</v>
      </c>
    </row>
    <row r="5536" spans="1:4">
      <c r="A5536" s="517" t="str">
        <f>IF(C5535=0,"","商品テーブル")</f>
        <v/>
      </c>
      <c r="B5536" s="517" t="s">
        <v>1398</v>
      </c>
      <c r="C5536" s="517">
        <f>商品入力!I205</f>
        <v>0</v>
      </c>
    </row>
    <row r="5537" spans="1:3">
      <c r="A5537" s="517" t="str">
        <f>IF(C5535=0,"","商品テーブル")</f>
        <v/>
      </c>
      <c r="B5537" s="517" t="s">
        <v>1399</v>
      </c>
      <c r="C5537" s="517">
        <f>商品入力!J205</f>
        <v>0</v>
      </c>
    </row>
    <row r="5538" spans="1:3">
      <c r="A5538" s="517" t="str">
        <f>IF(C5535=0,"","商品テーブル")</f>
        <v/>
      </c>
      <c r="B5538" s="517" t="s">
        <v>1400</v>
      </c>
      <c r="C5538" s="517">
        <f>商品入力!K205</f>
        <v>0</v>
      </c>
    </row>
    <row r="5539" spans="1:3">
      <c r="A5539" s="517" t="str">
        <f>IF(C5535=0,"","商品テーブル")</f>
        <v/>
      </c>
      <c r="B5539" s="517" t="s">
        <v>1401</v>
      </c>
      <c r="C5539" s="517">
        <f>商品入力!L205</f>
        <v>0</v>
      </c>
    </row>
    <row r="5540" spans="1:3">
      <c r="A5540" s="517" t="str">
        <f>IF(C5535=0,"","商品テーブル")</f>
        <v/>
      </c>
      <c r="B5540" s="517" t="s">
        <v>1402</v>
      </c>
      <c r="C5540" s="517">
        <f>商品入力!M205</f>
        <v>0</v>
      </c>
    </row>
    <row r="5541" spans="1:3">
      <c r="A5541" s="517" t="str">
        <f>IF(C5535=0,"","商品テーブル")</f>
        <v/>
      </c>
      <c r="B5541" s="517" t="s">
        <v>1403</v>
      </c>
      <c r="C5541" s="517">
        <f>商品入力!N205</f>
        <v>0</v>
      </c>
    </row>
    <row r="5542" spans="1:3">
      <c r="A5542" s="517" t="str">
        <f>IF(C5535=0,"","商品テーブル")</f>
        <v/>
      </c>
      <c r="B5542" s="517" t="s">
        <v>1404</v>
      </c>
      <c r="C5542" s="517">
        <f>商品入力!O205</f>
        <v>0</v>
      </c>
    </row>
    <row r="5543" spans="1:3">
      <c r="A5543" s="517" t="str">
        <f>IF(C5535=0,"","商品テーブル")</f>
        <v/>
      </c>
      <c r="B5543" s="517" t="s">
        <v>1405</v>
      </c>
      <c r="C5543" s="517">
        <f>商品入力!P205</f>
        <v>0</v>
      </c>
    </row>
    <row r="5544" spans="1:3">
      <c r="A5544" s="517" t="str">
        <f>IF(C5535=0,"","商品テーブル")</f>
        <v/>
      </c>
      <c r="B5544" s="517" t="s">
        <v>1406</v>
      </c>
      <c r="C5544" s="517">
        <f>商品入力!Q205</f>
        <v>0</v>
      </c>
    </row>
    <row r="5545" spans="1:3">
      <c r="A5545" s="517" t="str">
        <f>IF(C5535=0,"","商品テーブル")</f>
        <v/>
      </c>
      <c r="B5545" s="517" t="s">
        <v>1407</v>
      </c>
      <c r="C5545" s="517">
        <f>商品入力!R205</f>
        <v>0</v>
      </c>
    </row>
    <row r="5546" spans="1:3">
      <c r="A5546" s="517" t="str">
        <f>IF(C5535=0,"","商品テーブル")</f>
        <v/>
      </c>
      <c r="B5546" s="517" t="s">
        <v>1408</v>
      </c>
      <c r="C5546" s="517">
        <f>商品入力!S205</f>
        <v>0</v>
      </c>
    </row>
    <row r="5547" spans="1:3">
      <c r="A5547" s="517" t="str">
        <f>IF(C5535=0,"","商品テーブル")</f>
        <v/>
      </c>
      <c r="B5547" s="517" t="s">
        <v>1409</v>
      </c>
      <c r="C5547" s="517">
        <f>商品入力!T205</f>
        <v>0</v>
      </c>
    </row>
  </sheetData>
  <sheetProtection sheet="1" objects="1" scenarios="1"/>
  <phoneticPr fontId="8"/>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6CCB8-8190-4FF9-BBC4-F54868231500}">
  <sheetPr>
    <tabColor rgb="FF92D050"/>
    <pageSetUpPr fitToPage="1"/>
  </sheetPr>
  <dimension ref="A1:G29"/>
  <sheetViews>
    <sheetView showGridLines="0" view="pageBreakPreview" topLeftCell="A16" zoomScale="90" zoomScaleNormal="70" zoomScaleSheetLayoutView="90" workbookViewId="0">
      <selection activeCell="L11" sqref="L11"/>
    </sheetView>
  </sheetViews>
  <sheetFormatPr defaultColWidth="9" defaultRowHeight="13"/>
  <cols>
    <col min="1" max="1" width="13.1796875" style="2" customWidth="1"/>
    <col min="2" max="3" width="18.453125" style="2" customWidth="1"/>
    <col min="4" max="4" width="25.08984375" style="2" customWidth="1"/>
    <col min="5" max="5" width="14.36328125" style="2" customWidth="1"/>
    <col min="6" max="6" width="2.90625" style="2" customWidth="1"/>
    <col min="7" max="16384" width="9" style="2"/>
  </cols>
  <sheetData>
    <row r="1" spans="1:7">
      <c r="E1" s="126" t="s">
        <v>1202</v>
      </c>
    </row>
    <row r="2" spans="1:7" ht="20.25" customHeight="1">
      <c r="D2" s="957" t="str">
        <f>IF(申請用入力!G215="","",申請用入力!G215)</f>
        <v/>
      </c>
      <c r="E2" s="957"/>
      <c r="G2" s="119"/>
    </row>
    <row r="3" spans="1:7" s="121" customFormat="1" ht="31.5" customHeight="1">
      <c r="A3" s="958" t="s">
        <v>34</v>
      </c>
      <c r="B3" s="958"/>
      <c r="C3" s="958"/>
      <c r="D3" s="958"/>
      <c r="E3" s="958"/>
      <c r="G3" s="120"/>
    </row>
    <row r="4" spans="1:7" s="121" customFormat="1"/>
    <row r="5" spans="1:7" s="121" customFormat="1"/>
    <row r="6" spans="1:7" s="121" customFormat="1" ht="15" customHeight="1">
      <c r="C6" s="122" t="s">
        <v>35</v>
      </c>
      <c r="D6" s="959" t="str">
        <f>IFERROR(LEFT(申請用入力!R4,FIND(" ",SUBSTITUTE(申請用入力!R4,"　"," "))-1),LEFT(申請用入力!R4,18))</f>
        <v/>
      </c>
      <c r="E6" s="959"/>
      <c r="G6" s="60"/>
    </row>
    <row r="7" spans="1:7" s="121" customFormat="1" ht="15" customHeight="1">
      <c r="C7" s="122"/>
      <c r="D7" s="959" t="str">
        <f>IFERROR(MID(申請用入力!R4,FIND(" ",SUBSTITUTE(申請用入力!R4,"　"," "))+1,LEN(申請用入力!R4)),MID(申請用入力!R4,LEN(D6)+1,99))</f>
        <v/>
      </c>
      <c r="E7" s="959"/>
      <c r="G7" s="60"/>
    </row>
    <row r="8" spans="1:7" s="121" customFormat="1" ht="28.5" customHeight="1">
      <c r="C8" s="122" t="s">
        <v>36</v>
      </c>
      <c r="D8" s="960" t="str">
        <f>申請用入力!R7</f>
        <v/>
      </c>
      <c r="E8" s="960"/>
      <c r="G8" s="123"/>
    </row>
    <row r="9" spans="1:7" s="121" customFormat="1" ht="34.5" customHeight="1">
      <c r="A9" s="120"/>
      <c r="B9" s="120"/>
    </row>
    <row r="10" spans="1:7" s="121" customFormat="1" ht="24" customHeight="1">
      <c r="A10" s="2" t="s">
        <v>37</v>
      </c>
    </row>
    <row r="11" spans="1:7" s="121" customFormat="1" ht="48.75" customHeight="1">
      <c r="A11" s="953" t="s">
        <v>38</v>
      </c>
      <c r="B11" s="953"/>
      <c r="C11" s="953"/>
      <c r="D11" s="953"/>
      <c r="E11" s="953"/>
    </row>
    <row r="12" spans="1:7" s="121" customFormat="1" ht="34.5" customHeight="1">
      <c r="A12" s="953" t="s">
        <v>39</v>
      </c>
      <c r="B12" s="953"/>
      <c r="C12" s="953"/>
      <c r="D12" s="953"/>
      <c r="E12" s="953"/>
    </row>
    <row r="13" spans="1:7" s="121" customFormat="1" ht="34.5" customHeight="1">
      <c r="A13" s="953" t="s">
        <v>40</v>
      </c>
      <c r="B13" s="953"/>
      <c r="C13" s="953"/>
      <c r="D13" s="953"/>
      <c r="E13" s="953"/>
    </row>
    <row r="14" spans="1:7" s="121" customFormat="1" ht="34.5" customHeight="1">
      <c r="A14" s="953" t="s">
        <v>41</v>
      </c>
      <c r="B14" s="953"/>
      <c r="C14" s="953"/>
      <c r="D14" s="953"/>
      <c r="E14" s="953"/>
    </row>
    <row r="15" spans="1:7" s="121" customFormat="1" ht="22.5" customHeight="1">
      <c r="A15" s="124"/>
      <c r="B15" s="124"/>
      <c r="C15" s="124"/>
      <c r="D15" s="124"/>
      <c r="E15" s="124"/>
    </row>
    <row r="16" spans="1:7" s="121" customFormat="1" ht="24" customHeight="1">
      <c r="A16" s="2" t="s">
        <v>42</v>
      </c>
      <c r="E16" s="125" t="s">
        <v>3</v>
      </c>
    </row>
    <row r="18" spans="1:5">
      <c r="A18" s="2" t="s">
        <v>43</v>
      </c>
      <c r="E18" s="58" t="str">
        <f>IF(申請用入力!R80=TRUE,"✔","")</f>
        <v/>
      </c>
    </row>
    <row r="20" spans="1:5">
      <c r="A20" s="2" t="s">
        <v>44</v>
      </c>
      <c r="E20" s="58" t="str">
        <f>IF(申請用入力!R81=TRUE,"✔","")</f>
        <v/>
      </c>
    </row>
    <row r="22" spans="1:5">
      <c r="A22" s="2" t="s">
        <v>45</v>
      </c>
      <c r="E22" s="58" t="str">
        <f>IF(申請用入力!R82=TRUE,"✔","")</f>
        <v/>
      </c>
    </row>
    <row r="24" spans="1:5">
      <c r="A24" s="2" t="s">
        <v>46</v>
      </c>
      <c r="E24" s="58" t="str">
        <f>IF(申請用入力!R83=TRUE,"✔","")</f>
        <v/>
      </c>
    </row>
    <row r="26" spans="1:5" s="121" customFormat="1" ht="27" customHeight="1">
      <c r="A26" s="124"/>
      <c r="B26" s="124"/>
      <c r="C26" s="124"/>
      <c r="D26" s="124"/>
      <c r="E26" s="124"/>
    </row>
    <row r="27" spans="1:5" s="121" customFormat="1" ht="24" customHeight="1">
      <c r="A27" s="2" t="s">
        <v>47</v>
      </c>
    </row>
    <row r="28" spans="1:5" s="121" customFormat="1" ht="194.25" customHeight="1">
      <c r="A28" s="954" t="s">
        <v>268</v>
      </c>
      <c r="B28" s="955"/>
      <c r="C28" s="955"/>
      <c r="D28" s="955"/>
      <c r="E28" s="956"/>
    </row>
    <row r="29" spans="1:5" s="121" customFormat="1"/>
  </sheetData>
  <sheetProtection sheet="1" formatColumns="0" formatRows="0"/>
  <mergeCells count="10">
    <mergeCell ref="A12:E12"/>
    <mergeCell ref="A13:E13"/>
    <mergeCell ref="A14:E14"/>
    <mergeCell ref="A28:E28"/>
    <mergeCell ref="D2:E2"/>
    <mergeCell ref="A3:E3"/>
    <mergeCell ref="D6:E6"/>
    <mergeCell ref="D7:E7"/>
    <mergeCell ref="D8:E8"/>
    <mergeCell ref="A11:E11"/>
  </mergeCells>
  <phoneticPr fontId="8"/>
  <conditionalFormatting sqref="D2:E2">
    <cfRule type="containsBlanks" dxfId="14" priority="1">
      <formula>LEN(TRIM(D2))=0</formula>
    </cfRule>
  </conditionalFormatting>
  <printOptions horizontalCentered="1"/>
  <pageMargins left="0.70866141732283472" right="0.31496062992125984" top="0.74803149606299213" bottom="0.74803149606299213" header="0.31496062992125984" footer="0.3149606299212598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BDAE6-9860-4FA7-998E-03CBDFA132EC}">
  <sheetPr>
    <tabColor rgb="FF92D050"/>
    <pageSetUpPr fitToPage="1"/>
  </sheetPr>
  <dimension ref="A1:H28"/>
  <sheetViews>
    <sheetView view="pageBreakPreview" topLeftCell="A28" zoomScaleNormal="70" zoomScaleSheetLayoutView="100" workbookViewId="0">
      <selection activeCell="B14" sqref="B14:C14"/>
    </sheetView>
  </sheetViews>
  <sheetFormatPr defaultColWidth="9" defaultRowHeight="13"/>
  <cols>
    <col min="1" max="2" width="7.6328125" style="69" customWidth="1"/>
    <col min="3" max="4" width="14.6328125" style="69" customWidth="1"/>
    <col min="5" max="7" width="18.6328125" style="69" customWidth="1"/>
    <col min="8" max="16384" width="9" style="2"/>
  </cols>
  <sheetData>
    <row r="1" spans="1:8">
      <c r="G1" s="68" t="s">
        <v>1205</v>
      </c>
    </row>
    <row r="2" spans="1:8" s="121" customFormat="1" ht="26.15" customHeight="1">
      <c r="A2" s="958" t="s">
        <v>48</v>
      </c>
      <c r="B2" s="958"/>
      <c r="C2" s="958"/>
      <c r="D2" s="958"/>
      <c r="E2" s="958"/>
      <c r="F2" s="958"/>
      <c r="G2" s="958"/>
    </row>
    <row r="3" spans="1:8" s="121" customFormat="1">
      <c r="A3" s="127"/>
      <c r="B3" s="127"/>
      <c r="C3" s="127"/>
      <c r="D3" s="127"/>
      <c r="E3" s="127"/>
      <c r="F3" s="127"/>
      <c r="G3" s="127"/>
    </row>
    <row r="4" spans="1:8" s="121" customFormat="1" ht="30" customHeight="1">
      <c r="A4" s="94"/>
      <c r="B4" s="94"/>
      <c r="C4" s="94"/>
      <c r="D4" s="94"/>
      <c r="E4" s="17" t="s">
        <v>49</v>
      </c>
      <c r="F4" s="966" t="str">
        <f>IF(申請用入力!R4="","",申請用入力!R4)</f>
        <v/>
      </c>
      <c r="G4" s="966"/>
    </row>
    <row r="5" spans="1:8" s="121" customFormat="1" ht="20.149999999999999" customHeight="1">
      <c r="A5" s="128" t="s">
        <v>1043</v>
      </c>
      <c r="B5" s="128"/>
      <c r="C5" s="127"/>
      <c r="D5" s="127"/>
      <c r="E5" s="127"/>
      <c r="F5" s="127"/>
      <c r="G5" s="127"/>
    </row>
    <row r="6" spans="1:8" s="121" customFormat="1" ht="24" customHeight="1">
      <c r="A6" s="129" t="s">
        <v>50</v>
      </c>
      <c r="B6" s="71"/>
      <c r="C6" s="967" t="str">
        <f>IF(申請用入力!R46="","",申請用入力!R46)</f>
        <v/>
      </c>
      <c r="D6" s="968"/>
      <c r="E6" s="129" t="s">
        <v>51</v>
      </c>
      <c r="F6" s="967" t="str">
        <f>IF(申請用入力!R86="","",申請用入力!R86)</f>
        <v/>
      </c>
      <c r="G6" s="968"/>
    </row>
    <row r="7" spans="1:8" s="121" customFormat="1" ht="20.149999999999999" customHeight="1">
      <c r="A7" s="128" t="s">
        <v>52</v>
      </c>
      <c r="B7" s="128"/>
      <c r="C7" s="127"/>
      <c r="D7" s="127"/>
      <c r="E7" s="127"/>
      <c r="F7" s="127"/>
      <c r="G7" s="127"/>
    </row>
    <row r="8" spans="1:8" s="121" customFormat="1" ht="20.149999999999999" customHeight="1">
      <c r="A8" s="71" t="s">
        <v>396</v>
      </c>
      <c r="B8" s="71"/>
      <c r="C8" s="838" t="str">
        <f>"　①"&amp;申請用入力!R87&amp;"　　②"&amp;申請用入力!R88&amp;"　　③"&amp;申請用入力!R89</f>
        <v>　①　　②　　③</v>
      </c>
      <c r="D8" s="839"/>
      <c r="E8" s="839"/>
      <c r="F8" s="839"/>
      <c r="G8" s="858"/>
    </row>
    <row r="9" spans="1:8" s="121" customFormat="1" ht="50.15" customHeight="1">
      <c r="A9" s="872" t="str">
        <f>IF(申請用入力!R90="","",申請用入力!R90)</f>
        <v/>
      </c>
      <c r="B9" s="863"/>
      <c r="C9" s="863"/>
      <c r="D9" s="863"/>
      <c r="E9" s="863"/>
      <c r="F9" s="863"/>
      <c r="G9" s="864"/>
    </row>
    <row r="10" spans="1:8" s="121" customFormat="1" ht="20.149999999999999" customHeight="1">
      <c r="A10" s="128" t="s">
        <v>53</v>
      </c>
      <c r="B10" s="128"/>
      <c r="C10" s="127"/>
      <c r="D10" s="127"/>
      <c r="E10" s="127"/>
      <c r="F10" s="127"/>
      <c r="G10" s="127"/>
    </row>
    <row r="11" spans="1:8" s="121" customFormat="1" ht="20.149999999999999" customHeight="1">
      <c r="A11" s="71" t="s">
        <v>396</v>
      </c>
      <c r="B11" s="71"/>
      <c r="C11" s="838" t="str">
        <f>"　①"&amp;申請用入力!R91&amp;"　　②"&amp;申請用入力!R92&amp;"　　③"&amp;申請用入力!R93</f>
        <v>　①　　②　　③</v>
      </c>
      <c r="D11" s="839"/>
      <c r="E11" s="839"/>
      <c r="F11" s="839"/>
      <c r="G11" s="858"/>
    </row>
    <row r="12" spans="1:8" s="121" customFormat="1" ht="50.15" customHeight="1">
      <c r="A12" s="872" t="str">
        <f>IF(申請用入力!R94="","",申請用入力!R94)</f>
        <v/>
      </c>
      <c r="B12" s="863"/>
      <c r="C12" s="863"/>
      <c r="D12" s="863"/>
      <c r="E12" s="863"/>
      <c r="F12" s="863"/>
      <c r="G12" s="864"/>
    </row>
    <row r="13" spans="1:8" s="121" customFormat="1" ht="20.149999999999999" customHeight="1">
      <c r="A13" s="128" t="s">
        <v>54</v>
      </c>
      <c r="B13" s="69"/>
      <c r="C13" s="127"/>
      <c r="D13" s="127"/>
      <c r="E13" s="127"/>
      <c r="F13" s="127"/>
      <c r="G13" s="127"/>
    </row>
    <row r="14" spans="1:8" s="121" customFormat="1" ht="50.15" customHeight="1">
      <c r="A14" s="88" t="s">
        <v>55</v>
      </c>
      <c r="B14" s="964" t="str">
        <f>IF(申請用入力!R96=TRUE," ☑"," □")&amp;" 営業活動 "&amp;IF(申請用入力!S96=TRUE," ☑"," □")&amp;" 出展"&amp;CHAR(10)&amp;IF(申請用入力!T96=TRUE," ☑"," □")&amp;" 商品改良 "&amp;IF(申請用入力!U96=TRUE," ☑"," □")&amp;" 視察"&amp;CHAR(10)&amp;IF(申請用入力!V96=TRUE," ☑"," □")&amp;" 商談        "&amp;IF(申請用入力!W96=TRUE," ☑"," □")&amp;" その他"</f>
        <v xml:space="preserve"> □ 営業活動  □ 出展
 □ 商品改良  □ 視察
 □ 商談         □ その他</v>
      </c>
      <c r="C14" s="964"/>
      <c r="D14" s="965" t="str">
        <f>IF(申請用入力!R97="","",申請用入力!R97)</f>
        <v/>
      </c>
      <c r="E14" s="965"/>
      <c r="F14" s="965"/>
      <c r="G14" s="965"/>
    </row>
    <row r="15" spans="1:8" ht="50.15" customHeight="1">
      <c r="A15" s="88" t="s">
        <v>56</v>
      </c>
      <c r="B15" s="964" t="str">
        <f>IF(申請用入力!R98=TRUE," ☑"," □")&amp;" 営業活動 "&amp;IF(申請用入力!S98=TRUE," ☑"," □")&amp;" 出展"&amp;CHAR(10)&amp;IF(申請用入力!T98=TRUE," ☑"," □")&amp;" 商品改良 "&amp;IF(申請用入力!U98=TRUE," ☑"," □")&amp;" 視察"&amp;CHAR(10)&amp;IF(申請用入力!V98=TRUE," ☑"," □")&amp;" 商談        "&amp;IF(申請用入力!W98=TRUE," ☑"," □")&amp;" その他"</f>
        <v xml:space="preserve"> □ 営業活動  □ 出展
 □ 商品改良  □ 視察
 □ 商談         □ その他</v>
      </c>
      <c r="C15" s="964"/>
      <c r="D15" s="872" t="str">
        <f>IF(申請用入力!R99="","",申請用入力!R99)</f>
        <v/>
      </c>
      <c r="E15" s="863"/>
      <c r="F15" s="863"/>
      <c r="G15" s="864"/>
      <c r="H15" s="121"/>
    </row>
    <row r="16" spans="1:8" ht="50.15" customHeight="1">
      <c r="A16" s="88" t="s">
        <v>57</v>
      </c>
      <c r="B16" s="964" t="str">
        <f>IF(申請用入力!R100=TRUE," ☑"," □")&amp;" 営業活動 "&amp;IF(申請用入力!S100=TRUE," ☑"," □")&amp;" 出展"&amp;CHAR(10)&amp;IF(申請用入力!T100=TRUE," ☑"," □")&amp;" 商品改良 "&amp;IF(申請用入力!U100=TRUE," ☑"," □")&amp;" 視察"&amp;CHAR(10)&amp;IF(申請用入力!V100=TRUE," ☑"," □")&amp;" 商談        "&amp;IF(申請用入力!W100=TRUE," ☑"," □")&amp;" その他"</f>
        <v xml:space="preserve"> □ 営業活動  □ 出展
 □ 商品改良  □ 視察
 □ 商談         □ その他</v>
      </c>
      <c r="C16" s="964"/>
      <c r="D16" s="872" t="str">
        <f>IF(申請用入力!R101="","",申請用入力!R101)</f>
        <v/>
      </c>
      <c r="E16" s="962"/>
      <c r="F16" s="962"/>
      <c r="G16" s="963"/>
      <c r="H16" s="121"/>
    </row>
    <row r="17" spans="1:8" ht="50.15" customHeight="1">
      <c r="A17" s="88" t="s">
        <v>58</v>
      </c>
      <c r="B17" s="964" t="str">
        <f>IF(申請用入力!R102=TRUE," ☑"," □")&amp;" 営業活動 "&amp;IF(申請用入力!S102=TRUE," ☑"," □")&amp;" 出展"&amp;CHAR(10)&amp;IF(申請用入力!T102=TRUE," ☑"," □")&amp;" 商品改良 "&amp;IF(申請用入力!U102=TRUE," ☑"," □")&amp;" 視察"&amp;CHAR(10)&amp;IF(申請用入力!V102=TRUE," ☑"," □")&amp;" 商談        "&amp;IF(申請用入力!W102=TRUE," ☑"," □")&amp;" その他"</f>
        <v xml:space="preserve"> □ 営業活動  □ 出展
 □ 商品改良  □ 視察
 □ 商談         □ その他</v>
      </c>
      <c r="C17" s="964"/>
      <c r="D17" s="872" t="str">
        <f>IF(申請用入力!R103="","",申請用入力!R103)</f>
        <v/>
      </c>
      <c r="E17" s="962"/>
      <c r="F17" s="962"/>
      <c r="G17" s="963"/>
      <c r="H17" s="121"/>
    </row>
    <row r="18" spans="1:8" ht="50.15" customHeight="1">
      <c r="A18" s="88" t="s">
        <v>59</v>
      </c>
      <c r="B18" s="964" t="str">
        <f>IF(申請用入力!R104=TRUE," ☑"," □")&amp;" 営業活動 "&amp;IF(申請用入力!S104=TRUE," ☑"," □")&amp;" 出展"&amp;CHAR(10)&amp;IF(申請用入力!T104=TRUE," ☑"," □")&amp;" 商品改良 "&amp;IF(申請用入力!U104=TRUE," ☑"," □")&amp;" 視察"&amp;CHAR(10)&amp;IF(申請用入力!V104=TRUE," ☑"," □")&amp;" 商談        "&amp;IF(申請用入力!W104=TRUE," ☑"," □")&amp;" その他"</f>
        <v xml:space="preserve"> □ 営業活動  □ 出展
 □ 商品改良  □ 視察
 □ 商談         □ その他</v>
      </c>
      <c r="C18" s="964"/>
      <c r="D18" s="872" t="str">
        <f>IF(申請用入力!R105="","",申請用入力!R105)</f>
        <v/>
      </c>
      <c r="E18" s="962"/>
      <c r="F18" s="962"/>
      <c r="G18" s="963"/>
      <c r="H18" s="121"/>
    </row>
    <row r="19" spans="1:8" ht="50.15" customHeight="1">
      <c r="A19" s="88" t="s">
        <v>60</v>
      </c>
      <c r="B19" s="964" t="str">
        <f>IF(申請用入力!R106=TRUE," ☑"," □")&amp;" 営業活動 "&amp;IF(申請用入力!S106=TRUE," ☑"," □")&amp;" 出展"&amp;CHAR(10)&amp;IF(申請用入力!T106=TRUE," ☑"," □")&amp;" 商品改良 "&amp;IF(申請用入力!U106=TRUE," ☑"," □")&amp;" 視察"&amp;CHAR(10)&amp;IF(申請用入力!V106=TRUE," ☑"," □")&amp;" 商談        "&amp;IF(申請用入力!W106=TRUE," ☑"," □")&amp;" その他"</f>
        <v xml:space="preserve"> □ 営業活動  □ 出展
 □ 商品改良  □ 視察
 □ 商談         □ その他</v>
      </c>
      <c r="C19" s="964"/>
      <c r="D19" s="872" t="str">
        <f>IF(申請用入力!R107="","",申請用入力!R107)</f>
        <v/>
      </c>
      <c r="E19" s="962"/>
      <c r="F19" s="962"/>
      <c r="G19" s="963"/>
    </row>
    <row r="20" spans="1:8" ht="50.15" customHeight="1">
      <c r="A20" s="88" t="s">
        <v>61</v>
      </c>
      <c r="B20" s="964" t="str">
        <f>IF(申請用入力!R108=TRUE," ☑"," □")&amp;" 営業活動 "&amp;IF(申請用入力!S108=TRUE," ☑"," □")&amp;" 出展"&amp;CHAR(10)&amp;IF(申請用入力!T108=TRUE," ☑"," □")&amp;" 商品改良 "&amp;IF(申請用入力!U108=TRUE," ☑"," □")&amp;" 視察"&amp;CHAR(10)&amp;IF(申請用入力!V108=TRUE," ☑"," □")&amp;" 商談        "&amp;IF(申請用入力!W108=TRUE," ☑"," □")&amp;" その他"</f>
        <v xml:space="preserve"> □ 営業活動  □ 出展
 □ 商品改良  □ 視察
 □ 商談         □ その他</v>
      </c>
      <c r="C20" s="964"/>
      <c r="D20" s="872" t="str">
        <f>IF(申請用入力!R109="","",申請用入力!R109)</f>
        <v/>
      </c>
      <c r="E20" s="962"/>
      <c r="F20" s="962"/>
      <c r="G20" s="963"/>
    </row>
    <row r="21" spans="1:8" ht="50.15" customHeight="1">
      <c r="A21" s="88" t="s">
        <v>62</v>
      </c>
      <c r="B21" s="964" t="str">
        <f>IF(申請用入力!R110=TRUE," ☑"," □")&amp;" 営業活動 "&amp;IF(申請用入力!S110=TRUE," ☑"," □")&amp;" 出展"&amp;CHAR(10)&amp;IF(申請用入力!T110=TRUE," ☑"," □")&amp;" 商品改良 "&amp;IF(申請用入力!U110=TRUE," ☑"," □")&amp;" 視察"&amp;CHAR(10)&amp;IF(申請用入力!V110=TRUE," ☑"," □")&amp;" 商談        "&amp;IF(申請用入力!W110=TRUE," ☑"," □")&amp;" その他"</f>
        <v xml:space="preserve"> □ 営業活動  □ 出展
 □ 商品改良  □ 視察
 □ 商談         □ その他</v>
      </c>
      <c r="C21" s="964"/>
      <c r="D21" s="872" t="str">
        <f>IF(申請用入力!R111="","",申請用入力!R111)</f>
        <v/>
      </c>
      <c r="E21" s="962"/>
      <c r="F21" s="962"/>
      <c r="G21" s="963"/>
    </row>
    <row r="22" spans="1:8" ht="50.15" customHeight="1">
      <c r="A22" s="88" t="s">
        <v>63</v>
      </c>
      <c r="B22" s="964" t="str">
        <f>IF(申請用入力!R112=TRUE," ☑"," □")&amp;" 営業活動 "&amp;IF(申請用入力!S112=TRUE," ☑"," □")&amp;" 出展"&amp;CHAR(10)&amp;IF(申請用入力!T112=TRUE," ☑"," □")&amp;" 商品改良 "&amp;IF(申請用入力!U112=TRUE," ☑"," □")&amp;" 視察"&amp;CHAR(10)&amp;IF(申請用入力!V112=TRUE," ☑"," □")&amp;" 商談        "&amp;IF(申請用入力!W112=TRUE," ☑"," □")&amp;" その他"</f>
        <v xml:space="preserve"> □ 営業活動  □ 出展
 □ 商品改良  □ 視察
 □ 商談         □ その他</v>
      </c>
      <c r="C22" s="964"/>
      <c r="D22" s="872" t="str">
        <f>IF(申請用入力!R113="","",申請用入力!R113)</f>
        <v/>
      </c>
      <c r="E22" s="962"/>
      <c r="F22" s="962"/>
      <c r="G22" s="963"/>
    </row>
    <row r="23" spans="1:8" ht="50.15" customHeight="1">
      <c r="A23" s="88" t="s">
        <v>64</v>
      </c>
      <c r="B23" s="964" t="str">
        <f>IF(申請用入力!R114=TRUE," ☑"," □")&amp;" 営業活動 "&amp;IF(申請用入力!S114=TRUE," ☑"," □")&amp;" 出展"&amp;CHAR(10)&amp;IF(申請用入力!T114=TRUE," ☑"," □")&amp;" 商品改良 "&amp;IF(申請用入力!U114=TRUE," ☑"," □")&amp;" 視察"&amp;CHAR(10)&amp;IF(申請用入力!V114=TRUE," ☑"," □")&amp;" 商談        "&amp;IF(申請用入力!W114=TRUE," ☑"," □")&amp;" その他"</f>
        <v xml:space="preserve"> □ 営業活動  □ 出展
 □ 商品改良  □ 視察
 □ 商談         □ その他</v>
      </c>
      <c r="C23" s="964"/>
      <c r="D23" s="872" t="str">
        <f>IF(申請用入力!R115="","",申請用入力!R115)</f>
        <v/>
      </c>
      <c r="E23" s="962"/>
      <c r="F23" s="962"/>
      <c r="G23" s="963"/>
    </row>
    <row r="24" spans="1:8" ht="50.15" customHeight="1">
      <c r="A24" s="88" t="s">
        <v>65</v>
      </c>
      <c r="B24" s="964" t="str">
        <f>IF(申請用入力!R116=TRUE," ☑"," □")&amp;" 営業活動 "&amp;IF(申請用入力!S116=TRUE," ☑"," □")&amp;" 出展"&amp;CHAR(10)&amp;IF(申請用入力!T116=TRUE," ☑"," □")&amp;" 商品改良 "&amp;IF(申請用入力!U116=TRUE," ☑"," □")&amp;" 視察"&amp;CHAR(10)&amp;IF(申請用入力!V116=TRUE," ☑"," □")&amp;" 商談        "&amp;IF(申請用入力!W116=TRUE," ☑"," □")&amp;" その他"</f>
        <v xml:space="preserve"> □ 営業活動  □ 出展
 □ 商品改良  □ 視察
 □ 商談         □ その他</v>
      </c>
      <c r="C24" s="964"/>
      <c r="D24" s="872" t="str">
        <f>IF(申請用入力!R117="","",申請用入力!R117)</f>
        <v/>
      </c>
      <c r="E24" s="962"/>
      <c r="F24" s="962"/>
      <c r="G24" s="963"/>
    </row>
    <row r="25" spans="1:8" ht="50.15" customHeight="1">
      <c r="A25" s="93" t="s">
        <v>66</v>
      </c>
      <c r="B25" s="961" t="str">
        <f>IF(申請用入力!R118=TRUE," ☑"," □")&amp;" 営業活動 "&amp;IF(申請用入力!S118=TRUE," ☑"," □")&amp;" 出展"&amp;CHAR(10)&amp;IF(申請用入力!T118=TRUE," ☑"," □")&amp;" 商品改良 "&amp;IF(申請用入力!U118=TRUE," ☑"," □")&amp;" 視察"&amp;CHAR(10)&amp;IF(申請用入力!V118=TRUE," ☑"," □")&amp;" 商談        "&amp;IF(申請用入力!W118=TRUE," ☑"," □")&amp;" その他"</f>
        <v xml:space="preserve"> □ 営業活動  □ 出展
 □ 商品改良  □ 視察
 □ 商談         □ その他</v>
      </c>
      <c r="C25" s="961"/>
      <c r="D25" s="872" t="str">
        <f>IF(申請用入力!R119="","",申請用入力!R119)</f>
        <v/>
      </c>
      <c r="E25" s="962"/>
      <c r="F25" s="962"/>
      <c r="G25" s="963"/>
    </row>
    <row r="26" spans="1:8" ht="25.5" customHeight="1">
      <c r="A26" s="94"/>
      <c r="B26" s="94"/>
      <c r="C26" s="130"/>
      <c r="D26" s="130"/>
      <c r="E26" s="130"/>
      <c r="F26" s="130"/>
      <c r="G26" s="130"/>
    </row>
    <row r="27" spans="1:8" ht="25.5" customHeight="1"/>
    <row r="28" spans="1:8" ht="25.5" customHeight="1"/>
  </sheetData>
  <sheetProtection sheet="1" formatColumns="0" formatRows="0"/>
  <mergeCells count="32">
    <mergeCell ref="A9:G9"/>
    <mergeCell ref="A2:G2"/>
    <mergeCell ref="F4:G4"/>
    <mergeCell ref="C6:D6"/>
    <mergeCell ref="F6:G6"/>
    <mergeCell ref="C8:G8"/>
    <mergeCell ref="C11:G11"/>
    <mergeCell ref="A12:G12"/>
    <mergeCell ref="B14:C14"/>
    <mergeCell ref="D14:G14"/>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5:C25"/>
    <mergeCell ref="D25:G25"/>
    <mergeCell ref="B22:C22"/>
    <mergeCell ref="D22:G22"/>
    <mergeCell ref="B23:C23"/>
    <mergeCell ref="D23:G23"/>
    <mergeCell ref="B24:C24"/>
    <mergeCell ref="D24:G24"/>
  </mergeCells>
  <phoneticPr fontId="8"/>
  <printOptions horizontalCentered="1"/>
  <pageMargins left="0.70866141732283472" right="0.70866141732283472" top="0.55118110236220474" bottom="0.74803149606299213" header="0.31496062992125984" footer="0.3149606299212598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H42"/>
  <sheetViews>
    <sheetView view="pageBreakPreview" topLeftCell="A43" zoomScaleNormal="75" zoomScaleSheetLayoutView="100" workbookViewId="0">
      <selection activeCell="C35" sqref="C35:H35"/>
    </sheetView>
  </sheetViews>
  <sheetFormatPr defaultColWidth="9" defaultRowHeight="13"/>
  <cols>
    <col min="1" max="1" width="5.6328125" style="7" customWidth="1"/>
    <col min="2" max="2" width="15.6328125" style="7" customWidth="1"/>
    <col min="3" max="8" width="14.6328125" style="7" customWidth="1"/>
    <col min="9" max="16384" width="9" style="7"/>
  </cols>
  <sheetData>
    <row r="1" spans="1:8">
      <c r="A1" s="127"/>
      <c r="B1" s="127"/>
      <c r="C1" s="127"/>
      <c r="D1" s="127"/>
      <c r="E1" s="127"/>
      <c r="F1" s="127"/>
      <c r="G1" s="127"/>
      <c r="H1" s="291" t="s">
        <v>111</v>
      </c>
    </row>
    <row r="2" spans="1:8" ht="21">
      <c r="A2" s="958" t="s">
        <v>1241</v>
      </c>
      <c r="B2" s="958"/>
      <c r="C2" s="958"/>
      <c r="D2" s="958"/>
      <c r="E2" s="958"/>
      <c r="F2" s="958"/>
      <c r="G2" s="958"/>
      <c r="H2" s="958"/>
    </row>
    <row r="3" spans="1:8">
      <c r="A3" s="292"/>
      <c r="B3" s="292"/>
      <c r="C3" s="292"/>
      <c r="D3" s="292"/>
      <c r="E3" s="292"/>
      <c r="F3" s="155"/>
      <c r="G3" s="158"/>
      <c r="H3" s="292"/>
    </row>
    <row r="4" spans="1:8" ht="26.15" customHeight="1">
      <c r="A4" s="292"/>
      <c r="B4" s="292"/>
      <c r="C4" s="292"/>
      <c r="D4" s="292"/>
      <c r="E4" s="292"/>
      <c r="F4" s="79" t="s">
        <v>49</v>
      </c>
      <c r="G4" s="1003" t="str">
        <f>IF(申請用入力!R4="","",申請用入力!R4)</f>
        <v/>
      </c>
      <c r="H4" s="1004"/>
    </row>
    <row r="5" spans="1:8">
      <c r="A5" s="292"/>
      <c r="B5" s="292"/>
      <c r="C5" s="292"/>
      <c r="D5" s="292"/>
      <c r="E5" s="292"/>
      <c r="F5" s="155"/>
      <c r="G5" s="158"/>
      <c r="H5" s="292"/>
    </row>
    <row r="6" spans="1:8" s="6" customFormat="1" ht="26.15" customHeight="1">
      <c r="A6" s="999" t="s">
        <v>112</v>
      </c>
      <c r="B6" s="999"/>
      <c r="C6" s="994" t="str">
        <f>IF(申請用入力!F122="","",申請用入力!F122)</f>
        <v/>
      </c>
      <c r="D6" s="994"/>
      <c r="E6" s="994"/>
      <c r="F6" s="994"/>
      <c r="G6" s="994"/>
      <c r="H6" s="994"/>
    </row>
    <row r="7" spans="1:8" s="6" customFormat="1" ht="21.9" customHeight="1">
      <c r="A7" s="999" t="s">
        <v>113</v>
      </c>
      <c r="B7" s="999"/>
      <c r="C7" s="994" t="str">
        <f>"　①　"&amp;申請用入力!F123&amp;"　　②　"&amp;申請用入力!I123&amp;"　　③　"&amp;申請用入力!L123</f>
        <v>　①　　　②　　　③　</v>
      </c>
      <c r="D7" s="994"/>
      <c r="E7" s="994"/>
      <c r="F7" s="994"/>
      <c r="G7" s="994"/>
      <c r="H7" s="994"/>
    </row>
    <row r="8" spans="1:8" s="6" customFormat="1" ht="26.15" customHeight="1">
      <c r="A8" s="999"/>
      <c r="B8" s="999"/>
      <c r="C8" s="994" t="str">
        <f>IF(申請用入力!F124="","",申請用入力!F124)</f>
        <v/>
      </c>
      <c r="D8" s="994"/>
      <c r="E8" s="994"/>
      <c r="F8" s="994"/>
      <c r="G8" s="994"/>
      <c r="H8" s="994"/>
    </row>
    <row r="9" spans="1:8" s="6" customFormat="1" ht="60" customHeight="1">
      <c r="A9" s="1006" t="s">
        <v>1263</v>
      </c>
      <c r="B9" s="1007"/>
      <c r="C9" s="994" t="str">
        <f>IF(申請用入力!F125="","",申請用入力!F125)</f>
        <v/>
      </c>
      <c r="D9" s="994"/>
      <c r="E9" s="994"/>
      <c r="F9" s="994"/>
      <c r="G9" s="994"/>
      <c r="H9" s="994"/>
    </row>
    <row r="10" spans="1:8" s="6" customFormat="1" ht="21.9" customHeight="1">
      <c r="A10" s="999" t="s">
        <v>114</v>
      </c>
      <c r="B10" s="999"/>
      <c r="C10" s="994" t="str">
        <f>"　①　"&amp;申請用入力!F126&amp;"　　②　"&amp;申請用入力!I126&amp;"　　③　"&amp;申請用入力!L126</f>
        <v>　①　　　②　　　③　</v>
      </c>
      <c r="D10" s="994"/>
      <c r="E10" s="994"/>
      <c r="F10" s="994"/>
      <c r="G10" s="994"/>
      <c r="H10" s="994"/>
    </row>
    <row r="11" spans="1:8" s="6" customFormat="1" ht="26.15" customHeight="1">
      <c r="A11" s="999"/>
      <c r="B11" s="999"/>
      <c r="C11" s="994" t="str">
        <f>IF(申請用入力!F127="","",申請用入力!F127)</f>
        <v/>
      </c>
      <c r="D11" s="994"/>
      <c r="E11" s="994"/>
      <c r="F11" s="994"/>
      <c r="G11" s="994"/>
      <c r="H11" s="994"/>
    </row>
    <row r="12" spans="1:8" s="6" customFormat="1" ht="26.15" customHeight="1">
      <c r="A12" s="999" t="s">
        <v>115</v>
      </c>
      <c r="B12" s="999"/>
      <c r="C12" s="1005" t="str">
        <f>IF(申請用入力!F128="","",TEXT(申請用入力!F128,"yyyy年m月d日")&amp;"　～　"&amp;TEXT(申請用入力!I128,"yyyy年m月d日")&amp;"　　期間　（　　"&amp;申請用入力!I128-申請用入力!F128+1&amp;"　　日間　）")</f>
        <v/>
      </c>
      <c r="D12" s="1005"/>
      <c r="E12" s="1005"/>
      <c r="F12" s="1005"/>
      <c r="G12" s="1005"/>
      <c r="H12" s="1005"/>
    </row>
    <row r="13" spans="1:8" s="6" customFormat="1" ht="26.15" customHeight="1">
      <c r="A13" s="999" t="s">
        <v>116</v>
      </c>
      <c r="B13" s="999"/>
      <c r="C13" s="994" t="str">
        <f>IF(申請用入力!F129="","",申請用入力!F129)</f>
        <v/>
      </c>
      <c r="D13" s="994"/>
      <c r="E13" s="994"/>
      <c r="F13" s="994"/>
      <c r="G13" s="994"/>
      <c r="H13" s="994"/>
    </row>
    <row r="14" spans="1:8" s="6" customFormat="1" ht="60" customHeight="1">
      <c r="A14" s="999" t="s">
        <v>430</v>
      </c>
      <c r="B14" s="999"/>
      <c r="C14" s="994" t="str">
        <f>IF(申請用入力!F130="","",申請用入力!F130)</f>
        <v/>
      </c>
      <c r="D14" s="994"/>
      <c r="E14" s="994"/>
      <c r="F14" s="994"/>
      <c r="G14" s="994"/>
      <c r="H14" s="994"/>
    </row>
    <row r="15" spans="1:8" s="6" customFormat="1" ht="21.9" customHeight="1">
      <c r="A15" s="1000" t="s">
        <v>117</v>
      </c>
      <c r="B15" s="66" t="s">
        <v>118</v>
      </c>
      <c r="C15" s="67" t="s">
        <v>119</v>
      </c>
      <c r="D15" s="999" t="s">
        <v>1529</v>
      </c>
      <c r="E15" s="999"/>
      <c r="F15" s="999"/>
      <c r="G15" s="999"/>
      <c r="H15" s="999"/>
    </row>
    <row r="16" spans="1:8" s="6" customFormat="1" ht="39.9" customHeight="1">
      <c r="A16" s="1001"/>
      <c r="B16" s="131" t="str">
        <f>IF(申請用入力!F132="","",申請用入力!F132)</f>
        <v/>
      </c>
      <c r="C16" s="131" t="str">
        <f>IF(申請用入力!I132="","",TEXT(申請用入力!I132,"yyyy年m月d日")&amp;CHAR(10)&amp;"～"&amp;CHAR(10)&amp;TEXT(申請用入力!L132,"yyyy年m月d日"))</f>
        <v/>
      </c>
      <c r="D16" s="994" t="str">
        <f>IF(申請用入力!F133="","",申請用入力!F133)</f>
        <v/>
      </c>
      <c r="E16" s="994"/>
      <c r="F16" s="994"/>
      <c r="G16" s="994"/>
      <c r="H16" s="994"/>
    </row>
    <row r="17" spans="1:8" s="6" customFormat="1" ht="39.9" customHeight="1">
      <c r="A17" s="1001"/>
      <c r="B17" s="131" t="str">
        <f>IF(申請用入力!F134="","",申請用入力!F134)</f>
        <v/>
      </c>
      <c r="C17" s="131" t="str">
        <f>IF(申請用入力!I134="","",TEXT(申請用入力!I134,"yyyy年m月d日")&amp;CHAR(10)&amp;"～"&amp;CHAR(10)&amp;TEXT(申請用入力!L134,"yyyy年m月d日"))</f>
        <v/>
      </c>
      <c r="D17" s="994" t="str">
        <f>IF(申請用入力!F135="","",申請用入力!F135)</f>
        <v/>
      </c>
      <c r="E17" s="994"/>
      <c r="F17" s="994"/>
      <c r="G17" s="994"/>
      <c r="H17" s="994"/>
    </row>
    <row r="18" spans="1:8" s="6" customFormat="1" ht="39.9" customHeight="1">
      <c r="A18" s="1001"/>
      <c r="B18" s="131" t="str">
        <f>IF(申請用入力!F136="","",申請用入力!F136)</f>
        <v/>
      </c>
      <c r="C18" s="131" t="str">
        <f>IF(申請用入力!I136="","",TEXT(申請用入力!I136,"yyyy年m月d日")&amp;CHAR(10)&amp;"～"&amp;CHAR(10)&amp;TEXT(申請用入力!L136,"yyyy年m月d日"))</f>
        <v/>
      </c>
      <c r="D18" s="994" t="str">
        <f>IF(申請用入力!F137="","",申請用入力!F137)</f>
        <v/>
      </c>
      <c r="E18" s="994"/>
      <c r="F18" s="994"/>
      <c r="G18" s="994"/>
      <c r="H18" s="994"/>
    </row>
    <row r="19" spans="1:8" s="6" customFormat="1" ht="39.9" customHeight="1">
      <c r="A19" s="1001"/>
      <c r="B19" s="131" t="str">
        <f>IF(申請用入力!F138="","",申請用入力!F138)</f>
        <v/>
      </c>
      <c r="C19" s="131" t="str">
        <f>IF(申請用入力!I138="","",TEXT(申請用入力!I138,"yyyy年m月d日")&amp;CHAR(10)&amp;"～"&amp;CHAR(10)&amp;TEXT(申請用入力!L138,"yyyy年m月d日"))</f>
        <v/>
      </c>
      <c r="D19" s="994" t="str">
        <f>IF(申請用入力!F139="","",申請用入力!F139)</f>
        <v/>
      </c>
      <c r="E19" s="994"/>
      <c r="F19" s="994"/>
      <c r="G19" s="994"/>
      <c r="H19" s="994"/>
    </row>
    <row r="20" spans="1:8" s="6" customFormat="1" ht="39.9" customHeight="1">
      <c r="A20" s="1001"/>
      <c r="B20" s="131" t="str">
        <f>IF(申請用入力!F140="","",申請用入力!F140)</f>
        <v/>
      </c>
      <c r="C20" s="131" t="str">
        <f>IF(申請用入力!I140="","",TEXT(申請用入力!I140,"yyyy年m月d日")&amp;CHAR(10)&amp;"～"&amp;CHAR(10)&amp;TEXT(申請用入力!L140,"yyyy年m月d日"))</f>
        <v/>
      </c>
      <c r="D20" s="994" t="str">
        <f>IF(申請用入力!F141="","",申請用入力!F141)</f>
        <v/>
      </c>
      <c r="E20" s="994"/>
      <c r="F20" s="994"/>
      <c r="G20" s="994"/>
      <c r="H20" s="994"/>
    </row>
    <row r="21" spans="1:8" s="6" customFormat="1" ht="39.9" customHeight="1">
      <c r="A21" s="1001"/>
      <c r="B21" s="131" t="str">
        <f>IF(申請用入力!F142="","",申請用入力!F142)</f>
        <v/>
      </c>
      <c r="C21" s="131" t="str">
        <f>IF(申請用入力!I142="","",TEXT(申請用入力!I142,"yyyy年m月d日")&amp;CHAR(10)&amp;"～"&amp;CHAR(10)&amp;TEXT(申請用入力!L142,"yyyy年m月d日"))</f>
        <v/>
      </c>
      <c r="D21" s="994" t="str">
        <f>IF(申請用入力!F143="","",申請用入力!F143)</f>
        <v/>
      </c>
      <c r="E21" s="994"/>
      <c r="F21" s="994"/>
      <c r="G21" s="994"/>
      <c r="H21" s="994"/>
    </row>
    <row r="22" spans="1:8" s="6" customFormat="1" ht="39.9" customHeight="1">
      <c r="A22" s="1001"/>
      <c r="B22" s="131" t="str">
        <f>IF(申請用入力!F144="","",申請用入力!F144)</f>
        <v/>
      </c>
      <c r="C22" s="131" t="str">
        <f>IF(申請用入力!I144="","",TEXT(申請用入力!I144,"yyyy年m月d日")&amp;CHAR(10)&amp;"～"&amp;CHAR(10)&amp;TEXT(申請用入力!L144,"yyyy年m月d日"))</f>
        <v/>
      </c>
      <c r="D22" s="994" t="str">
        <f>IF(申請用入力!F145="","",申請用入力!F145)</f>
        <v/>
      </c>
      <c r="E22" s="994"/>
      <c r="F22" s="994"/>
      <c r="G22" s="994"/>
      <c r="H22" s="994"/>
    </row>
    <row r="23" spans="1:8" s="6" customFormat="1" ht="39.9" customHeight="1">
      <c r="A23" s="1002"/>
      <c r="B23" s="131" t="str">
        <f>IF(申請用入力!F146="","",申請用入力!F146)</f>
        <v/>
      </c>
      <c r="C23" s="131" t="str">
        <f>IF(申請用入力!I146="","",TEXT(申請用入力!I146,"yyyy年m月d日")&amp;CHAR(10)&amp;"～"&amp;CHAR(10)&amp;TEXT(申請用入力!L146,"yyyy年m月d日"))</f>
        <v/>
      </c>
      <c r="D23" s="994" t="str">
        <f>IF(申請用入力!F147="","",申請用入力!F147)</f>
        <v/>
      </c>
      <c r="E23" s="994"/>
      <c r="F23" s="994"/>
      <c r="G23" s="994"/>
      <c r="H23" s="994"/>
    </row>
    <row r="24" spans="1:8" ht="26.15" customHeight="1" thickBot="1">
      <c r="A24" s="997" t="s">
        <v>429</v>
      </c>
      <c r="B24" s="998"/>
      <c r="C24" s="287"/>
      <c r="D24" s="287" t="s">
        <v>1042</v>
      </c>
      <c r="E24" s="289" t="str">
        <f>"合計：　　"&amp;商品入力!E2&amp;"　社　　　"&amp;商品入力!G2&amp;"　アイテム"</f>
        <v>合計：　　　社　　　　アイテム</v>
      </c>
      <c r="F24" s="287"/>
      <c r="G24" s="287"/>
      <c r="H24" s="288"/>
    </row>
    <row r="25" spans="1:8" ht="26.15" customHeight="1" thickTop="1">
      <c r="A25" s="995" t="s">
        <v>125</v>
      </c>
      <c r="B25" s="996"/>
      <c r="C25" s="969" t="str">
        <f>IF(申請用入力!F150="","","　"&amp;申請用入力!F150)&amp;IF(申請用入力!F151="","","　　　→　　　"&amp;申請用入力!F151)&amp;IF(申請用入力!F152="","","　　　→　　　"&amp;申請用入力!F152)&amp;IF(申請用入力!F153="","","　　　→　　　"&amp;申請用入力!F153)&amp;IF(申請用入力!F154="","","　　　→　　　"&amp;申請用入力!F154)</f>
        <v/>
      </c>
      <c r="D25" s="970"/>
      <c r="E25" s="970"/>
      <c r="F25" s="970"/>
      <c r="G25" s="970"/>
      <c r="H25" s="971"/>
    </row>
    <row r="26" spans="1:8" ht="26.15" customHeight="1">
      <c r="A26" s="972" t="s">
        <v>1257</v>
      </c>
      <c r="B26" s="471" t="s">
        <v>1264</v>
      </c>
      <c r="C26" s="975" t="s">
        <v>1265</v>
      </c>
      <c r="D26" s="976"/>
      <c r="E26" s="976"/>
      <c r="F26" s="976"/>
      <c r="G26" s="976"/>
      <c r="H26" s="977"/>
    </row>
    <row r="27" spans="1:8" ht="26.15" customHeight="1">
      <c r="A27" s="973"/>
      <c r="B27" s="471" t="str">
        <f>IF(申請用入力!F156="","",申請用入力!F156)</f>
        <v/>
      </c>
      <c r="C27" s="978" t="str">
        <f>IF(申請用入力!G156="","",申請用入力!G156)</f>
        <v/>
      </c>
      <c r="D27" s="979" t="str">
        <f>IF(申請用入力!H156="","",申請用入力!H156)</f>
        <v/>
      </c>
      <c r="E27" s="979" t="str">
        <f>IF(申請用入力!I156="","",申請用入力!I156)</f>
        <v/>
      </c>
      <c r="F27" s="979" t="str">
        <f>IF(申請用入力!J156="","",申請用入力!J156)</f>
        <v/>
      </c>
      <c r="G27" s="979" t="str">
        <f>IF(申請用入力!K156="","",申請用入力!K156)</f>
        <v/>
      </c>
      <c r="H27" s="980" t="str">
        <f>IF(申請用入力!L156="","",申請用入力!L156)</f>
        <v/>
      </c>
    </row>
    <row r="28" spans="1:8" ht="26.15" customHeight="1">
      <c r="A28" s="973"/>
      <c r="B28" s="471" t="str">
        <f>IF(申請用入力!F157="","",申請用入力!F157)</f>
        <v/>
      </c>
      <c r="C28" s="978" t="str">
        <f>IF(申請用入力!G157="","",申請用入力!G157)</f>
        <v/>
      </c>
      <c r="D28" s="979" t="str">
        <f>IF(申請用入力!H157="","",申請用入力!H157)</f>
        <v/>
      </c>
      <c r="E28" s="979" t="str">
        <f>IF(申請用入力!I157="","",申請用入力!I157)</f>
        <v/>
      </c>
      <c r="F28" s="979" t="str">
        <f>IF(申請用入力!J157="","",申請用入力!J157)</f>
        <v/>
      </c>
      <c r="G28" s="979" t="str">
        <f>IF(申請用入力!K157="","",申請用入力!K157)</f>
        <v/>
      </c>
      <c r="H28" s="980" t="str">
        <f>IF(申請用入力!L157="","",申請用入力!L157)</f>
        <v/>
      </c>
    </row>
    <row r="29" spans="1:8" ht="26.15" customHeight="1">
      <c r="A29" s="973"/>
      <c r="B29" s="471" t="str">
        <f>IF(申請用入力!F158="","",申請用入力!F158)</f>
        <v/>
      </c>
      <c r="C29" s="978" t="str">
        <f>IF(申請用入力!G158="","",申請用入力!G158)</f>
        <v/>
      </c>
      <c r="D29" s="979" t="str">
        <f>IF(申請用入力!H158="","",申請用入力!H158)</f>
        <v/>
      </c>
      <c r="E29" s="979" t="str">
        <f>IF(申請用入力!I158="","",申請用入力!I158)</f>
        <v/>
      </c>
      <c r="F29" s="979" t="str">
        <f>IF(申請用入力!J158="","",申請用入力!J158)</f>
        <v/>
      </c>
      <c r="G29" s="979" t="str">
        <f>IF(申請用入力!K158="","",申請用入力!K158)</f>
        <v/>
      </c>
      <c r="H29" s="980" t="str">
        <f>IF(申請用入力!L158="","",申請用入力!L158)</f>
        <v/>
      </c>
    </row>
    <row r="30" spans="1:8" ht="26.15" customHeight="1">
      <c r="A30" s="973"/>
      <c r="B30" s="471" t="str">
        <f>IF(申請用入力!F159="","",申請用入力!F159)</f>
        <v/>
      </c>
      <c r="C30" s="978" t="str">
        <f>IF(申請用入力!G159="","",申請用入力!G159)</f>
        <v/>
      </c>
      <c r="D30" s="979" t="str">
        <f>IF(申請用入力!H159="","",申請用入力!H159)</f>
        <v/>
      </c>
      <c r="E30" s="979" t="str">
        <f>IF(申請用入力!I159="","",申請用入力!I159)</f>
        <v/>
      </c>
      <c r="F30" s="979" t="str">
        <f>IF(申請用入力!J159="","",申請用入力!J159)</f>
        <v/>
      </c>
      <c r="G30" s="979" t="str">
        <f>IF(申請用入力!K159="","",申請用入力!K159)</f>
        <v/>
      </c>
      <c r="H30" s="980" t="str">
        <f>IF(申請用入力!L159="","",申請用入力!L159)</f>
        <v/>
      </c>
    </row>
    <row r="31" spans="1:8" ht="26.15" customHeight="1">
      <c r="A31" s="973"/>
      <c r="B31" s="471" t="str">
        <f>IF(申請用入力!F160="","",申請用入力!F160)</f>
        <v/>
      </c>
      <c r="C31" s="978" t="str">
        <f>IF(申請用入力!G160="","",申請用入力!G160)</f>
        <v/>
      </c>
      <c r="D31" s="979" t="str">
        <f>IF(申請用入力!H160="","",申請用入力!H160)</f>
        <v/>
      </c>
      <c r="E31" s="979" t="str">
        <f>IF(申請用入力!I160="","",申請用入力!I160)</f>
        <v/>
      </c>
      <c r="F31" s="979" t="str">
        <f>IF(申請用入力!J160="","",申請用入力!J160)</f>
        <v/>
      </c>
      <c r="G31" s="979" t="str">
        <f>IF(申請用入力!K160="","",申請用入力!K160)</f>
        <v/>
      </c>
      <c r="H31" s="980" t="str">
        <f>IF(申請用入力!L160="","",申請用入力!L160)</f>
        <v/>
      </c>
    </row>
    <row r="32" spans="1:8" ht="26.15" customHeight="1">
      <c r="A32" s="973"/>
      <c r="B32" s="471" t="str">
        <f>IF(申請用入力!F161="","",申請用入力!F161)</f>
        <v/>
      </c>
      <c r="C32" s="978" t="str">
        <f>IF(申請用入力!G161="","",申請用入力!G161)</f>
        <v/>
      </c>
      <c r="D32" s="979" t="str">
        <f>IF(申請用入力!H161="","",申請用入力!H161)</f>
        <v/>
      </c>
      <c r="E32" s="979" t="str">
        <f>IF(申請用入力!I161="","",申請用入力!I161)</f>
        <v/>
      </c>
      <c r="F32" s="979" t="str">
        <f>IF(申請用入力!J161="","",申請用入力!J161)</f>
        <v/>
      </c>
      <c r="G32" s="979" t="str">
        <f>IF(申請用入力!K161="","",申請用入力!K161)</f>
        <v/>
      </c>
      <c r="H32" s="980" t="str">
        <f>IF(申請用入力!L161="","",申請用入力!L161)</f>
        <v/>
      </c>
    </row>
    <row r="33" spans="1:8" ht="26.15" customHeight="1">
      <c r="A33" s="973"/>
      <c r="B33" s="471" t="str">
        <f>IF(申請用入力!F162="","",申請用入力!F162)</f>
        <v/>
      </c>
      <c r="C33" s="978" t="str">
        <f>IF(申請用入力!G162="","",申請用入力!G162)</f>
        <v/>
      </c>
      <c r="D33" s="979" t="str">
        <f>IF(申請用入力!H162="","",申請用入力!H162)</f>
        <v/>
      </c>
      <c r="E33" s="979" t="str">
        <f>IF(申請用入力!I162="","",申請用入力!I162)</f>
        <v/>
      </c>
      <c r="F33" s="979" t="str">
        <f>IF(申請用入力!J162="","",申請用入力!J162)</f>
        <v/>
      </c>
      <c r="G33" s="979" t="str">
        <f>IF(申請用入力!K162="","",申請用入力!K162)</f>
        <v/>
      </c>
      <c r="H33" s="980" t="str">
        <f>IF(申請用入力!L162="","",申請用入力!L162)</f>
        <v/>
      </c>
    </row>
    <row r="34" spans="1:8" ht="26.15" customHeight="1">
      <c r="A34" s="973"/>
      <c r="B34" s="471" t="str">
        <f>IF(申請用入力!F163="","",申請用入力!F163)</f>
        <v/>
      </c>
      <c r="C34" s="978" t="str">
        <f>IF(申請用入力!G163="","",申請用入力!G163)</f>
        <v/>
      </c>
      <c r="D34" s="979" t="str">
        <f>IF(申請用入力!H163="","",申請用入力!H163)</f>
        <v/>
      </c>
      <c r="E34" s="979" t="str">
        <f>IF(申請用入力!I163="","",申請用入力!I163)</f>
        <v/>
      </c>
      <c r="F34" s="979" t="str">
        <f>IF(申請用入力!J163="","",申請用入力!J163)</f>
        <v/>
      </c>
      <c r="G34" s="979" t="str">
        <f>IF(申請用入力!K163="","",申請用入力!K163)</f>
        <v/>
      </c>
      <c r="H34" s="980" t="str">
        <f>IF(申請用入力!L163="","",申請用入力!L163)</f>
        <v/>
      </c>
    </row>
    <row r="35" spans="1:8" ht="26.15" customHeight="1">
      <c r="A35" s="973"/>
      <c r="B35" s="471" t="str">
        <f>IF(申請用入力!F164="","",申請用入力!F164)</f>
        <v/>
      </c>
      <c r="C35" s="978" t="str">
        <f>IF(申請用入力!G164="","",申請用入力!G164)</f>
        <v/>
      </c>
      <c r="D35" s="979" t="str">
        <f>IF(申請用入力!H164="","",申請用入力!H164)</f>
        <v/>
      </c>
      <c r="E35" s="979" t="str">
        <f>IF(申請用入力!I164="","",申請用入力!I164)</f>
        <v/>
      </c>
      <c r="F35" s="979" t="str">
        <f>IF(申請用入力!J164="","",申請用入力!J164)</f>
        <v/>
      </c>
      <c r="G35" s="979" t="str">
        <f>IF(申請用入力!K164="","",申請用入力!K164)</f>
        <v/>
      </c>
      <c r="H35" s="980" t="str">
        <f>IF(申請用入力!L164="","",申請用入力!L164)</f>
        <v/>
      </c>
    </row>
    <row r="36" spans="1:8" ht="26.15" customHeight="1">
      <c r="A36" s="974"/>
      <c r="B36" s="471" t="str">
        <f>IF(申請用入力!F165="","",申請用入力!F165)</f>
        <v/>
      </c>
      <c r="C36" s="978" t="str">
        <f>IF(申請用入力!G165="","",申請用入力!G165)</f>
        <v/>
      </c>
      <c r="D36" s="979" t="str">
        <f>IF(申請用入力!H165="","",申請用入力!H165)</f>
        <v/>
      </c>
      <c r="E36" s="979" t="str">
        <f>IF(申請用入力!I165="","",申請用入力!I165)</f>
        <v/>
      </c>
      <c r="F36" s="979" t="str">
        <f>IF(申請用入力!J165="","",申請用入力!J165)</f>
        <v/>
      </c>
      <c r="G36" s="979" t="str">
        <f>IF(申請用入力!K165="","",申請用入力!K165)</f>
        <v/>
      </c>
      <c r="H36" s="980" t="str">
        <f>IF(申請用入力!L165="","",申請用入力!L165)</f>
        <v/>
      </c>
    </row>
    <row r="37" spans="1:8" s="6" customFormat="1" ht="26.15" customHeight="1">
      <c r="A37" s="972" t="s">
        <v>126</v>
      </c>
      <c r="B37" s="988" t="s">
        <v>1266</v>
      </c>
      <c r="C37" s="989"/>
      <c r="D37" s="989"/>
      <c r="E37" s="989"/>
      <c r="F37" s="990"/>
      <c r="G37" s="362" t="str">
        <f>IF(申請用入力!F168="","",申請用入力!F168)</f>
        <v/>
      </c>
      <c r="H37" s="290"/>
    </row>
    <row r="38" spans="1:8" ht="26.15" customHeight="1">
      <c r="A38" s="973"/>
      <c r="B38" s="991" t="s">
        <v>1267</v>
      </c>
      <c r="C38" s="992"/>
      <c r="D38" s="992"/>
      <c r="E38" s="992"/>
      <c r="F38" s="993"/>
      <c r="G38" s="362" t="str">
        <f>IF(申請用入力!F170="","",申請用入力!F170)</f>
        <v/>
      </c>
      <c r="H38" s="290"/>
    </row>
    <row r="39" spans="1:8" ht="39.9" customHeight="1">
      <c r="A39" s="973"/>
      <c r="B39" s="132" t="s">
        <v>128</v>
      </c>
      <c r="C39" s="985" t="str">
        <f>"　①　"&amp;申請用入力!F171&amp;CHAR(10)&amp;"　②　"&amp;申請用入力!F172&amp;CHAR(10)&amp;"　③　"&amp;申請用入力!F173</f>
        <v>　①　
　②　
　③　</v>
      </c>
      <c r="D39" s="986"/>
      <c r="E39" s="986"/>
      <c r="F39" s="986"/>
      <c r="G39" s="986"/>
      <c r="H39" s="987"/>
    </row>
    <row r="40" spans="1:8" ht="65.150000000000006" customHeight="1">
      <c r="A40" s="974"/>
      <c r="B40" s="133" t="s">
        <v>428</v>
      </c>
      <c r="C40" s="988" t="str">
        <f>IF(申請用入力!F174="","",申請用入力!F174)</f>
        <v/>
      </c>
      <c r="D40" s="989"/>
      <c r="E40" s="989"/>
      <c r="F40" s="989"/>
      <c r="G40" s="989"/>
      <c r="H40" s="990"/>
    </row>
    <row r="41" spans="1:8" ht="39.9" customHeight="1">
      <c r="A41" s="983" t="s">
        <v>129</v>
      </c>
      <c r="B41" s="978" t="str">
        <f>"　①　"&amp;申請用入力!F175&amp;CHAR(10)&amp;"　②　"&amp;申請用入力!F176&amp;CHAR(10)&amp;"　③　"&amp;申請用入力!F177</f>
        <v>　①　
　②　
　③　</v>
      </c>
      <c r="C41" s="981"/>
      <c r="D41" s="981"/>
      <c r="E41" s="981"/>
      <c r="F41" s="981"/>
      <c r="G41" s="981"/>
      <c r="H41" s="982"/>
    </row>
    <row r="42" spans="1:8" ht="65.150000000000006" customHeight="1">
      <c r="A42" s="984"/>
      <c r="B42" s="978" t="str">
        <f>IF(申請用入力!F178="","",申請用入力!F178)</f>
        <v/>
      </c>
      <c r="C42" s="981"/>
      <c r="D42" s="981"/>
      <c r="E42" s="981"/>
      <c r="F42" s="981"/>
      <c r="G42" s="981"/>
      <c r="H42" s="982"/>
    </row>
  </sheetData>
  <sheetProtection formatColumns="0" formatRows="0" insertRows="0"/>
  <mergeCells count="51">
    <mergeCell ref="A2:H2"/>
    <mergeCell ref="A6:B6"/>
    <mergeCell ref="A12:B12"/>
    <mergeCell ref="G4:H4"/>
    <mergeCell ref="C6:H6"/>
    <mergeCell ref="C7:H7"/>
    <mergeCell ref="C8:H8"/>
    <mergeCell ref="A7:B8"/>
    <mergeCell ref="C11:H11"/>
    <mergeCell ref="C10:H10"/>
    <mergeCell ref="A10:B11"/>
    <mergeCell ref="C12:H12"/>
    <mergeCell ref="A9:B9"/>
    <mergeCell ref="C9:H9"/>
    <mergeCell ref="C14:H14"/>
    <mergeCell ref="C13:H13"/>
    <mergeCell ref="A25:B25"/>
    <mergeCell ref="A24:B24"/>
    <mergeCell ref="A13:B13"/>
    <mergeCell ref="A14:B14"/>
    <mergeCell ref="D15:H15"/>
    <mergeCell ref="D16:H16"/>
    <mergeCell ref="D17:H17"/>
    <mergeCell ref="D18:H18"/>
    <mergeCell ref="D19:H19"/>
    <mergeCell ref="D20:H20"/>
    <mergeCell ref="D21:H21"/>
    <mergeCell ref="D22:H22"/>
    <mergeCell ref="A15:A23"/>
    <mergeCell ref="D23:H23"/>
    <mergeCell ref="B41:H41"/>
    <mergeCell ref="A41:A42"/>
    <mergeCell ref="B42:H42"/>
    <mergeCell ref="C39:H39"/>
    <mergeCell ref="A37:A40"/>
    <mergeCell ref="B37:F37"/>
    <mergeCell ref="B38:F38"/>
    <mergeCell ref="C40:H40"/>
    <mergeCell ref="C25:H25"/>
    <mergeCell ref="A26:A36"/>
    <mergeCell ref="C26:H26"/>
    <mergeCell ref="C27:H27"/>
    <mergeCell ref="C28:H28"/>
    <mergeCell ref="C29:H29"/>
    <mergeCell ref="C30:H30"/>
    <mergeCell ref="C31:H31"/>
    <mergeCell ref="C32:H32"/>
    <mergeCell ref="C33:H33"/>
    <mergeCell ref="C34:H34"/>
    <mergeCell ref="C35:H35"/>
    <mergeCell ref="C36:H36"/>
  </mergeCells>
  <phoneticPr fontId="8"/>
  <printOptions horizontalCentered="1"/>
  <pageMargins left="0.70866141732283472" right="0.70866141732283472" top="0.55118110236220474" bottom="0.74803149606299213" header="0.31496062992125984" footer="0.3149606299212598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FE4BF-0E83-4F85-BB64-DFE35FF0B27E}">
  <sheetPr>
    <tabColor rgb="FF92D050"/>
    <pageSetUpPr fitToPage="1"/>
  </sheetPr>
  <dimension ref="A1:H207"/>
  <sheetViews>
    <sheetView view="pageBreakPreview" zoomScaleNormal="75" zoomScaleSheetLayoutView="100" workbookViewId="0">
      <selection activeCell="A7" sqref="A7"/>
    </sheetView>
  </sheetViews>
  <sheetFormatPr defaultColWidth="9" defaultRowHeight="13"/>
  <cols>
    <col min="1" max="1" width="4.6328125" style="7" customWidth="1"/>
    <col min="2" max="2" width="15.6328125" style="7" customWidth="1"/>
    <col min="3" max="8" width="14.6328125" style="7" customWidth="1"/>
    <col min="9" max="16384" width="9" style="7"/>
  </cols>
  <sheetData>
    <row r="1" spans="1:8">
      <c r="A1" s="127"/>
      <c r="B1" s="127"/>
      <c r="C1" s="127"/>
      <c r="D1" s="127"/>
      <c r="E1" s="127"/>
      <c r="F1" s="127"/>
      <c r="G1" s="127"/>
      <c r="H1" s="291" t="s">
        <v>1207</v>
      </c>
    </row>
    <row r="2" spans="1:8" ht="21">
      <c r="A2" s="958" t="s">
        <v>654</v>
      </c>
      <c r="B2" s="958"/>
      <c r="C2" s="958"/>
      <c r="D2" s="958"/>
      <c r="E2" s="958"/>
      <c r="F2" s="958"/>
      <c r="G2" s="958"/>
      <c r="H2" s="958"/>
    </row>
    <row r="3" spans="1:8" ht="9.9" customHeight="1">
      <c r="A3" s="120"/>
      <c r="B3" s="120"/>
      <c r="C3" s="120"/>
      <c r="D3" s="120"/>
      <c r="E3" s="120"/>
      <c r="F3" s="120"/>
      <c r="G3" s="120"/>
      <c r="H3" s="120"/>
    </row>
    <row r="4" spans="1:8" ht="21" customHeight="1">
      <c r="A4" s="292"/>
      <c r="B4" s="79" t="s">
        <v>49</v>
      </c>
      <c r="C4" s="848" t="str">
        <f>申請用入力!R4</f>
        <v/>
      </c>
      <c r="D4" s="1009"/>
      <c r="E4" s="292"/>
      <c r="F4" s="1013" t="str">
        <f>"合計：　　"&amp;商品入力!E2&amp;"　社　　　"&amp;商品入力!G2&amp;"　アイテム"</f>
        <v>合計：　　　社　　　　アイテム</v>
      </c>
      <c r="G4" s="1014"/>
      <c r="H4" s="1015"/>
    </row>
    <row r="5" spans="1:8" ht="9.9" customHeight="1" thickBot="1">
      <c r="A5" s="149"/>
      <c r="B5" s="1012"/>
      <c r="C5" s="1012"/>
      <c r="D5" s="293"/>
      <c r="E5" s="294"/>
      <c r="F5" s="294"/>
      <c r="G5" s="294"/>
      <c r="H5" s="294"/>
    </row>
    <row r="6" spans="1:8" s="6" customFormat="1" ht="18" customHeight="1" thickTop="1">
      <c r="A6" s="138"/>
      <c r="B6" s="832" t="s">
        <v>434</v>
      </c>
      <c r="C6" s="856"/>
      <c r="D6" s="1010" t="s">
        <v>121</v>
      </c>
      <c r="E6" s="1010"/>
      <c r="F6" s="1010"/>
      <c r="G6" s="1011" t="s">
        <v>122</v>
      </c>
      <c r="H6" s="1011"/>
    </row>
    <row r="7" spans="1:8" s="6" customFormat="1" ht="18" customHeight="1">
      <c r="A7" s="137" t="str">
        <f>IF(商品入力!C6="","",1)</f>
        <v/>
      </c>
      <c r="B7" s="1008" t="str">
        <f>IF(商品入力!C6="","",IF(商品入力!E6="",IF(OR(商品入力!F6="",RIGHT(商品入力!F6,1)="."),商品入力!D6&amp;"　－　"&amp;商品入力!G6,商品入力!D6&amp;"　－　"&amp;商品入力!F6),IF(OR(商品入力!F6="",RIGHT(商品入力!F6,1)="."),商品入力!D6&amp;"　－　"&amp;商品入力!E6&amp;"　－　"&amp;商品入力!G6,商品入力!D6&amp;"　－　"&amp;商品入力!E6&amp;"　－　"&amp;商品入力!F6)))</f>
        <v/>
      </c>
      <c r="C7" s="1008"/>
      <c r="D7" s="1008" t="str">
        <f>IF(商品入力!C6="","",商品入力!C6)</f>
        <v/>
      </c>
      <c r="E7" s="1008"/>
      <c r="F7" s="1008"/>
      <c r="G7" s="1016" t="str">
        <f>IF(商品入力!C6="","",商品入力!H6)</f>
        <v/>
      </c>
      <c r="H7" s="1016"/>
    </row>
    <row r="8" spans="1:8" s="6" customFormat="1" ht="18" customHeight="1">
      <c r="A8" s="137" t="str">
        <f>IF(商品入力!C7="","",A7+1)</f>
        <v/>
      </c>
      <c r="B8" s="1008" t="str">
        <f>IF(商品入力!C7="","",IF(商品入力!E7="",IF(OR(商品入力!F7="",RIGHT(商品入力!F7,1)="."),商品入力!D7&amp;"　－　"&amp;商品入力!G7,商品入力!D7&amp;"　－　"&amp;商品入力!F7),IF(OR(商品入力!F7="",RIGHT(商品入力!F7,1)="."),商品入力!D7&amp;"　－　"&amp;商品入力!E7&amp;"　－　"&amp;商品入力!G7,商品入力!D7&amp;"　－　"&amp;商品入力!E7&amp;"　－　"&amp;商品入力!F7)))</f>
        <v/>
      </c>
      <c r="C8" s="1008"/>
      <c r="D8" s="1008" t="str">
        <f>IF(商品入力!C7="","",商品入力!C7)</f>
        <v/>
      </c>
      <c r="E8" s="1008"/>
      <c r="F8" s="1008"/>
      <c r="G8" s="838" t="str">
        <f>IF(商品入力!C7="","",商品入力!H7)</f>
        <v/>
      </c>
      <c r="H8" s="858"/>
    </row>
    <row r="9" spans="1:8" s="6" customFormat="1" ht="18" customHeight="1">
      <c r="A9" s="137" t="str">
        <f>IF(商品入力!C8="","",A8+1)</f>
        <v/>
      </c>
      <c r="B9" s="1008" t="str">
        <f>IF(商品入力!C8="","",IF(商品入力!E8="",IF(OR(商品入力!F8="",RIGHT(商品入力!F8,1)="."),商品入力!D8&amp;"　－　"&amp;商品入力!G8,商品入力!D8&amp;"　－　"&amp;商品入力!F8),IF(OR(商品入力!F8="",RIGHT(商品入力!F8,1)="."),商品入力!D8&amp;"　－　"&amp;商品入力!E8&amp;"　－　"&amp;商品入力!G8,商品入力!D8&amp;"　－　"&amp;商品入力!E8&amp;"　－　"&amp;商品入力!F8)))</f>
        <v/>
      </c>
      <c r="C9" s="1008"/>
      <c r="D9" s="1008" t="str">
        <f>IF(商品入力!C8="","",商品入力!C8)</f>
        <v/>
      </c>
      <c r="E9" s="1008"/>
      <c r="F9" s="1008"/>
      <c r="G9" s="838" t="str">
        <f>IF(商品入力!C8="","",商品入力!H8)</f>
        <v/>
      </c>
      <c r="H9" s="858"/>
    </row>
    <row r="10" spans="1:8" s="6" customFormat="1" ht="18" customHeight="1">
      <c r="A10" s="137" t="str">
        <f>IF(商品入力!C9="","",A9+1)</f>
        <v/>
      </c>
      <c r="B10" s="1008" t="str">
        <f>IF(商品入力!C9="","",IF(商品入力!E9="",IF(OR(商品入力!F9="",RIGHT(商品入力!F9,1)="."),商品入力!D9&amp;"　－　"&amp;商品入力!G9,商品入力!D9&amp;"　－　"&amp;商品入力!F9),IF(OR(商品入力!F9="",RIGHT(商品入力!F9,1)="."),商品入力!D9&amp;"　－　"&amp;商品入力!E9&amp;"　－　"&amp;商品入力!G9,商品入力!D9&amp;"　－　"&amp;商品入力!E9&amp;"　－　"&amp;商品入力!F9)))</f>
        <v/>
      </c>
      <c r="C10" s="1008"/>
      <c r="D10" s="1008" t="str">
        <f>IF(商品入力!C9="","",商品入力!C9)</f>
        <v/>
      </c>
      <c r="E10" s="1008"/>
      <c r="F10" s="1008"/>
      <c r="G10" s="838" t="str">
        <f>IF(商品入力!C9="","",商品入力!H9)</f>
        <v/>
      </c>
      <c r="H10" s="858"/>
    </row>
    <row r="11" spans="1:8" s="6" customFormat="1" ht="18" customHeight="1">
      <c r="A11" s="137" t="str">
        <f>IF(商品入力!C10="","",A10+1)</f>
        <v/>
      </c>
      <c r="B11" s="1008" t="str">
        <f>IF(商品入力!C10="","",IF(商品入力!E10="",IF(OR(商品入力!F10="",RIGHT(商品入力!F10,1)="."),商品入力!D10&amp;"　－　"&amp;商品入力!G10,商品入力!D10&amp;"　－　"&amp;商品入力!F10),IF(OR(商品入力!F10="",RIGHT(商品入力!F10,1)="."),商品入力!D10&amp;"　－　"&amp;商品入力!E10&amp;"　－　"&amp;商品入力!G10,商品入力!D10&amp;"　－　"&amp;商品入力!E10&amp;"　－　"&amp;商品入力!F10)))</f>
        <v/>
      </c>
      <c r="C11" s="1008"/>
      <c r="D11" s="1008" t="str">
        <f>IF(商品入力!C10="","",商品入力!C10)</f>
        <v/>
      </c>
      <c r="E11" s="1008"/>
      <c r="F11" s="1008"/>
      <c r="G11" s="838" t="str">
        <f>IF(商品入力!C10="","",商品入力!H10)</f>
        <v/>
      </c>
      <c r="H11" s="858"/>
    </row>
    <row r="12" spans="1:8" s="6" customFormat="1" ht="18" customHeight="1">
      <c r="A12" s="137" t="str">
        <f>IF(商品入力!C11="","",A11+1)</f>
        <v/>
      </c>
      <c r="B12" s="1008" t="str">
        <f>IF(商品入力!C11="","",IF(商品入力!E11="",IF(OR(商品入力!F11="",RIGHT(商品入力!F11,1)="."),商品入力!D11&amp;"　－　"&amp;商品入力!G11,商品入力!D11&amp;"　－　"&amp;商品入力!F11),IF(OR(商品入力!F11="",RIGHT(商品入力!F11,1)="."),商品入力!D11&amp;"　－　"&amp;商品入力!E11&amp;"　－　"&amp;商品入力!G11,商品入力!D11&amp;"　－　"&amp;商品入力!E11&amp;"　－　"&amp;商品入力!F11)))</f>
        <v/>
      </c>
      <c r="C12" s="1008"/>
      <c r="D12" s="1008" t="str">
        <f>IF(商品入力!C11="","",商品入力!C11)</f>
        <v/>
      </c>
      <c r="E12" s="1008"/>
      <c r="F12" s="1008"/>
      <c r="G12" s="838" t="str">
        <f>IF(商品入力!C11="","",商品入力!H11)</f>
        <v/>
      </c>
      <c r="H12" s="858"/>
    </row>
    <row r="13" spans="1:8" s="6" customFormat="1" ht="18" customHeight="1">
      <c r="A13" s="137" t="str">
        <f>IF(商品入力!C12="","",A12+1)</f>
        <v/>
      </c>
      <c r="B13" s="1008" t="str">
        <f>IF(商品入力!C12="","",IF(商品入力!E12="",IF(OR(商品入力!F12="",RIGHT(商品入力!F12,1)="."),商品入力!D12&amp;"　－　"&amp;商品入力!G12,商品入力!D12&amp;"　－　"&amp;商品入力!F12),IF(OR(商品入力!F12="",RIGHT(商品入力!F12,1)="."),商品入力!D12&amp;"　－　"&amp;商品入力!E12&amp;"　－　"&amp;商品入力!G12,商品入力!D12&amp;"　－　"&amp;商品入力!E12&amp;"　－　"&amp;商品入力!F12)))</f>
        <v/>
      </c>
      <c r="C13" s="1008"/>
      <c r="D13" s="1008" t="str">
        <f>IF(商品入力!C12="","",商品入力!C12)</f>
        <v/>
      </c>
      <c r="E13" s="1008"/>
      <c r="F13" s="1008"/>
      <c r="G13" s="838" t="str">
        <f>IF(商品入力!C12="","",商品入力!H12)</f>
        <v/>
      </c>
      <c r="H13" s="858"/>
    </row>
    <row r="14" spans="1:8" s="6" customFormat="1" ht="18" customHeight="1">
      <c r="A14" s="137" t="str">
        <f>IF(商品入力!C13="","",A13+1)</f>
        <v/>
      </c>
      <c r="B14" s="1008" t="str">
        <f>IF(商品入力!C13="","",IF(商品入力!E13="",IF(OR(商品入力!F13="",RIGHT(商品入力!F13,1)="."),商品入力!D13&amp;"　－　"&amp;商品入力!G13,商品入力!D13&amp;"　－　"&amp;商品入力!F13),IF(OR(商品入力!F13="",RIGHT(商品入力!F13,1)="."),商品入力!D13&amp;"　－　"&amp;商品入力!E13&amp;"　－　"&amp;商品入力!G13,商品入力!D13&amp;"　－　"&amp;商品入力!E13&amp;"　－　"&amp;商品入力!F13)))</f>
        <v/>
      </c>
      <c r="C14" s="1008"/>
      <c r="D14" s="1008" t="str">
        <f>IF(商品入力!C13="","",商品入力!C13)</f>
        <v/>
      </c>
      <c r="E14" s="1008"/>
      <c r="F14" s="1008"/>
      <c r="G14" s="838" t="str">
        <f>IF(商品入力!C13="","",商品入力!H13)</f>
        <v/>
      </c>
      <c r="H14" s="858"/>
    </row>
    <row r="15" spans="1:8" s="6" customFormat="1" ht="18" customHeight="1">
      <c r="A15" s="137" t="str">
        <f>IF(商品入力!C14="","",A14+1)</f>
        <v/>
      </c>
      <c r="B15" s="1008" t="str">
        <f>IF(商品入力!C14="","",IF(商品入力!E14="",IF(OR(商品入力!F14="",RIGHT(商品入力!F14,1)="."),商品入力!D14&amp;"　－　"&amp;商品入力!G14,商品入力!D14&amp;"　－　"&amp;商品入力!F14),IF(OR(商品入力!F14="",RIGHT(商品入力!F14,1)="."),商品入力!D14&amp;"　－　"&amp;商品入力!E14&amp;"　－　"&amp;商品入力!G14,商品入力!D14&amp;"　－　"&amp;商品入力!E14&amp;"　－　"&amp;商品入力!F14)))</f>
        <v/>
      </c>
      <c r="C15" s="1008"/>
      <c r="D15" s="1008" t="str">
        <f>IF(商品入力!C14="","",商品入力!C14)</f>
        <v/>
      </c>
      <c r="E15" s="1008"/>
      <c r="F15" s="1008"/>
      <c r="G15" s="838" t="str">
        <f>IF(商品入力!C14="","",商品入力!H14)</f>
        <v/>
      </c>
      <c r="H15" s="858"/>
    </row>
    <row r="16" spans="1:8" s="6" customFormat="1" ht="18" customHeight="1">
      <c r="A16" s="137" t="str">
        <f>IF(商品入力!C15="","",A15+1)</f>
        <v/>
      </c>
      <c r="B16" s="1008" t="str">
        <f>IF(商品入力!C15="","",IF(商品入力!E15="",IF(OR(商品入力!F15="",RIGHT(商品入力!F15,1)="."),商品入力!D15&amp;"　－　"&amp;商品入力!G15,商品入力!D15&amp;"　－　"&amp;商品入力!F15),IF(OR(商品入力!F15="",RIGHT(商品入力!F15,1)="."),商品入力!D15&amp;"　－　"&amp;商品入力!E15&amp;"　－　"&amp;商品入力!G15,商品入力!D15&amp;"　－　"&amp;商品入力!E15&amp;"　－　"&amp;商品入力!F15)))</f>
        <v/>
      </c>
      <c r="C16" s="1008"/>
      <c r="D16" s="1008" t="str">
        <f>IF(商品入力!C15="","",商品入力!C15)</f>
        <v/>
      </c>
      <c r="E16" s="1008"/>
      <c r="F16" s="1008"/>
      <c r="G16" s="838" t="str">
        <f>IF(商品入力!C15="","",商品入力!H15)</f>
        <v/>
      </c>
      <c r="H16" s="858"/>
    </row>
    <row r="17" spans="1:8" s="6" customFormat="1" ht="18" customHeight="1">
      <c r="A17" s="137" t="str">
        <f>IF(商品入力!C16="","",A16+1)</f>
        <v/>
      </c>
      <c r="B17" s="1008" t="str">
        <f>IF(商品入力!C16="","",IF(商品入力!E16="",IF(OR(商品入力!F16="",RIGHT(商品入力!F16,1)="."),商品入力!D16&amp;"　－　"&amp;商品入力!G16,商品入力!D16&amp;"　－　"&amp;商品入力!F16),IF(OR(商品入力!F16="",RIGHT(商品入力!F16,1)="."),商品入力!D16&amp;"　－　"&amp;商品入力!E16&amp;"　－　"&amp;商品入力!G16,商品入力!D16&amp;"　－　"&amp;商品入力!E16&amp;"　－　"&amp;商品入力!F16)))</f>
        <v/>
      </c>
      <c r="C17" s="1008"/>
      <c r="D17" s="1008" t="str">
        <f>IF(商品入力!C16="","",商品入力!C16)</f>
        <v/>
      </c>
      <c r="E17" s="1008"/>
      <c r="F17" s="1008"/>
      <c r="G17" s="838" t="str">
        <f>IF(商品入力!C16="","",商品入力!H16)</f>
        <v/>
      </c>
      <c r="H17" s="858"/>
    </row>
    <row r="18" spans="1:8" s="6" customFormat="1" ht="18" customHeight="1">
      <c r="A18" s="137" t="str">
        <f>IF(商品入力!C17="","",A17+1)</f>
        <v/>
      </c>
      <c r="B18" s="1008" t="str">
        <f>IF(商品入力!C17="","",IF(商品入力!E17="",IF(OR(商品入力!F17="",RIGHT(商品入力!F17,1)="."),商品入力!D17&amp;"　－　"&amp;商品入力!G17,商品入力!D17&amp;"　－　"&amp;商品入力!F17),IF(OR(商品入力!F17="",RIGHT(商品入力!F17,1)="."),商品入力!D17&amp;"　－　"&amp;商品入力!E17&amp;"　－　"&amp;商品入力!G17,商品入力!D17&amp;"　－　"&amp;商品入力!E17&amp;"　－　"&amp;商品入力!F17)))</f>
        <v/>
      </c>
      <c r="C18" s="1008"/>
      <c r="D18" s="1008" t="str">
        <f>IF(商品入力!C17="","",商品入力!C17)</f>
        <v/>
      </c>
      <c r="E18" s="1008"/>
      <c r="F18" s="1008"/>
      <c r="G18" s="838" t="str">
        <f>IF(商品入力!C17="","",商品入力!H17)</f>
        <v/>
      </c>
      <c r="H18" s="858"/>
    </row>
    <row r="19" spans="1:8" s="6" customFormat="1" ht="18" customHeight="1">
      <c r="A19" s="137" t="str">
        <f>IF(商品入力!C18="","",A18+1)</f>
        <v/>
      </c>
      <c r="B19" s="1008" t="str">
        <f>IF(商品入力!C18="","",IF(商品入力!E18="",IF(OR(商品入力!F18="",RIGHT(商品入力!F18,1)="."),商品入力!D18&amp;"　－　"&amp;商品入力!G18,商品入力!D18&amp;"　－　"&amp;商品入力!F18),IF(OR(商品入力!F18="",RIGHT(商品入力!F18,1)="."),商品入力!D18&amp;"　－　"&amp;商品入力!E18&amp;"　－　"&amp;商品入力!G18,商品入力!D18&amp;"　－　"&amp;商品入力!E18&amp;"　－　"&amp;商品入力!F18)))</f>
        <v/>
      </c>
      <c r="C19" s="1008"/>
      <c r="D19" s="1008" t="str">
        <f>IF(商品入力!C18="","",商品入力!C18)</f>
        <v/>
      </c>
      <c r="E19" s="1008"/>
      <c r="F19" s="1008"/>
      <c r="G19" s="838" t="str">
        <f>IF(商品入力!C18="","",商品入力!H18)</f>
        <v/>
      </c>
      <c r="H19" s="858"/>
    </row>
    <row r="20" spans="1:8" s="6" customFormat="1" ht="18" customHeight="1">
      <c r="A20" s="137" t="str">
        <f>IF(商品入力!C19="","",A19+1)</f>
        <v/>
      </c>
      <c r="B20" s="1008" t="str">
        <f>IF(商品入力!C19="","",IF(商品入力!E19="",IF(OR(商品入力!F19="",RIGHT(商品入力!F19,1)="."),商品入力!D19&amp;"　－　"&amp;商品入力!G19,商品入力!D19&amp;"　－　"&amp;商品入力!F19),IF(OR(商品入力!F19="",RIGHT(商品入力!F19,1)="."),商品入力!D19&amp;"　－　"&amp;商品入力!E19&amp;"　－　"&amp;商品入力!G19,商品入力!D19&amp;"　－　"&amp;商品入力!E19&amp;"　－　"&amp;商品入力!F19)))</f>
        <v/>
      </c>
      <c r="C20" s="1008"/>
      <c r="D20" s="1008" t="str">
        <f>IF(商品入力!C19="","",商品入力!C19)</f>
        <v/>
      </c>
      <c r="E20" s="1008"/>
      <c r="F20" s="1008"/>
      <c r="G20" s="838" t="str">
        <f>IF(商品入力!C19="","",商品入力!H19)</f>
        <v/>
      </c>
      <c r="H20" s="858"/>
    </row>
    <row r="21" spans="1:8" s="6" customFormat="1" ht="18" customHeight="1">
      <c r="A21" s="137" t="str">
        <f>IF(商品入力!C20="","",A20+1)</f>
        <v/>
      </c>
      <c r="B21" s="1008" t="str">
        <f>IF(商品入力!C20="","",IF(商品入力!E20="",IF(OR(商品入力!F20="",RIGHT(商品入力!F20,1)="."),商品入力!D20&amp;"　－　"&amp;商品入力!G20,商品入力!D20&amp;"　－　"&amp;商品入力!F20),IF(OR(商品入力!F20="",RIGHT(商品入力!F20,1)="."),商品入力!D20&amp;"　－　"&amp;商品入力!E20&amp;"　－　"&amp;商品入力!G20,商品入力!D20&amp;"　－　"&amp;商品入力!E20&amp;"　－　"&amp;商品入力!F20)))</f>
        <v/>
      </c>
      <c r="C21" s="1008"/>
      <c r="D21" s="1008" t="str">
        <f>IF(商品入力!C20="","",商品入力!C20)</f>
        <v/>
      </c>
      <c r="E21" s="1008"/>
      <c r="F21" s="1008"/>
      <c r="G21" s="838" t="str">
        <f>IF(商品入力!C20="","",商品入力!H20)</f>
        <v/>
      </c>
      <c r="H21" s="858"/>
    </row>
    <row r="22" spans="1:8" ht="18" customHeight="1">
      <c r="A22" s="137" t="str">
        <f>IF(商品入力!C21="","",A21+1)</f>
        <v/>
      </c>
      <c r="B22" s="1008" t="str">
        <f>IF(商品入力!C21="","",IF(商品入力!E21="",IF(OR(商品入力!F21="",RIGHT(商品入力!F21,1)="."),商品入力!D21&amp;"　－　"&amp;商品入力!G21,商品入力!D21&amp;"　－　"&amp;商品入力!F21),IF(OR(商品入力!F21="",RIGHT(商品入力!F21,1)="."),商品入力!D21&amp;"　－　"&amp;商品入力!E21&amp;"　－　"&amp;商品入力!G21,商品入力!D21&amp;"　－　"&amp;商品入力!E21&amp;"　－　"&amp;商品入力!F21)))</f>
        <v/>
      </c>
      <c r="C22" s="1008"/>
      <c r="D22" s="1008" t="str">
        <f>IF(商品入力!C21="","",商品入力!C21)</f>
        <v/>
      </c>
      <c r="E22" s="1008"/>
      <c r="F22" s="1008"/>
      <c r="G22" s="838" t="str">
        <f>IF(商品入力!C21="","",商品入力!H21)</f>
        <v/>
      </c>
      <c r="H22" s="858"/>
    </row>
    <row r="23" spans="1:8" ht="18" customHeight="1">
      <c r="A23" s="137" t="str">
        <f>IF(商品入力!C22="","",A22+1)</f>
        <v/>
      </c>
      <c r="B23" s="1008" t="str">
        <f>IF(商品入力!C22="","",IF(商品入力!E22="",IF(OR(商品入力!F22="",RIGHT(商品入力!F22,1)="."),商品入力!D22&amp;"　－　"&amp;商品入力!G22,商品入力!D22&amp;"　－　"&amp;商品入力!F22),IF(OR(商品入力!F22="",RIGHT(商品入力!F22,1)="."),商品入力!D22&amp;"　－　"&amp;商品入力!E22&amp;"　－　"&amp;商品入力!G22,商品入力!D22&amp;"　－　"&amp;商品入力!E22&amp;"　－　"&amp;商品入力!F22)))</f>
        <v/>
      </c>
      <c r="C23" s="1008"/>
      <c r="D23" s="1008" t="str">
        <f>IF(商品入力!C22="","",商品入力!C22)</f>
        <v/>
      </c>
      <c r="E23" s="1008"/>
      <c r="F23" s="1008"/>
      <c r="G23" s="838" t="str">
        <f>IF(商品入力!C22="","",商品入力!H22)</f>
        <v/>
      </c>
      <c r="H23" s="858"/>
    </row>
    <row r="24" spans="1:8" ht="18" customHeight="1">
      <c r="A24" s="137" t="str">
        <f>IF(商品入力!C23="","",A23+1)</f>
        <v/>
      </c>
      <c r="B24" s="1008" t="str">
        <f>IF(商品入力!C23="","",IF(商品入力!E23="",IF(OR(商品入力!F23="",RIGHT(商品入力!F23,1)="."),商品入力!D23&amp;"　－　"&amp;商品入力!G23,商品入力!D23&amp;"　－　"&amp;商品入力!F23),IF(OR(商品入力!F23="",RIGHT(商品入力!F23,1)="."),商品入力!D23&amp;"　－　"&amp;商品入力!E23&amp;"　－　"&amp;商品入力!G23,商品入力!D23&amp;"　－　"&amp;商品入力!E23&amp;"　－　"&amp;商品入力!F23)))</f>
        <v/>
      </c>
      <c r="C24" s="1008"/>
      <c r="D24" s="1008" t="str">
        <f>IF(商品入力!C23="","",商品入力!C23)</f>
        <v/>
      </c>
      <c r="E24" s="1008"/>
      <c r="F24" s="1008"/>
      <c r="G24" s="838" t="str">
        <f>IF(商品入力!C23="","",商品入力!H23)</f>
        <v/>
      </c>
      <c r="H24" s="858"/>
    </row>
    <row r="25" spans="1:8" ht="18" customHeight="1">
      <c r="A25" s="137" t="str">
        <f>IF(商品入力!C24="","",A24+1)</f>
        <v/>
      </c>
      <c r="B25" s="1008" t="str">
        <f>IF(商品入力!C24="","",IF(商品入力!E24="",IF(OR(商品入力!F24="",RIGHT(商品入力!F24,1)="."),商品入力!D24&amp;"　－　"&amp;商品入力!G24,商品入力!D24&amp;"　－　"&amp;商品入力!F24),IF(OR(商品入力!F24="",RIGHT(商品入力!F24,1)="."),商品入力!D24&amp;"　－　"&amp;商品入力!E24&amp;"　－　"&amp;商品入力!G24,商品入力!D24&amp;"　－　"&amp;商品入力!E24&amp;"　－　"&amp;商品入力!F24)))</f>
        <v/>
      </c>
      <c r="C25" s="1008"/>
      <c r="D25" s="1008" t="str">
        <f>IF(商品入力!C24="","",商品入力!C24)</f>
        <v/>
      </c>
      <c r="E25" s="1008"/>
      <c r="F25" s="1008"/>
      <c r="G25" s="838" t="str">
        <f>IF(商品入力!C24="","",商品入力!H24)</f>
        <v/>
      </c>
      <c r="H25" s="858"/>
    </row>
    <row r="26" spans="1:8" ht="18" customHeight="1">
      <c r="A26" s="137" t="str">
        <f>IF(商品入力!C25="","",A25+1)</f>
        <v/>
      </c>
      <c r="B26" s="1008" t="str">
        <f>IF(商品入力!C25="","",IF(商品入力!E25="",IF(OR(商品入力!F25="",RIGHT(商品入力!F25,1)="."),商品入力!D25&amp;"　－　"&amp;商品入力!G25,商品入力!D25&amp;"　－　"&amp;商品入力!F25),IF(OR(商品入力!F25="",RIGHT(商品入力!F25,1)="."),商品入力!D25&amp;"　－　"&amp;商品入力!E25&amp;"　－　"&amp;商品入力!G25,商品入力!D25&amp;"　－　"&amp;商品入力!E25&amp;"　－　"&amp;商品入力!F25)))</f>
        <v/>
      </c>
      <c r="C26" s="1008"/>
      <c r="D26" s="1008" t="str">
        <f>IF(商品入力!C25="","",商品入力!C25)</f>
        <v/>
      </c>
      <c r="E26" s="1008"/>
      <c r="F26" s="1008"/>
      <c r="G26" s="838" t="str">
        <f>IF(商品入力!C25="","",商品入力!H25)</f>
        <v/>
      </c>
      <c r="H26" s="858"/>
    </row>
    <row r="27" spans="1:8" ht="18" customHeight="1">
      <c r="A27" s="137" t="str">
        <f>IF(商品入力!C26="","",A26+1)</f>
        <v/>
      </c>
      <c r="B27" s="1008" t="str">
        <f>IF(商品入力!C26="","",IF(商品入力!E26="",IF(OR(商品入力!F26="",RIGHT(商品入力!F26,1)="."),商品入力!D26&amp;"　－　"&amp;商品入力!G26,商品入力!D26&amp;"　－　"&amp;商品入力!F26),IF(OR(商品入力!F26="",RIGHT(商品入力!F26,1)="."),商品入力!D26&amp;"　－　"&amp;商品入力!E26&amp;"　－　"&amp;商品入力!G26,商品入力!D26&amp;"　－　"&amp;商品入力!E26&amp;"　－　"&amp;商品入力!F26)))</f>
        <v/>
      </c>
      <c r="C27" s="1008"/>
      <c r="D27" s="1008" t="str">
        <f>IF(商品入力!C26="","",商品入力!C26)</f>
        <v/>
      </c>
      <c r="E27" s="1008"/>
      <c r="F27" s="1008"/>
      <c r="G27" s="838" t="str">
        <f>IF(商品入力!C26="","",商品入力!H26)</f>
        <v/>
      </c>
      <c r="H27" s="858"/>
    </row>
    <row r="28" spans="1:8" ht="18" customHeight="1">
      <c r="A28" s="137" t="str">
        <f>IF(商品入力!C27="","",A27+1)</f>
        <v/>
      </c>
      <c r="B28" s="1008" t="str">
        <f>IF(商品入力!C27="","",IF(商品入力!E27="",IF(OR(商品入力!F27="",RIGHT(商品入力!F27,1)="."),商品入力!D27&amp;"　－　"&amp;商品入力!G27,商品入力!D27&amp;"　－　"&amp;商品入力!F27),IF(OR(商品入力!F27="",RIGHT(商品入力!F27,1)="."),商品入力!D27&amp;"　－　"&amp;商品入力!E27&amp;"　－　"&amp;商品入力!G27,商品入力!D27&amp;"　－　"&amp;商品入力!E27&amp;"　－　"&amp;商品入力!F27)))</f>
        <v/>
      </c>
      <c r="C28" s="1008"/>
      <c r="D28" s="1008" t="str">
        <f>IF(商品入力!C27="","",商品入力!C27)</f>
        <v/>
      </c>
      <c r="E28" s="1008"/>
      <c r="F28" s="1008"/>
      <c r="G28" s="838" t="str">
        <f>IF(商品入力!C27="","",商品入力!H27)</f>
        <v/>
      </c>
      <c r="H28" s="858"/>
    </row>
    <row r="29" spans="1:8" ht="18" customHeight="1">
      <c r="A29" s="137" t="str">
        <f>IF(商品入力!C28="","",A28+1)</f>
        <v/>
      </c>
      <c r="B29" s="1008" t="str">
        <f>IF(商品入力!C28="","",IF(商品入力!E28="",IF(OR(商品入力!F28="",RIGHT(商品入力!F28,1)="."),商品入力!D28&amp;"　－　"&amp;商品入力!G28,商品入力!D28&amp;"　－　"&amp;商品入力!F28),IF(OR(商品入力!F28="",RIGHT(商品入力!F28,1)="."),商品入力!D28&amp;"　－　"&amp;商品入力!E28&amp;"　－　"&amp;商品入力!G28,商品入力!D28&amp;"　－　"&amp;商品入力!E28&amp;"　－　"&amp;商品入力!F28)))</f>
        <v/>
      </c>
      <c r="C29" s="1008"/>
      <c r="D29" s="1008" t="str">
        <f>IF(商品入力!C28="","",商品入力!C28)</f>
        <v/>
      </c>
      <c r="E29" s="1008"/>
      <c r="F29" s="1008"/>
      <c r="G29" s="838" t="str">
        <f>IF(商品入力!C28="","",商品入力!H28)</f>
        <v/>
      </c>
      <c r="H29" s="858"/>
    </row>
    <row r="30" spans="1:8" ht="18" customHeight="1">
      <c r="A30" s="137" t="str">
        <f>IF(商品入力!C29="","",A29+1)</f>
        <v/>
      </c>
      <c r="B30" s="1008" t="str">
        <f>IF(商品入力!C29="","",IF(商品入力!E29="",IF(OR(商品入力!F29="",RIGHT(商品入力!F29,1)="."),商品入力!D29&amp;"　－　"&amp;商品入力!G29,商品入力!D29&amp;"　－　"&amp;商品入力!F29),IF(OR(商品入力!F29="",RIGHT(商品入力!F29,1)="."),商品入力!D29&amp;"　－　"&amp;商品入力!E29&amp;"　－　"&amp;商品入力!G29,商品入力!D29&amp;"　－　"&amp;商品入力!E29&amp;"　－　"&amp;商品入力!F29)))</f>
        <v/>
      </c>
      <c r="C30" s="1008"/>
      <c r="D30" s="1008" t="str">
        <f>IF(商品入力!C29="","",商品入力!C29)</f>
        <v/>
      </c>
      <c r="E30" s="1008"/>
      <c r="F30" s="1008"/>
      <c r="G30" s="838" t="str">
        <f>IF(商品入力!C29="","",商品入力!H29)</f>
        <v/>
      </c>
      <c r="H30" s="858"/>
    </row>
    <row r="31" spans="1:8" s="6" customFormat="1" ht="18" customHeight="1">
      <c r="A31" s="137" t="str">
        <f>IF(商品入力!C30="","",A30+1)</f>
        <v/>
      </c>
      <c r="B31" s="1008" t="str">
        <f>IF(商品入力!C30="","",IF(商品入力!E30="",IF(OR(商品入力!F30="",RIGHT(商品入力!F30,1)="."),商品入力!D30&amp;"　－　"&amp;商品入力!G30,商品入力!D30&amp;"　－　"&amp;商品入力!F30),IF(OR(商品入力!F30="",RIGHT(商品入力!F30,1)="."),商品入力!D30&amp;"　－　"&amp;商品入力!E30&amp;"　－　"&amp;商品入力!G30,商品入力!D30&amp;"　－　"&amp;商品入力!E30&amp;"　－　"&amp;商品入力!F30)))</f>
        <v/>
      </c>
      <c r="C31" s="1008"/>
      <c r="D31" s="1008" t="str">
        <f>IF(商品入力!C30="","",商品入力!C30)</f>
        <v/>
      </c>
      <c r="E31" s="1008"/>
      <c r="F31" s="1008"/>
      <c r="G31" s="838" t="str">
        <f>IF(商品入力!C30="","",商品入力!H30)</f>
        <v/>
      </c>
      <c r="H31" s="858"/>
    </row>
    <row r="32" spans="1:8" ht="18" customHeight="1">
      <c r="A32" s="137" t="str">
        <f>IF(商品入力!C31="","",A31+1)</f>
        <v/>
      </c>
      <c r="B32" s="1008" t="str">
        <f>IF(商品入力!C31="","",IF(商品入力!E31="",IF(OR(商品入力!F31="",RIGHT(商品入力!F31,1)="."),商品入力!D31&amp;"　－　"&amp;商品入力!G31,商品入力!D31&amp;"　－　"&amp;商品入力!F31),IF(OR(商品入力!F31="",RIGHT(商品入力!F31,1)="."),商品入力!D31&amp;"　－　"&amp;商品入力!E31&amp;"　－　"&amp;商品入力!G31,商品入力!D31&amp;"　－　"&amp;商品入力!E31&amp;"　－　"&amp;商品入力!F31)))</f>
        <v/>
      </c>
      <c r="C32" s="1008"/>
      <c r="D32" s="1008" t="str">
        <f>IF(商品入力!C31="","",商品入力!C31)</f>
        <v/>
      </c>
      <c r="E32" s="1008"/>
      <c r="F32" s="1008"/>
      <c r="G32" s="838" t="str">
        <f>IF(商品入力!C31="","",商品入力!H31)</f>
        <v/>
      </c>
      <c r="H32" s="858"/>
    </row>
    <row r="33" spans="1:8" ht="18" customHeight="1">
      <c r="A33" s="137" t="str">
        <f>IF(商品入力!C32="","",A32+1)</f>
        <v/>
      </c>
      <c r="B33" s="1008" t="str">
        <f>IF(商品入力!C32="","",IF(商品入力!E32="",IF(OR(商品入力!F32="",RIGHT(商品入力!F32,1)="."),商品入力!D32&amp;"　－　"&amp;商品入力!G32,商品入力!D32&amp;"　－　"&amp;商品入力!F32),IF(OR(商品入力!F32="",RIGHT(商品入力!F32,1)="."),商品入力!D32&amp;"　－　"&amp;商品入力!E32&amp;"　－　"&amp;商品入力!G32,商品入力!D32&amp;"　－　"&amp;商品入力!E32&amp;"　－　"&amp;商品入力!F32)))</f>
        <v/>
      </c>
      <c r="C33" s="1008"/>
      <c r="D33" s="1008" t="str">
        <f>IF(商品入力!C32="","",商品入力!C32)</f>
        <v/>
      </c>
      <c r="E33" s="1008"/>
      <c r="F33" s="1008"/>
      <c r="G33" s="838" t="str">
        <f>IF(商品入力!C32="","",商品入力!H32)</f>
        <v/>
      </c>
      <c r="H33" s="858"/>
    </row>
    <row r="34" spans="1:8" ht="18" customHeight="1">
      <c r="A34" s="137" t="str">
        <f>IF(商品入力!C33="","",A33+1)</f>
        <v/>
      </c>
      <c r="B34" s="1008" t="str">
        <f>IF(商品入力!C33="","",IF(商品入力!E33="",IF(OR(商品入力!F33="",RIGHT(商品入力!F33,1)="."),商品入力!D33&amp;"　－　"&amp;商品入力!G33,商品入力!D33&amp;"　－　"&amp;商品入力!F33),IF(OR(商品入力!F33="",RIGHT(商品入力!F33,1)="."),商品入力!D33&amp;"　－　"&amp;商品入力!E33&amp;"　－　"&amp;商品入力!G33,商品入力!D33&amp;"　－　"&amp;商品入力!E33&amp;"　－　"&amp;商品入力!F33)))</f>
        <v/>
      </c>
      <c r="C34" s="1008"/>
      <c r="D34" s="1008" t="str">
        <f>IF(商品入力!C33="","",商品入力!C33)</f>
        <v/>
      </c>
      <c r="E34" s="1008"/>
      <c r="F34" s="1008"/>
      <c r="G34" s="838" t="str">
        <f>IF(商品入力!C33="","",商品入力!H33)</f>
        <v/>
      </c>
      <c r="H34" s="858"/>
    </row>
    <row r="35" spans="1:8" ht="18" customHeight="1">
      <c r="A35" s="137" t="str">
        <f>IF(商品入力!C34="","",A34+1)</f>
        <v/>
      </c>
      <c r="B35" s="1008" t="str">
        <f>IF(商品入力!C34="","",IF(商品入力!E34="",IF(OR(商品入力!F34="",RIGHT(商品入力!F34,1)="."),商品入力!D34&amp;"　－　"&amp;商品入力!G34,商品入力!D34&amp;"　－　"&amp;商品入力!F34),IF(OR(商品入力!F34="",RIGHT(商品入力!F34,1)="."),商品入力!D34&amp;"　－　"&amp;商品入力!E34&amp;"　－　"&amp;商品入力!G34,商品入力!D34&amp;"　－　"&amp;商品入力!E34&amp;"　－　"&amp;商品入力!F34)))</f>
        <v/>
      </c>
      <c r="C35" s="1008"/>
      <c r="D35" s="1008" t="str">
        <f>IF(商品入力!C34="","",商品入力!C34)</f>
        <v/>
      </c>
      <c r="E35" s="1008"/>
      <c r="F35" s="1008"/>
      <c r="G35" s="838" t="str">
        <f>IF(商品入力!C34="","",商品入力!H34)</f>
        <v/>
      </c>
      <c r="H35" s="858"/>
    </row>
    <row r="36" spans="1:8" ht="18" customHeight="1">
      <c r="A36" s="137" t="str">
        <f>IF(商品入力!C35="","",A35+1)</f>
        <v/>
      </c>
      <c r="B36" s="1008" t="str">
        <f>IF(商品入力!C35="","",IF(商品入力!E35="",IF(OR(商品入力!F35="",RIGHT(商品入力!F35,1)="."),商品入力!D35&amp;"　－　"&amp;商品入力!G35,商品入力!D35&amp;"　－　"&amp;商品入力!F35),IF(OR(商品入力!F35="",RIGHT(商品入力!F35,1)="."),商品入力!D35&amp;"　－　"&amp;商品入力!E35&amp;"　－　"&amp;商品入力!G35,商品入力!D35&amp;"　－　"&amp;商品入力!E35&amp;"　－　"&amp;商品入力!F35)))</f>
        <v/>
      </c>
      <c r="C36" s="1008"/>
      <c r="D36" s="1008" t="str">
        <f>IF(商品入力!C35="","",商品入力!C35)</f>
        <v/>
      </c>
      <c r="E36" s="1008"/>
      <c r="F36" s="1008"/>
      <c r="G36" s="838" t="str">
        <f>IF(商品入力!C35="","",商品入力!H35)</f>
        <v/>
      </c>
      <c r="H36" s="858"/>
    </row>
    <row r="37" spans="1:8" ht="18" customHeight="1">
      <c r="A37" s="137" t="str">
        <f>IF(商品入力!C36="","",A36+1)</f>
        <v/>
      </c>
      <c r="B37" s="1008" t="str">
        <f>IF(商品入力!C36="","",IF(商品入力!E36="",IF(OR(商品入力!F36="",RIGHT(商品入力!F36,1)="."),商品入力!D36&amp;"　－　"&amp;商品入力!G36,商品入力!D36&amp;"　－　"&amp;商品入力!F36),IF(OR(商品入力!F36="",RIGHT(商品入力!F36,1)="."),商品入力!D36&amp;"　－　"&amp;商品入力!E36&amp;"　－　"&amp;商品入力!G36,商品入力!D36&amp;"　－　"&amp;商品入力!E36&amp;"　－　"&amp;商品入力!F36)))</f>
        <v/>
      </c>
      <c r="C37" s="1008"/>
      <c r="D37" s="1008" t="str">
        <f>IF(商品入力!C36="","",商品入力!C36)</f>
        <v/>
      </c>
      <c r="E37" s="1008"/>
      <c r="F37" s="1008"/>
      <c r="G37" s="838" t="str">
        <f>IF(商品入力!C36="","",商品入力!H36)</f>
        <v/>
      </c>
      <c r="H37" s="858"/>
    </row>
    <row r="38" spans="1:8" ht="18" customHeight="1">
      <c r="A38" s="137" t="str">
        <f>IF(商品入力!C37="","",A37+1)</f>
        <v/>
      </c>
      <c r="B38" s="1008" t="str">
        <f>IF(商品入力!C37="","",IF(商品入力!E37="",IF(OR(商品入力!F37="",RIGHT(商品入力!F37,1)="."),商品入力!D37&amp;"　－　"&amp;商品入力!G37,商品入力!D37&amp;"　－　"&amp;商品入力!F37),IF(OR(商品入力!F37="",RIGHT(商品入力!F37,1)="."),商品入力!D37&amp;"　－　"&amp;商品入力!E37&amp;"　－　"&amp;商品入力!G37,商品入力!D37&amp;"　－　"&amp;商品入力!E37&amp;"　－　"&amp;商品入力!F37)))</f>
        <v/>
      </c>
      <c r="C38" s="1008"/>
      <c r="D38" s="1008" t="str">
        <f>IF(商品入力!C37="","",商品入力!C37)</f>
        <v/>
      </c>
      <c r="E38" s="1008"/>
      <c r="F38" s="1008"/>
      <c r="G38" s="838" t="str">
        <f>IF(商品入力!C37="","",商品入力!H37)</f>
        <v/>
      </c>
      <c r="H38" s="858"/>
    </row>
    <row r="39" spans="1:8" ht="18" customHeight="1">
      <c r="A39" s="137" t="str">
        <f>IF(商品入力!C38="","",A38+1)</f>
        <v/>
      </c>
      <c r="B39" s="1008" t="str">
        <f>IF(商品入力!C38="","",IF(商品入力!E38="",IF(OR(商品入力!F38="",RIGHT(商品入力!F38,1)="."),商品入力!D38&amp;"　－　"&amp;商品入力!G38,商品入力!D38&amp;"　－　"&amp;商品入力!F38),IF(OR(商品入力!F38="",RIGHT(商品入力!F38,1)="."),商品入力!D38&amp;"　－　"&amp;商品入力!E38&amp;"　－　"&amp;商品入力!G38,商品入力!D38&amp;"　－　"&amp;商品入力!E38&amp;"　－　"&amp;商品入力!F38)))</f>
        <v/>
      </c>
      <c r="C39" s="1008"/>
      <c r="D39" s="1008" t="str">
        <f>IF(商品入力!C38="","",商品入力!C38)</f>
        <v/>
      </c>
      <c r="E39" s="1008"/>
      <c r="F39" s="1008"/>
      <c r="G39" s="838" t="str">
        <f>IF(商品入力!C38="","",商品入力!H38)</f>
        <v/>
      </c>
      <c r="H39" s="858"/>
    </row>
    <row r="40" spans="1:8" ht="18" customHeight="1">
      <c r="A40" s="137" t="str">
        <f>IF(商品入力!C39="","",A39+1)</f>
        <v/>
      </c>
      <c r="B40" s="1008" t="str">
        <f>IF(商品入力!C39="","",IF(商品入力!E39="",IF(OR(商品入力!F39="",RIGHT(商品入力!F39,1)="."),商品入力!D39&amp;"　－　"&amp;商品入力!G39,商品入力!D39&amp;"　－　"&amp;商品入力!F39),IF(OR(商品入力!F39="",RIGHT(商品入力!F39,1)="."),商品入力!D39&amp;"　－　"&amp;商品入力!E39&amp;"　－　"&amp;商品入力!G39,商品入力!D39&amp;"　－　"&amp;商品入力!E39&amp;"　－　"&amp;商品入力!F39)))</f>
        <v/>
      </c>
      <c r="C40" s="1008"/>
      <c r="D40" s="1008" t="str">
        <f>IF(商品入力!C39="","",商品入力!C39)</f>
        <v/>
      </c>
      <c r="E40" s="1008"/>
      <c r="F40" s="1008"/>
      <c r="G40" s="838" t="str">
        <f>IF(商品入力!C39="","",商品入力!H39)</f>
        <v/>
      </c>
      <c r="H40" s="858"/>
    </row>
    <row r="41" spans="1:8" ht="18" customHeight="1">
      <c r="A41" s="137" t="str">
        <f>IF(商品入力!C40="","",A40+1)</f>
        <v/>
      </c>
      <c r="B41" s="1008" t="str">
        <f>IF(商品入力!C40="","",IF(商品入力!E40="",IF(OR(商品入力!F40="",RIGHT(商品入力!F40,1)="."),商品入力!D40&amp;"　－　"&amp;商品入力!G40,商品入力!D40&amp;"　－　"&amp;商品入力!F40),IF(OR(商品入力!F40="",RIGHT(商品入力!F40,1)="."),商品入力!D40&amp;"　－　"&amp;商品入力!E40&amp;"　－　"&amp;商品入力!G40,商品入力!D40&amp;"　－　"&amp;商品入力!E40&amp;"　－　"&amp;商品入力!F40)))</f>
        <v/>
      </c>
      <c r="C41" s="1008"/>
      <c r="D41" s="1008" t="str">
        <f>IF(商品入力!C40="","",商品入力!C40)</f>
        <v/>
      </c>
      <c r="E41" s="1008"/>
      <c r="F41" s="1008"/>
      <c r="G41" s="838" t="str">
        <f>IF(商品入力!C40="","",商品入力!H40)</f>
        <v/>
      </c>
      <c r="H41" s="858"/>
    </row>
    <row r="42" spans="1:8" ht="18" customHeight="1">
      <c r="A42" s="137" t="str">
        <f>IF(商品入力!C41="","",A41+1)</f>
        <v/>
      </c>
      <c r="B42" s="1008" t="str">
        <f>IF(商品入力!C41="","",IF(商品入力!E41="",IF(OR(商品入力!F41="",RIGHT(商品入力!F41,1)="."),商品入力!D41&amp;"　－　"&amp;商品入力!G41,商品入力!D41&amp;"　－　"&amp;商品入力!F41),IF(OR(商品入力!F41="",RIGHT(商品入力!F41,1)="."),商品入力!D41&amp;"　－　"&amp;商品入力!E41&amp;"　－　"&amp;商品入力!G41,商品入力!D41&amp;"　－　"&amp;商品入力!E41&amp;"　－　"&amp;商品入力!F41)))</f>
        <v/>
      </c>
      <c r="C42" s="1008"/>
      <c r="D42" s="1008" t="str">
        <f>IF(商品入力!C41="","",商品入力!C41)</f>
        <v/>
      </c>
      <c r="E42" s="1008"/>
      <c r="F42" s="1008"/>
      <c r="G42" s="838" t="str">
        <f>IF(商品入力!C41="","",商品入力!H41)</f>
        <v/>
      </c>
      <c r="H42" s="858"/>
    </row>
    <row r="43" spans="1:8" ht="18" customHeight="1">
      <c r="A43" s="137" t="str">
        <f>IF(商品入力!C42="","",A42+1)</f>
        <v/>
      </c>
      <c r="B43" s="1008" t="str">
        <f>IF(商品入力!C42="","",IF(商品入力!E42="",IF(OR(商品入力!F42="",RIGHT(商品入力!F42,1)="."),商品入力!D42&amp;"　－　"&amp;商品入力!G42,商品入力!D42&amp;"　－　"&amp;商品入力!F42),IF(OR(商品入力!F42="",RIGHT(商品入力!F42,1)="."),商品入力!D42&amp;"　－　"&amp;商品入力!E42&amp;"　－　"&amp;商品入力!G42,商品入力!D42&amp;"　－　"&amp;商品入力!E42&amp;"　－　"&amp;商品入力!F42)))</f>
        <v/>
      </c>
      <c r="C43" s="1008"/>
      <c r="D43" s="1008" t="str">
        <f>IF(商品入力!C42="","",商品入力!C42)</f>
        <v/>
      </c>
      <c r="E43" s="1008"/>
      <c r="F43" s="1008"/>
      <c r="G43" s="838" t="str">
        <f>IF(商品入力!C42="","",商品入力!H42)</f>
        <v/>
      </c>
      <c r="H43" s="858"/>
    </row>
    <row r="44" spans="1:8" ht="18" customHeight="1">
      <c r="A44" s="137" t="str">
        <f>IF(商品入力!C43="","",A43+1)</f>
        <v/>
      </c>
      <c r="B44" s="1008" t="str">
        <f>IF(商品入力!C43="","",IF(商品入力!E43="",IF(OR(商品入力!F43="",RIGHT(商品入力!F43,1)="."),商品入力!D43&amp;"　－　"&amp;商品入力!G43,商品入力!D43&amp;"　－　"&amp;商品入力!F43),IF(OR(商品入力!F43="",RIGHT(商品入力!F43,1)="."),商品入力!D43&amp;"　－　"&amp;商品入力!E43&amp;"　－　"&amp;商品入力!G43,商品入力!D43&amp;"　－　"&amp;商品入力!E43&amp;"　－　"&amp;商品入力!F43)))</f>
        <v/>
      </c>
      <c r="C44" s="1008"/>
      <c r="D44" s="1008" t="str">
        <f>IF(商品入力!C43="","",商品入力!C43)</f>
        <v/>
      </c>
      <c r="E44" s="1008"/>
      <c r="F44" s="1008"/>
      <c r="G44" s="838" t="str">
        <f>IF(商品入力!C43="","",商品入力!H43)</f>
        <v/>
      </c>
      <c r="H44" s="858"/>
    </row>
    <row r="45" spans="1:8" ht="18" customHeight="1">
      <c r="A45" s="137" t="str">
        <f>IF(商品入力!C44="","",A44+1)</f>
        <v/>
      </c>
      <c r="B45" s="1008" t="str">
        <f>IF(商品入力!C44="","",IF(商品入力!E44="",IF(OR(商品入力!F44="",RIGHT(商品入力!F44,1)="."),商品入力!D44&amp;"　－　"&amp;商品入力!G44,商品入力!D44&amp;"　－　"&amp;商品入力!F44),IF(OR(商品入力!F44="",RIGHT(商品入力!F44,1)="."),商品入力!D44&amp;"　－　"&amp;商品入力!E44&amp;"　－　"&amp;商品入力!G44,商品入力!D44&amp;"　－　"&amp;商品入力!E44&amp;"　－　"&amp;商品入力!F44)))</f>
        <v/>
      </c>
      <c r="C45" s="1008"/>
      <c r="D45" s="1008" t="str">
        <f>IF(商品入力!C44="","",商品入力!C44)</f>
        <v/>
      </c>
      <c r="E45" s="1008"/>
      <c r="F45" s="1008"/>
      <c r="G45" s="838" t="str">
        <f>IF(商品入力!C44="","",商品入力!H44)</f>
        <v/>
      </c>
      <c r="H45" s="858"/>
    </row>
    <row r="46" spans="1:8" ht="18" customHeight="1">
      <c r="A46" s="137" t="str">
        <f>IF(商品入力!C45="","",A45+1)</f>
        <v/>
      </c>
      <c r="B46" s="1008" t="str">
        <f>IF(商品入力!C45="","",IF(商品入力!E45="",IF(OR(商品入力!F45="",RIGHT(商品入力!F45,1)="."),商品入力!D45&amp;"　－　"&amp;商品入力!G45,商品入力!D45&amp;"　－　"&amp;商品入力!F45),IF(OR(商品入力!F45="",RIGHT(商品入力!F45,1)="."),商品入力!D45&amp;"　－　"&amp;商品入力!E45&amp;"　－　"&amp;商品入力!G45,商品入力!D45&amp;"　－　"&amp;商品入力!E45&amp;"　－　"&amp;商品入力!F45)))</f>
        <v/>
      </c>
      <c r="C46" s="1008"/>
      <c r="D46" s="1008" t="str">
        <f>IF(商品入力!C45="","",商品入力!C45)</f>
        <v/>
      </c>
      <c r="E46" s="1008"/>
      <c r="F46" s="1008"/>
      <c r="G46" s="838" t="str">
        <f>IF(商品入力!C45="","",商品入力!H45)</f>
        <v/>
      </c>
      <c r="H46" s="858"/>
    </row>
    <row r="47" spans="1:8" ht="18" customHeight="1">
      <c r="A47" s="137" t="str">
        <f>IF(商品入力!C46="","",A46+1)</f>
        <v/>
      </c>
      <c r="B47" s="1008" t="str">
        <f>IF(商品入力!C46="","",IF(商品入力!E46="",IF(OR(商品入力!F46="",RIGHT(商品入力!F46,1)="."),商品入力!D46&amp;"　－　"&amp;商品入力!G46,商品入力!D46&amp;"　－　"&amp;商品入力!F46),IF(OR(商品入力!F46="",RIGHT(商品入力!F46,1)="."),商品入力!D46&amp;"　－　"&amp;商品入力!E46&amp;"　－　"&amp;商品入力!G46,商品入力!D46&amp;"　－　"&amp;商品入力!E46&amp;"　－　"&amp;商品入力!F46)))</f>
        <v/>
      </c>
      <c r="C47" s="1008"/>
      <c r="D47" s="1008" t="str">
        <f>IF(商品入力!C46="","",商品入力!C46)</f>
        <v/>
      </c>
      <c r="E47" s="1008"/>
      <c r="F47" s="1008"/>
      <c r="G47" s="838" t="str">
        <f>IF(商品入力!C46="","",商品入力!H46)</f>
        <v/>
      </c>
      <c r="H47" s="858"/>
    </row>
    <row r="48" spans="1:8" ht="18" customHeight="1">
      <c r="A48" s="137" t="str">
        <f>IF(商品入力!C47="","",A47+1)</f>
        <v/>
      </c>
      <c r="B48" s="1008" t="str">
        <f>IF(商品入力!C47="","",IF(商品入力!E47="",IF(OR(商品入力!F47="",RIGHT(商品入力!F47,1)="."),商品入力!D47&amp;"　－　"&amp;商品入力!G47,商品入力!D47&amp;"　－　"&amp;商品入力!F47),IF(OR(商品入力!F47="",RIGHT(商品入力!F47,1)="."),商品入力!D47&amp;"　－　"&amp;商品入力!E47&amp;"　－　"&amp;商品入力!G47,商品入力!D47&amp;"　－　"&amp;商品入力!E47&amp;"　－　"&amp;商品入力!F47)))</f>
        <v/>
      </c>
      <c r="C48" s="1008"/>
      <c r="D48" s="1008" t="str">
        <f>IF(商品入力!C47="","",商品入力!C47)</f>
        <v/>
      </c>
      <c r="E48" s="1008"/>
      <c r="F48" s="1008"/>
      <c r="G48" s="838" t="str">
        <f>IF(商品入力!C47="","",商品入力!H47)</f>
        <v/>
      </c>
      <c r="H48" s="858"/>
    </row>
    <row r="49" spans="1:8" ht="18" customHeight="1">
      <c r="A49" s="137" t="str">
        <f>IF(商品入力!C48="","",A48+1)</f>
        <v/>
      </c>
      <c r="B49" s="1008" t="str">
        <f>IF(商品入力!C48="","",IF(商品入力!E48="",IF(OR(商品入力!F48="",RIGHT(商品入力!F48,1)="."),商品入力!D48&amp;"　－　"&amp;商品入力!G48,商品入力!D48&amp;"　－　"&amp;商品入力!F48),IF(OR(商品入力!F48="",RIGHT(商品入力!F48,1)="."),商品入力!D48&amp;"　－　"&amp;商品入力!E48&amp;"　－　"&amp;商品入力!G48,商品入力!D48&amp;"　－　"&amp;商品入力!E48&amp;"　－　"&amp;商品入力!F48)))</f>
        <v/>
      </c>
      <c r="C49" s="1008"/>
      <c r="D49" s="1008" t="str">
        <f>IF(商品入力!C48="","",商品入力!C48)</f>
        <v/>
      </c>
      <c r="E49" s="1008"/>
      <c r="F49" s="1008"/>
      <c r="G49" s="838" t="str">
        <f>IF(商品入力!C48="","",商品入力!H48)</f>
        <v/>
      </c>
      <c r="H49" s="858"/>
    </row>
    <row r="50" spans="1:8" ht="18" customHeight="1">
      <c r="A50" s="137" t="str">
        <f>IF(商品入力!C49="","",A49+1)</f>
        <v/>
      </c>
      <c r="B50" s="1008" t="str">
        <f>IF(商品入力!C49="","",IF(商品入力!E49="",IF(OR(商品入力!F49="",RIGHT(商品入力!F49,1)="."),商品入力!D49&amp;"　－　"&amp;商品入力!G49,商品入力!D49&amp;"　－　"&amp;商品入力!F49),IF(OR(商品入力!F49="",RIGHT(商品入力!F49,1)="."),商品入力!D49&amp;"　－　"&amp;商品入力!E49&amp;"　－　"&amp;商品入力!G49,商品入力!D49&amp;"　－　"&amp;商品入力!E49&amp;"　－　"&amp;商品入力!F49)))</f>
        <v/>
      </c>
      <c r="C50" s="1008"/>
      <c r="D50" s="1008" t="str">
        <f>IF(商品入力!C49="","",商品入力!C49)</f>
        <v/>
      </c>
      <c r="E50" s="1008"/>
      <c r="F50" s="1008"/>
      <c r="G50" s="838" t="str">
        <f>IF(商品入力!C49="","",商品入力!H49)</f>
        <v/>
      </c>
      <c r="H50" s="858"/>
    </row>
    <row r="51" spans="1:8" ht="18" customHeight="1">
      <c r="A51" s="137" t="str">
        <f>IF(商品入力!C50="","",A50+1)</f>
        <v/>
      </c>
      <c r="B51" s="1008" t="str">
        <f>IF(商品入力!C50="","",IF(商品入力!E50="",IF(OR(商品入力!F50="",RIGHT(商品入力!F50,1)="."),商品入力!D50&amp;"　－　"&amp;商品入力!G50,商品入力!D50&amp;"　－　"&amp;商品入力!F50),IF(OR(商品入力!F50="",RIGHT(商品入力!F50,1)="."),商品入力!D50&amp;"　－　"&amp;商品入力!E50&amp;"　－　"&amp;商品入力!G50,商品入力!D50&amp;"　－　"&amp;商品入力!E50&amp;"　－　"&amp;商品入力!F50)))</f>
        <v/>
      </c>
      <c r="C51" s="1008"/>
      <c r="D51" s="1008" t="str">
        <f>IF(商品入力!C50="","",商品入力!C50)</f>
        <v/>
      </c>
      <c r="E51" s="1008"/>
      <c r="F51" s="1008"/>
      <c r="G51" s="838" t="str">
        <f>IF(商品入力!C50="","",商品入力!H50)</f>
        <v/>
      </c>
      <c r="H51" s="858"/>
    </row>
    <row r="52" spans="1:8" ht="18" customHeight="1">
      <c r="A52" s="137" t="str">
        <f>IF(商品入力!C51="","",A51+1)</f>
        <v/>
      </c>
      <c r="B52" s="1008" t="str">
        <f>IF(商品入力!C51="","",IF(商品入力!E51="",IF(OR(商品入力!F51="",RIGHT(商品入力!F51,1)="."),商品入力!D51&amp;"　－　"&amp;商品入力!G51,商品入力!D51&amp;"　－　"&amp;商品入力!F51),IF(OR(商品入力!F51="",RIGHT(商品入力!F51,1)="."),商品入力!D51&amp;"　－　"&amp;商品入力!E51&amp;"　－　"&amp;商品入力!G51,商品入力!D51&amp;"　－　"&amp;商品入力!E51&amp;"　－　"&amp;商品入力!F51)))</f>
        <v/>
      </c>
      <c r="C52" s="1008"/>
      <c r="D52" s="1008" t="str">
        <f>IF(商品入力!C51="","",商品入力!C51)</f>
        <v/>
      </c>
      <c r="E52" s="1008"/>
      <c r="F52" s="1008"/>
      <c r="G52" s="838" t="str">
        <f>IF(商品入力!C51="","",商品入力!H51)</f>
        <v/>
      </c>
      <c r="H52" s="858"/>
    </row>
    <row r="53" spans="1:8" ht="18" customHeight="1">
      <c r="A53" s="137" t="str">
        <f>IF(商品入力!C52="","",A52+1)</f>
        <v/>
      </c>
      <c r="B53" s="1008" t="str">
        <f>IF(商品入力!C52="","",IF(商品入力!E52="",IF(OR(商品入力!F52="",RIGHT(商品入力!F52,1)="."),商品入力!D52&amp;"　－　"&amp;商品入力!G52,商品入力!D52&amp;"　－　"&amp;商品入力!F52),IF(OR(商品入力!F52="",RIGHT(商品入力!F52,1)="."),商品入力!D52&amp;"　－　"&amp;商品入力!E52&amp;"　－　"&amp;商品入力!G52,商品入力!D52&amp;"　－　"&amp;商品入力!E52&amp;"　－　"&amp;商品入力!F52)))</f>
        <v/>
      </c>
      <c r="C53" s="1008"/>
      <c r="D53" s="1008" t="str">
        <f>IF(商品入力!C52="","",商品入力!C52)</f>
        <v/>
      </c>
      <c r="E53" s="1008"/>
      <c r="F53" s="1008"/>
      <c r="G53" s="838" t="str">
        <f>IF(商品入力!C52="","",商品入力!H52)</f>
        <v/>
      </c>
      <c r="H53" s="858"/>
    </row>
    <row r="54" spans="1:8" ht="18" customHeight="1">
      <c r="A54" s="137" t="str">
        <f>IF(商品入力!C53="","",A53+1)</f>
        <v/>
      </c>
      <c r="B54" s="1008" t="str">
        <f>IF(商品入力!C53="","",IF(商品入力!E53="",IF(OR(商品入力!F53="",RIGHT(商品入力!F53,1)="."),商品入力!D53&amp;"　－　"&amp;商品入力!G53,商品入力!D53&amp;"　－　"&amp;商品入力!F53),IF(OR(商品入力!F53="",RIGHT(商品入力!F53,1)="."),商品入力!D53&amp;"　－　"&amp;商品入力!E53&amp;"　－　"&amp;商品入力!G53,商品入力!D53&amp;"　－　"&amp;商品入力!E53&amp;"　－　"&amp;商品入力!F53)))</f>
        <v/>
      </c>
      <c r="C54" s="1008"/>
      <c r="D54" s="1008" t="str">
        <f>IF(商品入力!C53="","",商品入力!C53)</f>
        <v/>
      </c>
      <c r="E54" s="1008"/>
      <c r="F54" s="1008"/>
      <c r="G54" s="838" t="str">
        <f>IF(商品入力!C53="","",商品入力!H53)</f>
        <v/>
      </c>
      <c r="H54" s="858"/>
    </row>
    <row r="55" spans="1:8" ht="18" customHeight="1">
      <c r="A55" s="137" t="str">
        <f>IF(商品入力!C54="","",A54+1)</f>
        <v/>
      </c>
      <c r="B55" s="1008" t="str">
        <f>IF(商品入力!C54="","",IF(商品入力!E54="",IF(OR(商品入力!F54="",RIGHT(商品入力!F54,1)="."),商品入力!D54&amp;"　－　"&amp;商品入力!G54,商品入力!D54&amp;"　－　"&amp;商品入力!F54),IF(OR(商品入力!F54="",RIGHT(商品入力!F54,1)="."),商品入力!D54&amp;"　－　"&amp;商品入力!E54&amp;"　－　"&amp;商品入力!G54,商品入力!D54&amp;"　－　"&amp;商品入力!E54&amp;"　－　"&amp;商品入力!F54)))</f>
        <v/>
      </c>
      <c r="C55" s="1008"/>
      <c r="D55" s="1008" t="str">
        <f>IF(商品入力!C54="","",商品入力!C54)</f>
        <v/>
      </c>
      <c r="E55" s="1008"/>
      <c r="F55" s="1008"/>
      <c r="G55" s="838" t="str">
        <f>IF(商品入力!C54="","",商品入力!H54)</f>
        <v/>
      </c>
      <c r="H55" s="858"/>
    </row>
    <row r="56" spans="1:8" ht="18" customHeight="1">
      <c r="A56" s="137" t="str">
        <f>IF(商品入力!C55="","",A55+1)</f>
        <v/>
      </c>
      <c r="B56" s="1008" t="str">
        <f>IF(商品入力!C55="","",IF(商品入力!E55="",IF(OR(商品入力!F55="",RIGHT(商品入力!F55,1)="."),商品入力!D55&amp;"　－　"&amp;商品入力!G55,商品入力!D55&amp;"　－　"&amp;商品入力!F55),IF(OR(商品入力!F55="",RIGHT(商品入力!F55,1)="."),商品入力!D55&amp;"　－　"&amp;商品入力!E55&amp;"　－　"&amp;商品入力!G55,商品入力!D55&amp;"　－　"&amp;商品入力!E55&amp;"　－　"&amp;商品入力!F55)))</f>
        <v/>
      </c>
      <c r="C56" s="1008"/>
      <c r="D56" s="1008" t="str">
        <f>IF(商品入力!C55="","",商品入力!C55)</f>
        <v/>
      </c>
      <c r="E56" s="1008"/>
      <c r="F56" s="1008"/>
      <c r="G56" s="838" t="str">
        <f>IF(商品入力!C55="","",商品入力!H55)</f>
        <v/>
      </c>
      <c r="H56" s="858"/>
    </row>
    <row r="57" spans="1:8" ht="18" customHeight="1">
      <c r="A57" s="137" t="str">
        <f>IF(商品入力!C56="","",A56+1)</f>
        <v/>
      </c>
      <c r="B57" s="1008" t="str">
        <f>IF(商品入力!C56="","",IF(商品入力!E56="",IF(OR(商品入力!F56="",RIGHT(商品入力!F56,1)="."),商品入力!D56&amp;"　－　"&amp;商品入力!G56,商品入力!D56&amp;"　－　"&amp;商品入力!F56),IF(OR(商品入力!F56="",RIGHT(商品入力!F56,1)="."),商品入力!D56&amp;"　－　"&amp;商品入力!E56&amp;"　－　"&amp;商品入力!G56,商品入力!D56&amp;"　－　"&amp;商品入力!E56&amp;"　－　"&amp;商品入力!F56)))</f>
        <v/>
      </c>
      <c r="C57" s="1008"/>
      <c r="D57" s="1008" t="str">
        <f>IF(商品入力!C56="","",商品入力!C56)</f>
        <v/>
      </c>
      <c r="E57" s="1008"/>
      <c r="F57" s="1008"/>
      <c r="G57" s="838" t="str">
        <f>IF(商品入力!C56="","",商品入力!H56)</f>
        <v/>
      </c>
      <c r="H57" s="858"/>
    </row>
    <row r="58" spans="1:8" ht="18" customHeight="1">
      <c r="A58" s="137" t="str">
        <f>IF(商品入力!C57="","",A57+1)</f>
        <v/>
      </c>
      <c r="B58" s="1008" t="str">
        <f>IF(商品入力!C57="","",IF(商品入力!E57="",IF(OR(商品入力!F57="",RIGHT(商品入力!F57,1)="."),商品入力!D57&amp;"　－　"&amp;商品入力!G57,商品入力!D57&amp;"　－　"&amp;商品入力!F57),IF(OR(商品入力!F57="",RIGHT(商品入力!F57,1)="."),商品入力!D57&amp;"　－　"&amp;商品入力!E57&amp;"　－　"&amp;商品入力!G57,商品入力!D57&amp;"　－　"&amp;商品入力!E57&amp;"　－　"&amp;商品入力!F57)))</f>
        <v/>
      </c>
      <c r="C58" s="1008"/>
      <c r="D58" s="1008" t="str">
        <f>IF(商品入力!C57="","",商品入力!C57)</f>
        <v/>
      </c>
      <c r="E58" s="1008"/>
      <c r="F58" s="1008"/>
      <c r="G58" s="838" t="str">
        <f>IF(商品入力!C57="","",商品入力!H57)</f>
        <v/>
      </c>
      <c r="H58" s="858"/>
    </row>
    <row r="59" spans="1:8" ht="18" customHeight="1">
      <c r="A59" s="137" t="str">
        <f>IF(商品入力!C58="","",A58+1)</f>
        <v/>
      </c>
      <c r="B59" s="1008" t="str">
        <f>IF(商品入力!C58="","",IF(商品入力!E58="",IF(OR(商品入力!F58="",RIGHT(商品入力!F58,1)="."),商品入力!D58&amp;"　－　"&amp;商品入力!G58,商品入力!D58&amp;"　－　"&amp;商品入力!F58),IF(OR(商品入力!F58="",RIGHT(商品入力!F58,1)="."),商品入力!D58&amp;"　－　"&amp;商品入力!E58&amp;"　－　"&amp;商品入力!G58,商品入力!D58&amp;"　－　"&amp;商品入力!E58&amp;"　－　"&amp;商品入力!F58)))</f>
        <v/>
      </c>
      <c r="C59" s="1008"/>
      <c r="D59" s="1008" t="str">
        <f>IF(商品入力!C58="","",商品入力!C58)</f>
        <v/>
      </c>
      <c r="E59" s="1008"/>
      <c r="F59" s="1008"/>
      <c r="G59" s="838" t="str">
        <f>IF(商品入力!C58="","",商品入力!H58)</f>
        <v/>
      </c>
      <c r="H59" s="858"/>
    </row>
    <row r="60" spans="1:8" ht="18" customHeight="1">
      <c r="A60" s="137" t="str">
        <f>IF(商品入力!C59="","",A59+1)</f>
        <v/>
      </c>
      <c r="B60" s="1008" t="str">
        <f>IF(商品入力!C59="","",IF(商品入力!E59="",IF(OR(商品入力!F59="",RIGHT(商品入力!F59,1)="."),商品入力!D59&amp;"　－　"&amp;商品入力!G59,商品入力!D59&amp;"　－　"&amp;商品入力!F59),IF(OR(商品入力!F59="",RIGHT(商品入力!F59,1)="."),商品入力!D59&amp;"　－　"&amp;商品入力!E59&amp;"　－　"&amp;商品入力!G59,商品入力!D59&amp;"　－　"&amp;商品入力!E59&amp;"　－　"&amp;商品入力!F59)))</f>
        <v/>
      </c>
      <c r="C60" s="1008"/>
      <c r="D60" s="1008" t="str">
        <f>IF(商品入力!C59="","",商品入力!C59)</f>
        <v/>
      </c>
      <c r="E60" s="1008"/>
      <c r="F60" s="1008"/>
      <c r="G60" s="838" t="str">
        <f>IF(商品入力!C59="","",商品入力!H59)</f>
        <v/>
      </c>
      <c r="H60" s="858"/>
    </row>
    <row r="61" spans="1:8" ht="18" customHeight="1">
      <c r="A61" s="137" t="str">
        <f>IF(商品入力!C60="","",A60+1)</f>
        <v/>
      </c>
      <c r="B61" s="1008" t="str">
        <f>IF(商品入力!C60="","",IF(商品入力!E60="",IF(OR(商品入力!F60="",RIGHT(商品入力!F60,1)="."),商品入力!D60&amp;"　－　"&amp;商品入力!G60,商品入力!D60&amp;"　－　"&amp;商品入力!F60),IF(OR(商品入力!F60="",RIGHT(商品入力!F60,1)="."),商品入力!D60&amp;"　－　"&amp;商品入力!E60&amp;"　－　"&amp;商品入力!G60,商品入力!D60&amp;"　－　"&amp;商品入力!E60&amp;"　－　"&amp;商品入力!F60)))</f>
        <v/>
      </c>
      <c r="C61" s="1008"/>
      <c r="D61" s="1008" t="str">
        <f>IF(商品入力!C60="","",商品入力!C60)</f>
        <v/>
      </c>
      <c r="E61" s="1008"/>
      <c r="F61" s="1008"/>
      <c r="G61" s="838" t="str">
        <f>IF(商品入力!C60="","",商品入力!H60)</f>
        <v/>
      </c>
      <c r="H61" s="858"/>
    </row>
    <row r="62" spans="1:8" ht="18" customHeight="1">
      <c r="A62" s="137" t="str">
        <f>IF(商品入力!C61="","",A61+1)</f>
        <v/>
      </c>
      <c r="B62" s="1008" t="str">
        <f>IF(商品入力!C61="","",IF(商品入力!E61="",IF(OR(商品入力!F61="",RIGHT(商品入力!F61,1)="."),商品入力!D61&amp;"　－　"&amp;商品入力!G61,商品入力!D61&amp;"　－　"&amp;商品入力!F61),IF(OR(商品入力!F61="",RIGHT(商品入力!F61,1)="."),商品入力!D61&amp;"　－　"&amp;商品入力!E61&amp;"　－　"&amp;商品入力!G61,商品入力!D61&amp;"　－　"&amp;商品入力!E61&amp;"　－　"&amp;商品入力!F61)))</f>
        <v/>
      </c>
      <c r="C62" s="1008"/>
      <c r="D62" s="1008" t="str">
        <f>IF(商品入力!C61="","",商品入力!C61)</f>
        <v/>
      </c>
      <c r="E62" s="1008"/>
      <c r="F62" s="1008"/>
      <c r="G62" s="838" t="str">
        <f>IF(商品入力!C61="","",商品入力!H61)</f>
        <v/>
      </c>
      <c r="H62" s="858"/>
    </row>
    <row r="63" spans="1:8" ht="18" customHeight="1">
      <c r="A63" s="137" t="str">
        <f>IF(商品入力!C62="","",A62+1)</f>
        <v/>
      </c>
      <c r="B63" s="1008" t="str">
        <f>IF(商品入力!C62="","",IF(商品入力!E62="",IF(OR(商品入力!F62="",RIGHT(商品入力!F62,1)="."),商品入力!D62&amp;"　－　"&amp;商品入力!G62,商品入力!D62&amp;"　－　"&amp;商品入力!F62),IF(OR(商品入力!F62="",RIGHT(商品入力!F62,1)="."),商品入力!D62&amp;"　－　"&amp;商品入力!E62&amp;"　－　"&amp;商品入力!G62,商品入力!D62&amp;"　－　"&amp;商品入力!E62&amp;"　－　"&amp;商品入力!F62)))</f>
        <v/>
      </c>
      <c r="C63" s="1008"/>
      <c r="D63" s="1008" t="str">
        <f>IF(商品入力!C62="","",商品入力!C62)</f>
        <v/>
      </c>
      <c r="E63" s="1008"/>
      <c r="F63" s="1008"/>
      <c r="G63" s="838" t="str">
        <f>IF(商品入力!C62="","",商品入力!H62)</f>
        <v/>
      </c>
      <c r="H63" s="858"/>
    </row>
    <row r="64" spans="1:8" ht="18" customHeight="1">
      <c r="A64" s="137" t="str">
        <f>IF(商品入力!C63="","",A63+1)</f>
        <v/>
      </c>
      <c r="B64" s="1008" t="str">
        <f>IF(商品入力!C63="","",IF(商品入力!E63="",IF(OR(商品入力!F63="",RIGHT(商品入力!F63,1)="."),商品入力!D63&amp;"　－　"&amp;商品入力!G63,商品入力!D63&amp;"　－　"&amp;商品入力!F63),IF(OR(商品入力!F63="",RIGHT(商品入力!F63,1)="."),商品入力!D63&amp;"　－　"&amp;商品入力!E63&amp;"　－　"&amp;商品入力!G63,商品入力!D63&amp;"　－　"&amp;商品入力!E63&amp;"　－　"&amp;商品入力!F63)))</f>
        <v/>
      </c>
      <c r="C64" s="1008"/>
      <c r="D64" s="1008" t="str">
        <f>IF(商品入力!C63="","",商品入力!C63)</f>
        <v/>
      </c>
      <c r="E64" s="1008"/>
      <c r="F64" s="1008"/>
      <c r="G64" s="838" t="str">
        <f>IF(商品入力!C63="","",商品入力!H63)</f>
        <v/>
      </c>
      <c r="H64" s="858"/>
    </row>
    <row r="65" spans="1:8" ht="18" customHeight="1">
      <c r="A65" s="137" t="str">
        <f>IF(商品入力!C64="","",A64+1)</f>
        <v/>
      </c>
      <c r="B65" s="1008" t="str">
        <f>IF(商品入力!C64="","",IF(商品入力!E64="",IF(OR(商品入力!F64="",RIGHT(商品入力!F64,1)="."),商品入力!D64&amp;"　－　"&amp;商品入力!G64,商品入力!D64&amp;"　－　"&amp;商品入力!F64),IF(OR(商品入力!F64="",RIGHT(商品入力!F64,1)="."),商品入力!D64&amp;"　－　"&amp;商品入力!E64&amp;"　－　"&amp;商品入力!G64,商品入力!D64&amp;"　－　"&amp;商品入力!E64&amp;"　－　"&amp;商品入力!F64)))</f>
        <v/>
      </c>
      <c r="C65" s="1008"/>
      <c r="D65" s="1008" t="str">
        <f>IF(商品入力!C64="","",商品入力!C64)</f>
        <v/>
      </c>
      <c r="E65" s="1008"/>
      <c r="F65" s="1008"/>
      <c r="G65" s="838" t="str">
        <f>IF(商品入力!C64="","",商品入力!H64)</f>
        <v/>
      </c>
      <c r="H65" s="858"/>
    </row>
    <row r="66" spans="1:8" ht="18" customHeight="1">
      <c r="A66" s="137" t="str">
        <f>IF(商品入力!C65="","",A65+1)</f>
        <v/>
      </c>
      <c r="B66" s="1008" t="str">
        <f>IF(商品入力!C65="","",IF(商品入力!E65="",IF(OR(商品入力!F65="",RIGHT(商品入力!F65,1)="."),商品入力!D65&amp;"　－　"&amp;商品入力!G65,商品入力!D65&amp;"　－　"&amp;商品入力!F65),IF(OR(商品入力!F65="",RIGHT(商品入力!F65,1)="."),商品入力!D65&amp;"　－　"&amp;商品入力!E65&amp;"　－　"&amp;商品入力!G65,商品入力!D65&amp;"　－　"&amp;商品入力!E65&amp;"　－　"&amp;商品入力!F65)))</f>
        <v/>
      </c>
      <c r="C66" s="1008"/>
      <c r="D66" s="1008" t="str">
        <f>IF(商品入力!C65="","",商品入力!C65)</f>
        <v/>
      </c>
      <c r="E66" s="1008"/>
      <c r="F66" s="1008"/>
      <c r="G66" s="838" t="str">
        <f>IF(商品入力!C65="","",商品入力!H65)</f>
        <v/>
      </c>
      <c r="H66" s="858"/>
    </row>
    <row r="67" spans="1:8" ht="18" customHeight="1">
      <c r="A67" s="137" t="str">
        <f>IF(商品入力!C66="","",A66+1)</f>
        <v/>
      </c>
      <c r="B67" s="1008" t="str">
        <f>IF(商品入力!C66="","",IF(商品入力!E66="",IF(OR(商品入力!F66="",RIGHT(商品入力!F66,1)="."),商品入力!D66&amp;"　－　"&amp;商品入力!G66,商品入力!D66&amp;"　－　"&amp;商品入力!F66),IF(OR(商品入力!F66="",RIGHT(商品入力!F66,1)="."),商品入力!D66&amp;"　－　"&amp;商品入力!E66&amp;"　－　"&amp;商品入力!G66,商品入力!D66&amp;"　－　"&amp;商品入力!E66&amp;"　－　"&amp;商品入力!F66)))</f>
        <v/>
      </c>
      <c r="C67" s="1008"/>
      <c r="D67" s="1008" t="str">
        <f>IF(商品入力!C66="","",商品入力!C66)</f>
        <v/>
      </c>
      <c r="E67" s="1008"/>
      <c r="F67" s="1008"/>
      <c r="G67" s="838" t="str">
        <f>IF(商品入力!C66="","",商品入力!H66)</f>
        <v/>
      </c>
      <c r="H67" s="858"/>
    </row>
    <row r="68" spans="1:8" ht="18" customHeight="1">
      <c r="A68" s="137" t="str">
        <f>IF(商品入力!C67="","",A67+1)</f>
        <v/>
      </c>
      <c r="B68" s="1008" t="str">
        <f>IF(商品入力!C67="","",IF(商品入力!E67="",IF(OR(商品入力!F67="",RIGHT(商品入力!F67,1)="."),商品入力!D67&amp;"　－　"&amp;商品入力!G67,商品入力!D67&amp;"　－　"&amp;商品入力!F67),IF(OR(商品入力!F67="",RIGHT(商品入力!F67,1)="."),商品入力!D67&amp;"　－　"&amp;商品入力!E67&amp;"　－　"&amp;商品入力!G67,商品入力!D67&amp;"　－　"&amp;商品入力!E67&amp;"　－　"&amp;商品入力!F67)))</f>
        <v/>
      </c>
      <c r="C68" s="1008"/>
      <c r="D68" s="1008" t="str">
        <f>IF(商品入力!C67="","",商品入力!C67)</f>
        <v/>
      </c>
      <c r="E68" s="1008"/>
      <c r="F68" s="1008"/>
      <c r="G68" s="838" t="str">
        <f>IF(商品入力!C67="","",商品入力!H67)</f>
        <v/>
      </c>
      <c r="H68" s="858"/>
    </row>
    <row r="69" spans="1:8" ht="18" customHeight="1">
      <c r="A69" s="137" t="str">
        <f>IF(商品入力!C68="","",A68+1)</f>
        <v/>
      </c>
      <c r="B69" s="1008" t="str">
        <f>IF(商品入力!C68="","",IF(商品入力!E68="",IF(OR(商品入力!F68="",RIGHT(商品入力!F68,1)="."),商品入力!D68&amp;"　－　"&amp;商品入力!G68,商品入力!D68&amp;"　－　"&amp;商品入力!F68),IF(OR(商品入力!F68="",RIGHT(商品入力!F68,1)="."),商品入力!D68&amp;"　－　"&amp;商品入力!E68&amp;"　－　"&amp;商品入力!G68,商品入力!D68&amp;"　－　"&amp;商品入力!E68&amp;"　－　"&amp;商品入力!F68)))</f>
        <v/>
      </c>
      <c r="C69" s="1008"/>
      <c r="D69" s="1008" t="str">
        <f>IF(商品入力!C68="","",商品入力!C68)</f>
        <v/>
      </c>
      <c r="E69" s="1008"/>
      <c r="F69" s="1008"/>
      <c r="G69" s="838" t="str">
        <f>IF(商品入力!C68="","",商品入力!H68)</f>
        <v/>
      </c>
      <c r="H69" s="858"/>
    </row>
    <row r="70" spans="1:8" ht="18" customHeight="1">
      <c r="A70" s="137" t="str">
        <f>IF(商品入力!C69="","",A69+1)</f>
        <v/>
      </c>
      <c r="B70" s="1008" t="str">
        <f>IF(商品入力!C69="","",IF(商品入力!E69="",IF(OR(商品入力!F69="",RIGHT(商品入力!F69,1)="."),商品入力!D69&amp;"　－　"&amp;商品入力!G69,商品入力!D69&amp;"　－　"&amp;商品入力!F69),IF(OR(商品入力!F69="",RIGHT(商品入力!F69,1)="."),商品入力!D69&amp;"　－　"&amp;商品入力!E69&amp;"　－　"&amp;商品入力!G69,商品入力!D69&amp;"　－　"&amp;商品入力!E69&amp;"　－　"&amp;商品入力!F69)))</f>
        <v/>
      </c>
      <c r="C70" s="1008"/>
      <c r="D70" s="1008" t="str">
        <f>IF(商品入力!C69="","",商品入力!C69)</f>
        <v/>
      </c>
      <c r="E70" s="1008"/>
      <c r="F70" s="1008"/>
      <c r="G70" s="838" t="str">
        <f>IF(商品入力!C69="","",商品入力!H69)</f>
        <v/>
      </c>
      <c r="H70" s="858"/>
    </row>
    <row r="71" spans="1:8" ht="18" customHeight="1">
      <c r="A71" s="137" t="str">
        <f>IF(商品入力!C70="","",A70+1)</f>
        <v/>
      </c>
      <c r="B71" s="1008" t="str">
        <f>IF(商品入力!C70="","",IF(商品入力!E70="",IF(OR(商品入力!F70="",RIGHT(商品入力!F70,1)="."),商品入力!D70&amp;"　－　"&amp;商品入力!G70,商品入力!D70&amp;"　－　"&amp;商品入力!F70),IF(OR(商品入力!F70="",RIGHT(商品入力!F70,1)="."),商品入力!D70&amp;"　－　"&amp;商品入力!E70&amp;"　－　"&amp;商品入力!G70,商品入力!D70&amp;"　－　"&amp;商品入力!E70&amp;"　－　"&amp;商品入力!F70)))</f>
        <v/>
      </c>
      <c r="C71" s="1008"/>
      <c r="D71" s="1008" t="str">
        <f>IF(商品入力!C70="","",商品入力!C70)</f>
        <v/>
      </c>
      <c r="E71" s="1008"/>
      <c r="F71" s="1008"/>
      <c r="G71" s="838" t="str">
        <f>IF(商品入力!C70="","",商品入力!H70)</f>
        <v/>
      </c>
      <c r="H71" s="858"/>
    </row>
    <row r="72" spans="1:8" ht="18" customHeight="1">
      <c r="A72" s="137" t="str">
        <f>IF(商品入力!C71="","",A71+1)</f>
        <v/>
      </c>
      <c r="B72" s="1008" t="str">
        <f>IF(商品入力!C71="","",IF(商品入力!E71="",IF(OR(商品入力!F71="",RIGHT(商品入力!F71,1)="."),商品入力!D71&amp;"　－　"&amp;商品入力!G71,商品入力!D71&amp;"　－　"&amp;商品入力!F71),IF(OR(商品入力!F71="",RIGHT(商品入力!F71,1)="."),商品入力!D71&amp;"　－　"&amp;商品入力!E71&amp;"　－　"&amp;商品入力!G71,商品入力!D71&amp;"　－　"&amp;商品入力!E71&amp;"　－　"&amp;商品入力!F71)))</f>
        <v/>
      </c>
      <c r="C72" s="1008"/>
      <c r="D72" s="1008" t="str">
        <f>IF(商品入力!C71="","",商品入力!C71)</f>
        <v/>
      </c>
      <c r="E72" s="1008"/>
      <c r="F72" s="1008"/>
      <c r="G72" s="838" t="str">
        <f>IF(商品入力!C71="","",商品入力!H71)</f>
        <v/>
      </c>
      <c r="H72" s="858"/>
    </row>
    <row r="73" spans="1:8" ht="18" customHeight="1">
      <c r="A73" s="137" t="str">
        <f>IF(商品入力!C72="","",A72+1)</f>
        <v/>
      </c>
      <c r="B73" s="1008" t="str">
        <f>IF(商品入力!C72="","",IF(商品入力!E72="",IF(OR(商品入力!F72="",RIGHT(商品入力!F72,1)="."),商品入力!D72&amp;"　－　"&amp;商品入力!G72,商品入力!D72&amp;"　－　"&amp;商品入力!F72),IF(OR(商品入力!F72="",RIGHT(商品入力!F72,1)="."),商品入力!D72&amp;"　－　"&amp;商品入力!E72&amp;"　－　"&amp;商品入力!G72,商品入力!D72&amp;"　－　"&amp;商品入力!E72&amp;"　－　"&amp;商品入力!F72)))</f>
        <v/>
      </c>
      <c r="C73" s="1008"/>
      <c r="D73" s="1008" t="str">
        <f>IF(商品入力!C72="","",商品入力!C72)</f>
        <v/>
      </c>
      <c r="E73" s="1008"/>
      <c r="F73" s="1008"/>
      <c r="G73" s="838" t="str">
        <f>IF(商品入力!C72="","",商品入力!H72)</f>
        <v/>
      </c>
      <c r="H73" s="858"/>
    </row>
    <row r="74" spans="1:8" ht="18" customHeight="1">
      <c r="A74" s="137" t="str">
        <f>IF(商品入力!C73="","",A73+1)</f>
        <v/>
      </c>
      <c r="B74" s="1008" t="str">
        <f>IF(商品入力!C73="","",IF(商品入力!E73="",IF(OR(商品入力!F73="",RIGHT(商品入力!F73,1)="."),商品入力!D73&amp;"　－　"&amp;商品入力!G73,商品入力!D73&amp;"　－　"&amp;商品入力!F73),IF(OR(商品入力!F73="",RIGHT(商品入力!F73,1)="."),商品入力!D73&amp;"　－　"&amp;商品入力!E73&amp;"　－　"&amp;商品入力!G73,商品入力!D73&amp;"　－　"&amp;商品入力!E73&amp;"　－　"&amp;商品入力!F73)))</f>
        <v/>
      </c>
      <c r="C74" s="1008"/>
      <c r="D74" s="1008" t="str">
        <f>IF(商品入力!C73="","",商品入力!C73)</f>
        <v/>
      </c>
      <c r="E74" s="1008"/>
      <c r="F74" s="1008"/>
      <c r="G74" s="838" t="str">
        <f>IF(商品入力!C73="","",商品入力!H73)</f>
        <v/>
      </c>
      <c r="H74" s="858"/>
    </row>
    <row r="75" spans="1:8" ht="18" customHeight="1">
      <c r="A75" s="137" t="str">
        <f>IF(商品入力!C74="","",A74+1)</f>
        <v/>
      </c>
      <c r="B75" s="1008" t="str">
        <f>IF(商品入力!C74="","",IF(商品入力!E74="",IF(OR(商品入力!F74="",RIGHT(商品入力!F74,1)="."),商品入力!D74&amp;"　－　"&amp;商品入力!G74,商品入力!D74&amp;"　－　"&amp;商品入力!F74),IF(OR(商品入力!F74="",RIGHT(商品入力!F74,1)="."),商品入力!D74&amp;"　－　"&amp;商品入力!E74&amp;"　－　"&amp;商品入力!G74,商品入力!D74&amp;"　－　"&amp;商品入力!E74&amp;"　－　"&amp;商品入力!F74)))</f>
        <v/>
      </c>
      <c r="C75" s="1008"/>
      <c r="D75" s="1008" t="str">
        <f>IF(商品入力!C74="","",商品入力!C74)</f>
        <v/>
      </c>
      <c r="E75" s="1008"/>
      <c r="F75" s="1008"/>
      <c r="G75" s="838" t="str">
        <f>IF(商品入力!C74="","",商品入力!H74)</f>
        <v/>
      </c>
      <c r="H75" s="858"/>
    </row>
    <row r="76" spans="1:8" ht="18" customHeight="1">
      <c r="A76" s="137" t="str">
        <f>IF(商品入力!C75="","",A75+1)</f>
        <v/>
      </c>
      <c r="B76" s="1008" t="str">
        <f>IF(商品入力!C75="","",IF(商品入力!E75="",IF(OR(商品入力!F75="",RIGHT(商品入力!F75,1)="."),商品入力!D75&amp;"　－　"&amp;商品入力!G75,商品入力!D75&amp;"　－　"&amp;商品入力!F75),IF(OR(商品入力!F75="",RIGHT(商品入力!F75,1)="."),商品入力!D75&amp;"　－　"&amp;商品入力!E75&amp;"　－　"&amp;商品入力!G75,商品入力!D75&amp;"　－　"&amp;商品入力!E75&amp;"　－　"&amp;商品入力!F75)))</f>
        <v/>
      </c>
      <c r="C76" s="1008"/>
      <c r="D76" s="1008" t="str">
        <f>IF(商品入力!C75="","",商品入力!C75)</f>
        <v/>
      </c>
      <c r="E76" s="1008"/>
      <c r="F76" s="1008"/>
      <c r="G76" s="838" t="str">
        <f>IF(商品入力!C75="","",商品入力!H75)</f>
        <v/>
      </c>
      <c r="H76" s="858"/>
    </row>
    <row r="77" spans="1:8" ht="18" customHeight="1">
      <c r="A77" s="137" t="str">
        <f>IF(商品入力!C76="","",A76+1)</f>
        <v/>
      </c>
      <c r="B77" s="1008" t="str">
        <f>IF(商品入力!C76="","",IF(商品入力!E76="",IF(OR(商品入力!F76="",RIGHT(商品入力!F76,1)="."),商品入力!D76&amp;"　－　"&amp;商品入力!G76,商品入力!D76&amp;"　－　"&amp;商品入力!F76),IF(OR(商品入力!F76="",RIGHT(商品入力!F76,1)="."),商品入力!D76&amp;"　－　"&amp;商品入力!E76&amp;"　－　"&amp;商品入力!G76,商品入力!D76&amp;"　－　"&amp;商品入力!E76&amp;"　－　"&amp;商品入力!F76)))</f>
        <v/>
      </c>
      <c r="C77" s="1008"/>
      <c r="D77" s="1008" t="str">
        <f>IF(商品入力!C76="","",商品入力!C76)</f>
        <v/>
      </c>
      <c r="E77" s="1008"/>
      <c r="F77" s="1008"/>
      <c r="G77" s="838" t="str">
        <f>IF(商品入力!C76="","",商品入力!H76)</f>
        <v/>
      </c>
      <c r="H77" s="858"/>
    </row>
    <row r="78" spans="1:8" ht="18" customHeight="1">
      <c r="A78" s="137" t="str">
        <f>IF(商品入力!C77="","",A77+1)</f>
        <v/>
      </c>
      <c r="B78" s="1008" t="str">
        <f>IF(商品入力!C77="","",IF(商品入力!E77="",IF(OR(商品入力!F77="",RIGHT(商品入力!F77,1)="."),商品入力!D77&amp;"　－　"&amp;商品入力!G77,商品入力!D77&amp;"　－　"&amp;商品入力!F77),IF(OR(商品入力!F77="",RIGHT(商品入力!F77,1)="."),商品入力!D77&amp;"　－　"&amp;商品入力!E77&amp;"　－　"&amp;商品入力!G77,商品入力!D77&amp;"　－　"&amp;商品入力!E77&amp;"　－　"&amp;商品入力!F77)))</f>
        <v/>
      </c>
      <c r="C78" s="1008"/>
      <c r="D78" s="1008" t="str">
        <f>IF(商品入力!C77="","",商品入力!C77)</f>
        <v/>
      </c>
      <c r="E78" s="1008"/>
      <c r="F78" s="1008"/>
      <c r="G78" s="838" t="str">
        <f>IF(商品入力!C77="","",商品入力!H77)</f>
        <v/>
      </c>
      <c r="H78" s="858"/>
    </row>
    <row r="79" spans="1:8" ht="18" customHeight="1">
      <c r="A79" s="137" t="str">
        <f>IF(商品入力!C78="","",A78+1)</f>
        <v/>
      </c>
      <c r="B79" s="1008" t="str">
        <f>IF(商品入力!C78="","",IF(商品入力!E78="",IF(OR(商品入力!F78="",RIGHT(商品入力!F78,1)="."),商品入力!D78&amp;"　－　"&amp;商品入力!G78,商品入力!D78&amp;"　－　"&amp;商品入力!F78),IF(OR(商品入力!F78="",RIGHT(商品入力!F78,1)="."),商品入力!D78&amp;"　－　"&amp;商品入力!E78&amp;"　－　"&amp;商品入力!G78,商品入力!D78&amp;"　－　"&amp;商品入力!E78&amp;"　－　"&amp;商品入力!F78)))</f>
        <v/>
      </c>
      <c r="C79" s="1008"/>
      <c r="D79" s="1008" t="str">
        <f>IF(商品入力!C78="","",商品入力!C78)</f>
        <v/>
      </c>
      <c r="E79" s="1008"/>
      <c r="F79" s="1008"/>
      <c r="G79" s="838" t="str">
        <f>IF(商品入力!C78="","",商品入力!H78)</f>
        <v/>
      </c>
      <c r="H79" s="858"/>
    </row>
    <row r="80" spans="1:8" ht="18" customHeight="1">
      <c r="A80" s="137" t="str">
        <f>IF(商品入力!C79="","",A79+1)</f>
        <v/>
      </c>
      <c r="B80" s="1008" t="str">
        <f>IF(商品入力!C79="","",IF(商品入力!E79="",IF(OR(商品入力!F79="",RIGHT(商品入力!F79,1)="."),商品入力!D79&amp;"　－　"&amp;商品入力!G79,商品入力!D79&amp;"　－　"&amp;商品入力!F79),IF(OR(商品入力!F79="",RIGHT(商品入力!F79,1)="."),商品入力!D79&amp;"　－　"&amp;商品入力!E79&amp;"　－　"&amp;商品入力!G79,商品入力!D79&amp;"　－　"&amp;商品入力!E79&amp;"　－　"&amp;商品入力!F79)))</f>
        <v/>
      </c>
      <c r="C80" s="1008"/>
      <c r="D80" s="1008" t="str">
        <f>IF(商品入力!C79="","",商品入力!C79)</f>
        <v/>
      </c>
      <c r="E80" s="1008"/>
      <c r="F80" s="1008"/>
      <c r="G80" s="838" t="str">
        <f>IF(商品入力!C79="","",商品入力!H79)</f>
        <v/>
      </c>
      <c r="H80" s="858"/>
    </row>
    <row r="81" spans="1:8" ht="18" customHeight="1">
      <c r="A81" s="137" t="str">
        <f>IF(商品入力!C80="","",A80+1)</f>
        <v/>
      </c>
      <c r="B81" s="1008" t="str">
        <f>IF(商品入力!C80="","",IF(商品入力!E80="",IF(OR(商品入力!F80="",RIGHT(商品入力!F80,1)="."),商品入力!D80&amp;"　－　"&amp;商品入力!G80,商品入力!D80&amp;"　－　"&amp;商品入力!F80),IF(OR(商品入力!F80="",RIGHT(商品入力!F80,1)="."),商品入力!D80&amp;"　－　"&amp;商品入力!E80&amp;"　－　"&amp;商品入力!G80,商品入力!D80&amp;"　－　"&amp;商品入力!E80&amp;"　－　"&amp;商品入力!F80)))</f>
        <v/>
      </c>
      <c r="C81" s="1008"/>
      <c r="D81" s="1008" t="str">
        <f>IF(商品入力!C80="","",商品入力!C80)</f>
        <v/>
      </c>
      <c r="E81" s="1008"/>
      <c r="F81" s="1008"/>
      <c r="G81" s="838" t="str">
        <f>IF(商品入力!C80="","",商品入力!H80)</f>
        <v/>
      </c>
      <c r="H81" s="858"/>
    </row>
    <row r="82" spans="1:8" ht="18" customHeight="1">
      <c r="A82" s="137" t="str">
        <f>IF(商品入力!C81="","",A81+1)</f>
        <v/>
      </c>
      <c r="B82" s="1008" t="str">
        <f>IF(商品入力!C81="","",IF(商品入力!E81="",IF(OR(商品入力!F81="",RIGHT(商品入力!F81,1)="."),商品入力!D81&amp;"　－　"&amp;商品入力!G81,商品入力!D81&amp;"　－　"&amp;商品入力!F81),IF(OR(商品入力!F81="",RIGHT(商品入力!F81,1)="."),商品入力!D81&amp;"　－　"&amp;商品入力!E81&amp;"　－　"&amp;商品入力!G81,商品入力!D81&amp;"　－　"&amp;商品入力!E81&amp;"　－　"&amp;商品入力!F81)))</f>
        <v/>
      </c>
      <c r="C82" s="1008"/>
      <c r="D82" s="1008" t="str">
        <f>IF(商品入力!C81="","",商品入力!C81)</f>
        <v/>
      </c>
      <c r="E82" s="1008"/>
      <c r="F82" s="1008"/>
      <c r="G82" s="838" t="str">
        <f>IF(商品入力!C81="","",商品入力!H81)</f>
        <v/>
      </c>
      <c r="H82" s="858"/>
    </row>
    <row r="83" spans="1:8" ht="18" customHeight="1">
      <c r="A83" s="137" t="str">
        <f>IF(商品入力!C82="","",A82+1)</f>
        <v/>
      </c>
      <c r="B83" s="1008" t="str">
        <f>IF(商品入力!C82="","",IF(商品入力!E82="",IF(OR(商品入力!F82="",RIGHT(商品入力!F82,1)="."),商品入力!D82&amp;"　－　"&amp;商品入力!G82,商品入力!D82&amp;"　－　"&amp;商品入力!F82),IF(OR(商品入力!F82="",RIGHT(商品入力!F82,1)="."),商品入力!D82&amp;"　－　"&amp;商品入力!E82&amp;"　－　"&amp;商品入力!G82,商品入力!D82&amp;"　－　"&amp;商品入力!E82&amp;"　－　"&amp;商品入力!F82)))</f>
        <v/>
      </c>
      <c r="C83" s="1008"/>
      <c r="D83" s="1008" t="str">
        <f>IF(商品入力!C82="","",商品入力!C82)</f>
        <v/>
      </c>
      <c r="E83" s="1008"/>
      <c r="F83" s="1008"/>
      <c r="G83" s="838" t="str">
        <f>IF(商品入力!C82="","",商品入力!H82)</f>
        <v/>
      </c>
      <c r="H83" s="858"/>
    </row>
    <row r="84" spans="1:8" ht="18" customHeight="1">
      <c r="A84" s="137" t="str">
        <f>IF(商品入力!C83="","",A83+1)</f>
        <v/>
      </c>
      <c r="B84" s="1008" t="str">
        <f>IF(商品入力!C83="","",IF(商品入力!E83="",IF(OR(商品入力!F83="",RIGHT(商品入力!F83,1)="."),商品入力!D83&amp;"　－　"&amp;商品入力!G83,商品入力!D83&amp;"　－　"&amp;商品入力!F83),IF(OR(商品入力!F83="",RIGHT(商品入力!F83,1)="."),商品入力!D83&amp;"　－　"&amp;商品入力!E83&amp;"　－　"&amp;商品入力!G83,商品入力!D83&amp;"　－　"&amp;商品入力!E83&amp;"　－　"&amp;商品入力!F83)))</f>
        <v/>
      </c>
      <c r="C84" s="1008"/>
      <c r="D84" s="1008" t="str">
        <f>IF(商品入力!C83="","",商品入力!C83)</f>
        <v/>
      </c>
      <c r="E84" s="1008"/>
      <c r="F84" s="1008"/>
      <c r="G84" s="838" t="str">
        <f>IF(商品入力!C83="","",商品入力!H83)</f>
        <v/>
      </c>
      <c r="H84" s="858"/>
    </row>
    <row r="85" spans="1:8" ht="18" customHeight="1">
      <c r="A85" s="137" t="str">
        <f>IF(商品入力!C84="","",A84+1)</f>
        <v/>
      </c>
      <c r="B85" s="1008" t="str">
        <f>IF(商品入力!C84="","",IF(商品入力!E84="",IF(OR(商品入力!F84="",RIGHT(商品入力!F84,1)="."),商品入力!D84&amp;"　－　"&amp;商品入力!G84,商品入力!D84&amp;"　－　"&amp;商品入力!F84),IF(OR(商品入力!F84="",RIGHT(商品入力!F84,1)="."),商品入力!D84&amp;"　－　"&amp;商品入力!E84&amp;"　－　"&amp;商品入力!G84,商品入力!D84&amp;"　－　"&amp;商品入力!E84&amp;"　－　"&amp;商品入力!F84)))</f>
        <v/>
      </c>
      <c r="C85" s="1008"/>
      <c r="D85" s="1008" t="str">
        <f>IF(商品入力!C84="","",商品入力!C84)</f>
        <v/>
      </c>
      <c r="E85" s="1008"/>
      <c r="F85" s="1008"/>
      <c r="G85" s="838" t="str">
        <f>IF(商品入力!C84="","",商品入力!H84)</f>
        <v/>
      </c>
      <c r="H85" s="858"/>
    </row>
    <row r="86" spans="1:8" ht="18" customHeight="1">
      <c r="A86" s="137" t="str">
        <f>IF(商品入力!C85="","",A85+1)</f>
        <v/>
      </c>
      <c r="B86" s="1008" t="str">
        <f>IF(商品入力!C85="","",IF(商品入力!E85="",IF(OR(商品入力!F85="",RIGHT(商品入力!F85,1)="."),商品入力!D85&amp;"　－　"&amp;商品入力!G85,商品入力!D85&amp;"　－　"&amp;商品入力!F85),IF(OR(商品入力!F85="",RIGHT(商品入力!F85,1)="."),商品入力!D85&amp;"　－　"&amp;商品入力!E85&amp;"　－　"&amp;商品入力!G85,商品入力!D85&amp;"　－　"&amp;商品入力!E85&amp;"　－　"&amp;商品入力!F85)))</f>
        <v/>
      </c>
      <c r="C86" s="1008"/>
      <c r="D86" s="1008" t="str">
        <f>IF(商品入力!C85="","",商品入力!C85)</f>
        <v/>
      </c>
      <c r="E86" s="1008"/>
      <c r="F86" s="1008"/>
      <c r="G86" s="838" t="str">
        <f>IF(商品入力!C85="","",商品入力!H85)</f>
        <v/>
      </c>
      <c r="H86" s="858"/>
    </row>
    <row r="87" spans="1:8" ht="18" customHeight="1">
      <c r="A87" s="137" t="str">
        <f>IF(商品入力!C86="","",A86+1)</f>
        <v/>
      </c>
      <c r="B87" s="1008" t="str">
        <f>IF(商品入力!C86="","",IF(商品入力!E86="",IF(OR(商品入力!F86="",RIGHT(商品入力!F86,1)="."),商品入力!D86&amp;"　－　"&amp;商品入力!G86,商品入力!D86&amp;"　－　"&amp;商品入力!F86),IF(OR(商品入力!F86="",RIGHT(商品入力!F86,1)="."),商品入力!D86&amp;"　－　"&amp;商品入力!E86&amp;"　－　"&amp;商品入力!G86,商品入力!D86&amp;"　－　"&amp;商品入力!E86&amp;"　－　"&amp;商品入力!F86)))</f>
        <v/>
      </c>
      <c r="C87" s="1008"/>
      <c r="D87" s="1008" t="str">
        <f>IF(商品入力!C86="","",商品入力!C86)</f>
        <v/>
      </c>
      <c r="E87" s="1008"/>
      <c r="F87" s="1008"/>
      <c r="G87" s="838" t="str">
        <f>IF(商品入力!C86="","",商品入力!H86)</f>
        <v/>
      </c>
      <c r="H87" s="858"/>
    </row>
    <row r="88" spans="1:8" ht="18" customHeight="1">
      <c r="A88" s="137" t="str">
        <f>IF(商品入力!C87="","",A87+1)</f>
        <v/>
      </c>
      <c r="B88" s="1008" t="str">
        <f>IF(商品入力!C87="","",IF(商品入力!E87="",IF(OR(商品入力!F87="",RIGHT(商品入力!F87,1)="."),商品入力!D87&amp;"　－　"&amp;商品入力!G87,商品入力!D87&amp;"　－　"&amp;商品入力!F87),IF(OR(商品入力!F87="",RIGHT(商品入力!F87,1)="."),商品入力!D87&amp;"　－　"&amp;商品入力!E87&amp;"　－　"&amp;商品入力!G87,商品入力!D87&amp;"　－　"&amp;商品入力!E87&amp;"　－　"&amp;商品入力!F87)))</f>
        <v/>
      </c>
      <c r="C88" s="1008"/>
      <c r="D88" s="1008" t="str">
        <f>IF(商品入力!C87="","",商品入力!C87)</f>
        <v/>
      </c>
      <c r="E88" s="1008"/>
      <c r="F88" s="1008"/>
      <c r="G88" s="838" t="str">
        <f>IF(商品入力!C87="","",商品入力!H87)</f>
        <v/>
      </c>
      <c r="H88" s="858"/>
    </row>
    <row r="89" spans="1:8" ht="18" customHeight="1">
      <c r="A89" s="137" t="str">
        <f>IF(商品入力!C88="","",A88+1)</f>
        <v/>
      </c>
      <c r="B89" s="1008" t="str">
        <f>IF(商品入力!C88="","",IF(商品入力!E88="",IF(OR(商品入力!F88="",RIGHT(商品入力!F88,1)="."),商品入力!D88&amp;"　－　"&amp;商品入力!G88,商品入力!D88&amp;"　－　"&amp;商品入力!F88),IF(OR(商品入力!F88="",RIGHT(商品入力!F88,1)="."),商品入力!D88&amp;"　－　"&amp;商品入力!E88&amp;"　－　"&amp;商品入力!G88,商品入力!D88&amp;"　－　"&amp;商品入力!E88&amp;"　－　"&amp;商品入力!F88)))</f>
        <v/>
      </c>
      <c r="C89" s="1008"/>
      <c r="D89" s="1008" t="str">
        <f>IF(商品入力!C88="","",商品入力!C88)</f>
        <v/>
      </c>
      <c r="E89" s="1008"/>
      <c r="F89" s="1008"/>
      <c r="G89" s="838" t="str">
        <f>IF(商品入力!C88="","",商品入力!H88)</f>
        <v/>
      </c>
      <c r="H89" s="858"/>
    </row>
    <row r="90" spans="1:8" ht="18" customHeight="1">
      <c r="A90" s="137" t="str">
        <f>IF(商品入力!C89="","",A89+1)</f>
        <v/>
      </c>
      <c r="B90" s="1008" t="str">
        <f>IF(商品入力!C89="","",IF(商品入力!E89="",IF(OR(商品入力!F89="",RIGHT(商品入力!F89,1)="."),商品入力!D89&amp;"　－　"&amp;商品入力!G89,商品入力!D89&amp;"　－　"&amp;商品入力!F89),IF(OR(商品入力!F89="",RIGHT(商品入力!F89,1)="."),商品入力!D89&amp;"　－　"&amp;商品入力!E89&amp;"　－　"&amp;商品入力!G89,商品入力!D89&amp;"　－　"&amp;商品入力!E89&amp;"　－　"&amp;商品入力!F89)))</f>
        <v/>
      </c>
      <c r="C90" s="1008"/>
      <c r="D90" s="1008" t="str">
        <f>IF(商品入力!C89="","",商品入力!C89)</f>
        <v/>
      </c>
      <c r="E90" s="1008"/>
      <c r="F90" s="1008"/>
      <c r="G90" s="838" t="str">
        <f>IF(商品入力!C89="","",商品入力!H89)</f>
        <v/>
      </c>
      <c r="H90" s="858"/>
    </row>
    <row r="91" spans="1:8" ht="18" customHeight="1">
      <c r="A91" s="137" t="str">
        <f>IF(商品入力!C90="","",A90+1)</f>
        <v/>
      </c>
      <c r="B91" s="1008" t="str">
        <f>IF(商品入力!C90="","",IF(商品入力!E90="",IF(OR(商品入力!F90="",RIGHT(商品入力!F90,1)="."),商品入力!D90&amp;"　－　"&amp;商品入力!G90,商品入力!D90&amp;"　－　"&amp;商品入力!F90),IF(OR(商品入力!F90="",RIGHT(商品入力!F90,1)="."),商品入力!D90&amp;"　－　"&amp;商品入力!E90&amp;"　－　"&amp;商品入力!G90,商品入力!D90&amp;"　－　"&amp;商品入力!E90&amp;"　－　"&amp;商品入力!F90)))</f>
        <v/>
      </c>
      <c r="C91" s="1008"/>
      <c r="D91" s="1008" t="str">
        <f>IF(商品入力!C90="","",商品入力!C90)</f>
        <v/>
      </c>
      <c r="E91" s="1008"/>
      <c r="F91" s="1008"/>
      <c r="G91" s="838" t="str">
        <f>IF(商品入力!C90="","",商品入力!H90)</f>
        <v/>
      </c>
      <c r="H91" s="858"/>
    </row>
    <row r="92" spans="1:8" ht="18" customHeight="1">
      <c r="A92" s="137" t="str">
        <f>IF(商品入力!C91="","",A91+1)</f>
        <v/>
      </c>
      <c r="B92" s="1008" t="str">
        <f>IF(商品入力!C91="","",IF(商品入力!E91="",IF(OR(商品入力!F91="",RIGHT(商品入力!F91,1)="."),商品入力!D91&amp;"　－　"&amp;商品入力!G91,商品入力!D91&amp;"　－　"&amp;商品入力!F91),IF(OR(商品入力!F91="",RIGHT(商品入力!F91,1)="."),商品入力!D91&amp;"　－　"&amp;商品入力!E91&amp;"　－　"&amp;商品入力!G91,商品入力!D91&amp;"　－　"&amp;商品入力!E91&amp;"　－　"&amp;商品入力!F91)))</f>
        <v/>
      </c>
      <c r="C92" s="1008"/>
      <c r="D92" s="1008" t="str">
        <f>IF(商品入力!C91="","",商品入力!C91)</f>
        <v/>
      </c>
      <c r="E92" s="1008"/>
      <c r="F92" s="1008"/>
      <c r="G92" s="838" t="str">
        <f>IF(商品入力!C91="","",商品入力!H91)</f>
        <v/>
      </c>
      <c r="H92" s="858"/>
    </row>
    <row r="93" spans="1:8" ht="18" customHeight="1">
      <c r="A93" s="137" t="str">
        <f>IF(商品入力!C92="","",A92+1)</f>
        <v/>
      </c>
      <c r="B93" s="1008" t="str">
        <f>IF(商品入力!C92="","",IF(商品入力!E92="",IF(OR(商品入力!F92="",RIGHT(商品入力!F92,1)="."),商品入力!D92&amp;"　－　"&amp;商品入力!G92,商品入力!D92&amp;"　－　"&amp;商品入力!F92),IF(OR(商品入力!F92="",RIGHT(商品入力!F92,1)="."),商品入力!D92&amp;"　－　"&amp;商品入力!E92&amp;"　－　"&amp;商品入力!G92,商品入力!D92&amp;"　－　"&amp;商品入力!E92&amp;"　－　"&amp;商品入力!F92)))</f>
        <v/>
      </c>
      <c r="C93" s="1008"/>
      <c r="D93" s="1008" t="str">
        <f>IF(商品入力!C92="","",商品入力!C92)</f>
        <v/>
      </c>
      <c r="E93" s="1008"/>
      <c r="F93" s="1008"/>
      <c r="G93" s="838" t="str">
        <f>IF(商品入力!C92="","",商品入力!H92)</f>
        <v/>
      </c>
      <c r="H93" s="858"/>
    </row>
    <row r="94" spans="1:8" ht="18" customHeight="1">
      <c r="A94" s="137" t="str">
        <f>IF(商品入力!C93="","",A93+1)</f>
        <v/>
      </c>
      <c r="B94" s="1008" t="str">
        <f>IF(商品入力!C93="","",IF(商品入力!E93="",IF(OR(商品入力!F93="",RIGHT(商品入力!F93,1)="."),商品入力!D93&amp;"　－　"&amp;商品入力!G93,商品入力!D93&amp;"　－　"&amp;商品入力!F93),IF(OR(商品入力!F93="",RIGHT(商品入力!F93,1)="."),商品入力!D93&amp;"　－　"&amp;商品入力!E93&amp;"　－　"&amp;商品入力!G93,商品入力!D93&amp;"　－　"&amp;商品入力!E93&amp;"　－　"&amp;商品入力!F93)))</f>
        <v/>
      </c>
      <c r="C94" s="1008"/>
      <c r="D94" s="1008" t="str">
        <f>IF(商品入力!C93="","",商品入力!C93)</f>
        <v/>
      </c>
      <c r="E94" s="1008"/>
      <c r="F94" s="1008"/>
      <c r="G94" s="838" t="str">
        <f>IF(商品入力!C93="","",商品入力!H93)</f>
        <v/>
      </c>
      <c r="H94" s="858"/>
    </row>
    <row r="95" spans="1:8" ht="18" customHeight="1">
      <c r="A95" s="137" t="str">
        <f>IF(商品入力!C94="","",A94+1)</f>
        <v/>
      </c>
      <c r="B95" s="1008" t="str">
        <f>IF(商品入力!C94="","",IF(商品入力!E94="",IF(OR(商品入力!F94="",RIGHT(商品入力!F94,1)="."),商品入力!D94&amp;"　－　"&amp;商品入力!G94,商品入力!D94&amp;"　－　"&amp;商品入力!F94),IF(OR(商品入力!F94="",RIGHT(商品入力!F94,1)="."),商品入力!D94&amp;"　－　"&amp;商品入力!E94&amp;"　－　"&amp;商品入力!G94,商品入力!D94&amp;"　－　"&amp;商品入力!E94&amp;"　－　"&amp;商品入力!F94)))</f>
        <v/>
      </c>
      <c r="C95" s="1008"/>
      <c r="D95" s="1008" t="str">
        <f>IF(商品入力!C94="","",商品入力!C94)</f>
        <v/>
      </c>
      <c r="E95" s="1008"/>
      <c r="F95" s="1008"/>
      <c r="G95" s="838" t="str">
        <f>IF(商品入力!C94="","",商品入力!H94)</f>
        <v/>
      </c>
      <c r="H95" s="858"/>
    </row>
    <row r="96" spans="1:8" ht="18" customHeight="1">
      <c r="A96" s="137" t="str">
        <f>IF(商品入力!C95="","",A95+1)</f>
        <v/>
      </c>
      <c r="B96" s="1008" t="str">
        <f>IF(商品入力!C95="","",IF(商品入力!E95="",IF(OR(商品入力!F95="",RIGHT(商品入力!F95,1)="."),商品入力!D95&amp;"　－　"&amp;商品入力!G95,商品入力!D95&amp;"　－　"&amp;商品入力!F95),IF(OR(商品入力!F95="",RIGHT(商品入力!F95,1)="."),商品入力!D95&amp;"　－　"&amp;商品入力!E95&amp;"　－　"&amp;商品入力!G95,商品入力!D95&amp;"　－　"&amp;商品入力!E95&amp;"　－　"&amp;商品入力!F95)))</f>
        <v/>
      </c>
      <c r="C96" s="1008"/>
      <c r="D96" s="1008" t="str">
        <f>IF(商品入力!C95="","",商品入力!C95)</f>
        <v/>
      </c>
      <c r="E96" s="1008"/>
      <c r="F96" s="1008"/>
      <c r="G96" s="838" t="str">
        <f>IF(商品入力!C95="","",商品入力!H95)</f>
        <v/>
      </c>
      <c r="H96" s="858"/>
    </row>
    <row r="97" spans="1:8" ht="18" customHeight="1">
      <c r="A97" s="137" t="str">
        <f>IF(商品入力!C96="","",A96+1)</f>
        <v/>
      </c>
      <c r="B97" s="1008" t="str">
        <f>IF(商品入力!C96="","",IF(商品入力!E96="",IF(OR(商品入力!F96="",RIGHT(商品入力!F96,1)="."),商品入力!D96&amp;"　－　"&amp;商品入力!G96,商品入力!D96&amp;"　－　"&amp;商品入力!F96),IF(OR(商品入力!F96="",RIGHT(商品入力!F96,1)="."),商品入力!D96&amp;"　－　"&amp;商品入力!E96&amp;"　－　"&amp;商品入力!G96,商品入力!D96&amp;"　－　"&amp;商品入力!E96&amp;"　－　"&amp;商品入力!F96)))</f>
        <v/>
      </c>
      <c r="C97" s="1008"/>
      <c r="D97" s="1008" t="str">
        <f>IF(商品入力!C96="","",商品入力!C96)</f>
        <v/>
      </c>
      <c r="E97" s="1008"/>
      <c r="F97" s="1008"/>
      <c r="G97" s="838" t="str">
        <f>IF(商品入力!C96="","",商品入力!H96)</f>
        <v/>
      </c>
      <c r="H97" s="858"/>
    </row>
    <row r="98" spans="1:8" ht="18" customHeight="1">
      <c r="A98" s="137" t="str">
        <f>IF(商品入力!C97="","",A97+1)</f>
        <v/>
      </c>
      <c r="B98" s="1008" t="str">
        <f>IF(商品入力!C97="","",IF(商品入力!E97="",IF(OR(商品入力!F97="",RIGHT(商品入力!F97,1)="."),商品入力!D97&amp;"　－　"&amp;商品入力!G97,商品入力!D97&amp;"　－　"&amp;商品入力!F97),IF(OR(商品入力!F97="",RIGHT(商品入力!F97,1)="."),商品入力!D97&amp;"　－　"&amp;商品入力!E97&amp;"　－　"&amp;商品入力!G97,商品入力!D97&amp;"　－　"&amp;商品入力!E97&amp;"　－　"&amp;商品入力!F97)))</f>
        <v/>
      </c>
      <c r="C98" s="1008"/>
      <c r="D98" s="1008" t="str">
        <f>IF(商品入力!C97="","",商品入力!C97)</f>
        <v/>
      </c>
      <c r="E98" s="1008"/>
      <c r="F98" s="1008"/>
      <c r="G98" s="838" t="str">
        <f>IF(商品入力!C97="","",商品入力!H97)</f>
        <v/>
      </c>
      <c r="H98" s="858"/>
    </row>
    <row r="99" spans="1:8" ht="18" customHeight="1">
      <c r="A99" s="137" t="str">
        <f>IF(商品入力!C98="","",A98+1)</f>
        <v/>
      </c>
      <c r="B99" s="1008" t="str">
        <f>IF(商品入力!C98="","",IF(商品入力!E98="",IF(OR(商品入力!F98="",RIGHT(商品入力!F98,1)="."),商品入力!D98&amp;"　－　"&amp;商品入力!G98,商品入力!D98&amp;"　－　"&amp;商品入力!F98),IF(OR(商品入力!F98="",RIGHT(商品入力!F98,1)="."),商品入力!D98&amp;"　－　"&amp;商品入力!E98&amp;"　－　"&amp;商品入力!G98,商品入力!D98&amp;"　－　"&amp;商品入力!E98&amp;"　－　"&amp;商品入力!F98)))</f>
        <v/>
      </c>
      <c r="C99" s="1008"/>
      <c r="D99" s="1008" t="str">
        <f>IF(商品入力!C98="","",商品入力!C98)</f>
        <v/>
      </c>
      <c r="E99" s="1008"/>
      <c r="F99" s="1008"/>
      <c r="G99" s="838" t="str">
        <f>IF(商品入力!C98="","",商品入力!H98)</f>
        <v/>
      </c>
      <c r="H99" s="858"/>
    </row>
    <row r="100" spans="1:8" ht="18" customHeight="1">
      <c r="A100" s="137" t="str">
        <f>IF(商品入力!C99="","",A99+1)</f>
        <v/>
      </c>
      <c r="B100" s="1008" t="str">
        <f>IF(商品入力!C99="","",IF(商品入力!E99="",IF(OR(商品入力!F99="",RIGHT(商品入力!F99,1)="."),商品入力!D99&amp;"　－　"&amp;商品入力!G99,商品入力!D99&amp;"　－　"&amp;商品入力!F99),IF(OR(商品入力!F99="",RIGHT(商品入力!F99,1)="."),商品入力!D99&amp;"　－　"&amp;商品入力!E99&amp;"　－　"&amp;商品入力!G99,商品入力!D99&amp;"　－　"&amp;商品入力!E99&amp;"　－　"&amp;商品入力!F99)))</f>
        <v/>
      </c>
      <c r="C100" s="1008"/>
      <c r="D100" s="1008" t="str">
        <f>IF(商品入力!C99="","",商品入力!C99)</f>
        <v/>
      </c>
      <c r="E100" s="1008"/>
      <c r="F100" s="1008"/>
      <c r="G100" s="838" t="str">
        <f>IF(商品入力!C99="","",商品入力!H99)</f>
        <v/>
      </c>
      <c r="H100" s="858"/>
    </row>
    <row r="101" spans="1:8" ht="18" customHeight="1">
      <c r="A101" s="137" t="str">
        <f>IF(商品入力!C100="","",A100+1)</f>
        <v/>
      </c>
      <c r="B101" s="1008" t="str">
        <f>IF(商品入力!C100="","",IF(商品入力!E100="",IF(OR(商品入力!F100="",RIGHT(商品入力!F100,1)="."),商品入力!D100&amp;"　－　"&amp;商品入力!G100,商品入力!D100&amp;"　－　"&amp;商品入力!F100),IF(OR(商品入力!F100="",RIGHT(商品入力!F100,1)="."),商品入力!D100&amp;"　－　"&amp;商品入力!E100&amp;"　－　"&amp;商品入力!G100,商品入力!D100&amp;"　－　"&amp;商品入力!E100&amp;"　－　"&amp;商品入力!F100)))</f>
        <v/>
      </c>
      <c r="C101" s="1008"/>
      <c r="D101" s="1008" t="str">
        <f>IF(商品入力!C100="","",商品入力!C100)</f>
        <v/>
      </c>
      <c r="E101" s="1008"/>
      <c r="F101" s="1008"/>
      <c r="G101" s="838" t="str">
        <f>IF(商品入力!C100="","",商品入力!H100)</f>
        <v/>
      </c>
      <c r="H101" s="858"/>
    </row>
    <row r="102" spans="1:8" ht="18" customHeight="1">
      <c r="A102" s="137" t="str">
        <f>IF(商品入力!C101="","",A101+1)</f>
        <v/>
      </c>
      <c r="B102" s="1008" t="str">
        <f>IF(商品入力!C101="","",IF(商品入力!E101="",IF(OR(商品入力!F101="",RIGHT(商品入力!F101,1)="."),商品入力!D101&amp;"　－　"&amp;商品入力!G101,商品入力!D101&amp;"　－　"&amp;商品入力!F101),IF(OR(商品入力!F101="",RIGHT(商品入力!F101,1)="."),商品入力!D101&amp;"　－　"&amp;商品入力!E101&amp;"　－　"&amp;商品入力!G101,商品入力!D101&amp;"　－　"&amp;商品入力!E101&amp;"　－　"&amp;商品入力!F101)))</f>
        <v/>
      </c>
      <c r="C102" s="1008"/>
      <c r="D102" s="1008" t="str">
        <f>IF(商品入力!C101="","",商品入力!C101)</f>
        <v/>
      </c>
      <c r="E102" s="1008"/>
      <c r="F102" s="1008"/>
      <c r="G102" s="838" t="str">
        <f>IF(商品入力!C101="","",商品入力!H101)</f>
        <v/>
      </c>
      <c r="H102" s="858"/>
    </row>
    <row r="103" spans="1:8" ht="18" customHeight="1">
      <c r="A103" s="137" t="str">
        <f>IF(商品入力!C102="","",A102+1)</f>
        <v/>
      </c>
      <c r="B103" s="1008" t="str">
        <f>IF(商品入力!C102="","",IF(商品入力!E102="",IF(OR(商品入力!F102="",RIGHT(商品入力!F102,1)="."),商品入力!D102&amp;"　－　"&amp;商品入力!G102,商品入力!D102&amp;"　－　"&amp;商品入力!F102),IF(OR(商品入力!F102="",RIGHT(商品入力!F102,1)="."),商品入力!D102&amp;"　－　"&amp;商品入力!E102&amp;"　－　"&amp;商品入力!G102,商品入力!D102&amp;"　－　"&amp;商品入力!E102&amp;"　－　"&amp;商品入力!F102)))</f>
        <v/>
      </c>
      <c r="C103" s="1008"/>
      <c r="D103" s="1008" t="str">
        <f>IF(商品入力!C102="","",商品入力!C102)</f>
        <v/>
      </c>
      <c r="E103" s="1008"/>
      <c r="F103" s="1008"/>
      <c r="G103" s="838" t="str">
        <f>IF(商品入力!C102="","",商品入力!H102)</f>
        <v/>
      </c>
      <c r="H103" s="858"/>
    </row>
    <row r="104" spans="1:8" ht="18" customHeight="1">
      <c r="A104" s="137" t="str">
        <f>IF(商品入力!C103="","",A103+1)</f>
        <v/>
      </c>
      <c r="B104" s="1008" t="str">
        <f>IF(商品入力!C103="","",IF(商品入力!E103="",IF(OR(商品入力!F103="",RIGHT(商品入力!F103,1)="."),商品入力!D103&amp;"　－　"&amp;商品入力!G103,商品入力!D103&amp;"　－　"&amp;商品入力!F103),IF(OR(商品入力!F103="",RIGHT(商品入力!F103,1)="."),商品入力!D103&amp;"　－　"&amp;商品入力!E103&amp;"　－　"&amp;商品入力!G103,商品入力!D103&amp;"　－　"&amp;商品入力!E103&amp;"　－　"&amp;商品入力!F103)))</f>
        <v/>
      </c>
      <c r="C104" s="1008"/>
      <c r="D104" s="1008" t="str">
        <f>IF(商品入力!C103="","",商品入力!C103)</f>
        <v/>
      </c>
      <c r="E104" s="1008"/>
      <c r="F104" s="1008"/>
      <c r="G104" s="838" t="str">
        <f>IF(商品入力!C103="","",商品入力!H103)</f>
        <v/>
      </c>
      <c r="H104" s="858"/>
    </row>
    <row r="105" spans="1:8" ht="18" customHeight="1">
      <c r="A105" s="137" t="str">
        <f>IF(商品入力!C104="","",A104+1)</f>
        <v/>
      </c>
      <c r="B105" s="1008" t="str">
        <f>IF(商品入力!C104="","",IF(商品入力!E104="",IF(OR(商品入力!F104="",RIGHT(商品入力!F104,1)="."),商品入力!D104&amp;"　－　"&amp;商品入力!G104,商品入力!D104&amp;"　－　"&amp;商品入力!F104),IF(OR(商品入力!F104="",RIGHT(商品入力!F104,1)="."),商品入力!D104&amp;"　－　"&amp;商品入力!E104&amp;"　－　"&amp;商品入力!G104,商品入力!D104&amp;"　－　"&amp;商品入力!E104&amp;"　－　"&amp;商品入力!F104)))</f>
        <v/>
      </c>
      <c r="C105" s="1008"/>
      <c r="D105" s="1008" t="str">
        <f>IF(商品入力!C104="","",商品入力!C104)</f>
        <v/>
      </c>
      <c r="E105" s="1008"/>
      <c r="F105" s="1008"/>
      <c r="G105" s="838" t="str">
        <f>IF(商品入力!C104="","",商品入力!H104)</f>
        <v/>
      </c>
      <c r="H105" s="858"/>
    </row>
    <row r="106" spans="1:8" ht="18" customHeight="1">
      <c r="A106" s="137" t="str">
        <f>IF(商品入力!C105="","",A105+1)</f>
        <v/>
      </c>
      <c r="B106" s="1008" t="str">
        <f>IF(商品入力!C105="","",IF(商品入力!E105="",IF(OR(商品入力!F105="",RIGHT(商品入力!F105,1)="."),商品入力!D105&amp;"　－　"&amp;商品入力!G105,商品入力!D105&amp;"　－　"&amp;商品入力!F105),IF(OR(商品入力!F105="",RIGHT(商品入力!F105,1)="."),商品入力!D105&amp;"　－　"&amp;商品入力!E105&amp;"　－　"&amp;商品入力!G105,商品入力!D105&amp;"　－　"&amp;商品入力!E105&amp;"　－　"&amp;商品入力!F105)))</f>
        <v/>
      </c>
      <c r="C106" s="1008"/>
      <c r="D106" s="1008" t="str">
        <f>IF(商品入力!C105="","",商品入力!C105)</f>
        <v/>
      </c>
      <c r="E106" s="1008"/>
      <c r="F106" s="1008"/>
      <c r="G106" s="838" t="str">
        <f>IF(商品入力!C105="","",商品入力!H105)</f>
        <v/>
      </c>
      <c r="H106" s="858"/>
    </row>
    <row r="107" spans="1:8" ht="18" customHeight="1">
      <c r="A107" s="137" t="str">
        <f>IF(商品入力!C106="","",A106+1)</f>
        <v/>
      </c>
      <c r="B107" s="1008" t="str">
        <f>IF(商品入力!C106="","",IF(商品入力!E106="",IF(OR(商品入力!F106="",RIGHT(商品入力!F106,1)="."),商品入力!D106&amp;"　－　"&amp;商品入力!G106,商品入力!D106&amp;"　－　"&amp;商品入力!F106),IF(OR(商品入力!F106="",RIGHT(商品入力!F106,1)="."),商品入力!D106&amp;"　－　"&amp;商品入力!E106&amp;"　－　"&amp;商品入力!G106,商品入力!D106&amp;"　－　"&amp;商品入力!E106&amp;"　－　"&amp;商品入力!F106)))</f>
        <v/>
      </c>
      <c r="C107" s="1008"/>
      <c r="D107" s="1008" t="str">
        <f>IF(商品入力!C106="","",商品入力!C106)</f>
        <v/>
      </c>
      <c r="E107" s="1008"/>
      <c r="F107" s="1008"/>
      <c r="G107" s="838" t="str">
        <f>IF(商品入力!C106="","",商品入力!H106)</f>
        <v/>
      </c>
      <c r="H107" s="858"/>
    </row>
    <row r="108" spans="1:8" ht="18" customHeight="1">
      <c r="A108" s="137" t="str">
        <f>IF(商品入力!C107="","",A107+1)</f>
        <v/>
      </c>
      <c r="B108" s="1008" t="str">
        <f>IF(商品入力!C107="","",IF(商品入力!E107="",IF(OR(商品入力!F107="",RIGHT(商品入力!F107,1)="."),商品入力!D107&amp;"　－　"&amp;商品入力!G107,商品入力!D107&amp;"　－　"&amp;商品入力!F107),IF(OR(商品入力!F107="",RIGHT(商品入力!F107,1)="."),商品入力!D107&amp;"　－　"&amp;商品入力!E107&amp;"　－　"&amp;商品入力!G107,商品入力!D107&amp;"　－　"&amp;商品入力!E107&amp;"　－　"&amp;商品入力!F107)))</f>
        <v/>
      </c>
      <c r="C108" s="1008"/>
      <c r="D108" s="1008" t="str">
        <f>IF(商品入力!C107="","",商品入力!C107)</f>
        <v/>
      </c>
      <c r="E108" s="1008"/>
      <c r="F108" s="1008"/>
      <c r="G108" s="838" t="str">
        <f>IF(商品入力!C107="","",商品入力!H107)</f>
        <v/>
      </c>
      <c r="H108" s="858"/>
    </row>
    <row r="109" spans="1:8" ht="18" customHeight="1">
      <c r="A109" s="137" t="str">
        <f>IF(商品入力!C108="","",A108+1)</f>
        <v/>
      </c>
      <c r="B109" s="1008" t="str">
        <f>IF(商品入力!C108="","",IF(商品入力!E108="",IF(OR(商品入力!F108="",RIGHT(商品入力!F108,1)="."),商品入力!D108&amp;"　－　"&amp;商品入力!G108,商品入力!D108&amp;"　－　"&amp;商品入力!F108),IF(OR(商品入力!F108="",RIGHT(商品入力!F108,1)="."),商品入力!D108&amp;"　－　"&amp;商品入力!E108&amp;"　－　"&amp;商品入力!G108,商品入力!D108&amp;"　－　"&amp;商品入力!E108&amp;"　－　"&amp;商品入力!F108)))</f>
        <v/>
      </c>
      <c r="C109" s="1008"/>
      <c r="D109" s="1008" t="str">
        <f>IF(商品入力!C108="","",商品入力!C108)</f>
        <v/>
      </c>
      <c r="E109" s="1008"/>
      <c r="F109" s="1008"/>
      <c r="G109" s="838" t="str">
        <f>IF(商品入力!C108="","",商品入力!H108)</f>
        <v/>
      </c>
      <c r="H109" s="858"/>
    </row>
    <row r="110" spans="1:8" ht="18" customHeight="1">
      <c r="A110" s="137" t="str">
        <f>IF(商品入力!C109="","",A109+1)</f>
        <v/>
      </c>
      <c r="B110" s="1008" t="str">
        <f>IF(商品入力!C109="","",IF(商品入力!E109="",IF(OR(商品入力!F109="",RIGHT(商品入力!F109,1)="."),商品入力!D109&amp;"　－　"&amp;商品入力!G109,商品入力!D109&amp;"　－　"&amp;商品入力!F109),IF(OR(商品入力!F109="",RIGHT(商品入力!F109,1)="."),商品入力!D109&amp;"　－　"&amp;商品入力!E109&amp;"　－　"&amp;商品入力!G109,商品入力!D109&amp;"　－　"&amp;商品入力!E109&amp;"　－　"&amp;商品入力!F109)))</f>
        <v/>
      </c>
      <c r="C110" s="1008"/>
      <c r="D110" s="1008" t="str">
        <f>IF(商品入力!C109="","",商品入力!C109)</f>
        <v/>
      </c>
      <c r="E110" s="1008"/>
      <c r="F110" s="1008"/>
      <c r="G110" s="838" t="str">
        <f>IF(商品入力!C109="","",商品入力!H109)</f>
        <v/>
      </c>
      <c r="H110" s="858"/>
    </row>
    <row r="111" spans="1:8" ht="18" customHeight="1">
      <c r="A111" s="137" t="str">
        <f>IF(商品入力!C110="","",A110+1)</f>
        <v/>
      </c>
      <c r="B111" s="1008" t="str">
        <f>IF(商品入力!C110="","",IF(商品入力!E110="",IF(OR(商品入力!F110="",RIGHT(商品入力!F110,1)="."),商品入力!D110&amp;"　－　"&amp;商品入力!G110,商品入力!D110&amp;"　－　"&amp;商品入力!F110),IF(OR(商品入力!F110="",RIGHT(商品入力!F110,1)="."),商品入力!D110&amp;"　－　"&amp;商品入力!E110&amp;"　－　"&amp;商品入力!G110,商品入力!D110&amp;"　－　"&amp;商品入力!E110&amp;"　－　"&amp;商品入力!F110)))</f>
        <v/>
      </c>
      <c r="C111" s="1008"/>
      <c r="D111" s="1008" t="str">
        <f>IF(商品入力!C110="","",商品入力!C110)</f>
        <v/>
      </c>
      <c r="E111" s="1008"/>
      <c r="F111" s="1008"/>
      <c r="G111" s="838" t="str">
        <f>IF(商品入力!C110="","",商品入力!H110)</f>
        <v/>
      </c>
      <c r="H111" s="858"/>
    </row>
    <row r="112" spans="1:8" ht="18" customHeight="1">
      <c r="A112" s="137" t="str">
        <f>IF(商品入力!C111="","",A111+1)</f>
        <v/>
      </c>
      <c r="B112" s="1008" t="str">
        <f>IF(商品入力!C111="","",IF(商品入力!E111="",IF(OR(商品入力!F111="",RIGHT(商品入力!F111,1)="."),商品入力!D111&amp;"　－　"&amp;商品入力!G111,商品入力!D111&amp;"　－　"&amp;商品入力!F111),IF(OR(商品入力!F111="",RIGHT(商品入力!F111,1)="."),商品入力!D111&amp;"　－　"&amp;商品入力!E111&amp;"　－　"&amp;商品入力!G111,商品入力!D111&amp;"　－　"&amp;商品入力!E111&amp;"　－　"&amp;商品入力!F111)))</f>
        <v/>
      </c>
      <c r="C112" s="1008"/>
      <c r="D112" s="1008" t="str">
        <f>IF(商品入力!C111="","",商品入力!C111)</f>
        <v/>
      </c>
      <c r="E112" s="1008"/>
      <c r="F112" s="1008"/>
      <c r="G112" s="838" t="str">
        <f>IF(商品入力!C111="","",商品入力!H111)</f>
        <v/>
      </c>
      <c r="H112" s="858"/>
    </row>
    <row r="113" spans="1:8" ht="18" customHeight="1">
      <c r="A113" s="137" t="str">
        <f>IF(商品入力!C112="","",A112+1)</f>
        <v/>
      </c>
      <c r="B113" s="1008" t="str">
        <f>IF(商品入力!C112="","",IF(商品入力!E112="",IF(OR(商品入力!F112="",RIGHT(商品入力!F112,1)="."),商品入力!D112&amp;"　－　"&amp;商品入力!G112,商品入力!D112&amp;"　－　"&amp;商品入力!F112),IF(OR(商品入力!F112="",RIGHT(商品入力!F112,1)="."),商品入力!D112&amp;"　－　"&amp;商品入力!E112&amp;"　－　"&amp;商品入力!G112,商品入力!D112&amp;"　－　"&amp;商品入力!E112&amp;"　－　"&amp;商品入力!F112)))</f>
        <v/>
      </c>
      <c r="C113" s="1008"/>
      <c r="D113" s="1008" t="str">
        <f>IF(商品入力!C112="","",商品入力!C112)</f>
        <v/>
      </c>
      <c r="E113" s="1008"/>
      <c r="F113" s="1008"/>
      <c r="G113" s="838" t="str">
        <f>IF(商品入力!C112="","",商品入力!H112)</f>
        <v/>
      </c>
      <c r="H113" s="858"/>
    </row>
    <row r="114" spans="1:8" ht="18" customHeight="1">
      <c r="A114" s="137" t="str">
        <f>IF(商品入力!C113="","",A113+1)</f>
        <v/>
      </c>
      <c r="B114" s="1008" t="str">
        <f>IF(商品入力!C113="","",IF(商品入力!E113="",IF(OR(商品入力!F113="",RIGHT(商品入力!F113,1)="."),商品入力!D113&amp;"　－　"&amp;商品入力!G113,商品入力!D113&amp;"　－　"&amp;商品入力!F113),IF(OR(商品入力!F113="",RIGHT(商品入力!F113,1)="."),商品入力!D113&amp;"　－　"&amp;商品入力!E113&amp;"　－　"&amp;商品入力!G113,商品入力!D113&amp;"　－　"&amp;商品入力!E113&amp;"　－　"&amp;商品入力!F113)))</f>
        <v/>
      </c>
      <c r="C114" s="1008"/>
      <c r="D114" s="1008" t="str">
        <f>IF(商品入力!C113="","",商品入力!C113)</f>
        <v/>
      </c>
      <c r="E114" s="1008"/>
      <c r="F114" s="1008"/>
      <c r="G114" s="838" t="str">
        <f>IF(商品入力!C113="","",商品入力!H113)</f>
        <v/>
      </c>
      <c r="H114" s="858"/>
    </row>
    <row r="115" spans="1:8" ht="18" customHeight="1">
      <c r="A115" s="137" t="str">
        <f>IF(商品入力!C114="","",A114+1)</f>
        <v/>
      </c>
      <c r="B115" s="1008" t="str">
        <f>IF(商品入力!C114="","",IF(商品入力!E114="",IF(OR(商品入力!F114="",RIGHT(商品入力!F114,1)="."),商品入力!D114&amp;"　－　"&amp;商品入力!G114,商品入力!D114&amp;"　－　"&amp;商品入力!F114),IF(OR(商品入力!F114="",RIGHT(商品入力!F114,1)="."),商品入力!D114&amp;"　－　"&amp;商品入力!E114&amp;"　－　"&amp;商品入力!G114,商品入力!D114&amp;"　－　"&amp;商品入力!E114&amp;"　－　"&amp;商品入力!F114)))</f>
        <v/>
      </c>
      <c r="C115" s="1008"/>
      <c r="D115" s="1008" t="str">
        <f>IF(商品入力!C114="","",商品入力!C114)</f>
        <v/>
      </c>
      <c r="E115" s="1008"/>
      <c r="F115" s="1008"/>
      <c r="G115" s="838" t="str">
        <f>IF(商品入力!C114="","",商品入力!H114)</f>
        <v/>
      </c>
      <c r="H115" s="858"/>
    </row>
    <row r="116" spans="1:8" ht="18" customHeight="1">
      <c r="A116" s="137" t="str">
        <f>IF(商品入力!C115="","",A115+1)</f>
        <v/>
      </c>
      <c r="B116" s="1008" t="str">
        <f>IF(商品入力!C115="","",IF(商品入力!E115="",IF(OR(商品入力!F115="",RIGHT(商品入力!F115,1)="."),商品入力!D115&amp;"　－　"&amp;商品入力!G115,商品入力!D115&amp;"　－　"&amp;商品入力!F115),IF(OR(商品入力!F115="",RIGHT(商品入力!F115,1)="."),商品入力!D115&amp;"　－　"&amp;商品入力!E115&amp;"　－　"&amp;商品入力!G115,商品入力!D115&amp;"　－　"&amp;商品入力!E115&amp;"　－　"&amp;商品入力!F115)))</f>
        <v/>
      </c>
      <c r="C116" s="1008"/>
      <c r="D116" s="1008" t="str">
        <f>IF(商品入力!C115="","",商品入力!C115)</f>
        <v/>
      </c>
      <c r="E116" s="1008"/>
      <c r="F116" s="1008"/>
      <c r="G116" s="838" t="str">
        <f>IF(商品入力!C115="","",商品入力!H115)</f>
        <v/>
      </c>
      <c r="H116" s="858"/>
    </row>
    <row r="117" spans="1:8" ht="18" customHeight="1">
      <c r="A117" s="137" t="str">
        <f>IF(商品入力!C116="","",A116+1)</f>
        <v/>
      </c>
      <c r="B117" s="1008" t="str">
        <f>IF(商品入力!C116="","",IF(商品入力!E116="",IF(OR(商品入力!F116="",RIGHT(商品入力!F116,1)="."),商品入力!D116&amp;"　－　"&amp;商品入力!G116,商品入力!D116&amp;"　－　"&amp;商品入力!F116),IF(OR(商品入力!F116="",RIGHT(商品入力!F116,1)="."),商品入力!D116&amp;"　－　"&amp;商品入力!E116&amp;"　－　"&amp;商品入力!G116,商品入力!D116&amp;"　－　"&amp;商品入力!E116&amp;"　－　"&amp;商品入力!F116)))</f>
        <v/>
      </c>
      <c r="C117" s="1008"/>
      <c r="D117" s="1008" t="str">
        <f>IF(商品入力!C116="","",商品入力!C116)</f>
        <v/>
      </c>
      <c r="E117" s="1008"/>
      <c r="F117" s="1008"/>
      <c r="G117" s="838" t="str">
        <f>IF(商品入力!C116="","",商品入力!H116)</f>
        <v/>
      </c>
      <c r="H117" s="858"/>
    </row>
    <row r="118" spans="1:8" ht="18" customHeight="1">
      <c r="A118" s="137" t="str">
        <f>IF(商品入力!C117="","",A117+1)</f>
        <v/>
      </c>
      <c r="B118" s="1008" t="str">
        <f>IF(商品入力!C117="","",IF(商品入力!E117="",IF(OR(商品入力!F117="",RIGHT(商品入力!F117,1)="."),商品入力!D117&amp;"　－　"&amp;商品入力!G117,商品入力!D117&amp;"　－　"&amp;商品入力!F117),IF(OR(商品入力!F117="",RIGHT(商品入力!F117,1)="."),商品入力!D117&amp;"　－　"&amp;商品入力!E117&amp;"　－　"&amp;商品入力!G117,商品入力!D117&amp;"　－　"&amp;商品入力!E117&amp;"　－　"&amp;商品入力!F117)))</f>
        <v/>
      </c>
      <c r="C118" s="1008"/>
      <c r="D118" s="1008" t="str">
        <f>IF(商品入力!C117="","",商品入力!C117)</f>
        <v/>
      </c>
      <c r="E118" s="1008"/>
      <c r="F118" s="1008"/>
      <c r="G118" s="838" t="str">
        <f>IF(商品入力!C117="","",商品入力!H117)</f>
        <v/>
      </c>
      <c r="H118" s="858"/>
    </row>
    <row r="119" spans="1:8" ht="18" customHeight="1">
      <c r="A119" s="137" t="str">
        <f>IF(商品入力!C118="","",A118+1)</f>
        <v/>
      </c>
      <c r="B119" s="1008" t="str">
        <f>IF(商品入力!C118="","",IF(商品入力!E118="",IF(OR(商品入力!F118="",RIGHT(商品入力!F118,1)="."),商品入力!D118&amp;"　－　"&amp;商品入力!G118,商品入力!D118&amp;"　－　"&amp;商品入力!F118),IF(OR(商品入力!F118="",RIGHT(商品入力!F118,1)="."),商品入力!D118&amp;"　－　"&amp;商品入力!E118&amp;"　－　"&amp;商品入力!G118,商品入力!D118&amp;"　－　"&amp;商品入力!E118&amp;"　－　"&amp;商品入力!F118)))</f>
        <v/>
      </c>
      <c r="C119" s="1008"/>
      <c r="D119" s="1008" t="str">
        <f>IF(商品入力!C118="","",商品入力!C118)</f>
        <v/>
      </c>
      <c r="E119" s="1008"/>
      <c r="F119" s="1008"/>
      <c r="G119" s="838" t="str">
        <f>IF(商品入力!C118="","",商品入力!H118)</f>
        <v/>
      </c>
      <c r="H119" s="858"/>
    </row>
    <row r="120" spans="1:8" ht="18" customHeight="1">
      <c r="A120" s="137" t="str">
        <f>IF(商品入力!C119="","",A119+1)</f>
        <v/>
      </c>
      <c r="B120" s="1008" t="str">
        <f>IF(商品入力!C119="","",IF(商品入力!E119="",IF(OR(商品入力!F119="",RIGHT(商品入力!F119,1)="."),商品入力!D119&amp;"　－　"&amp;商品入力!G119,商品入力!D119&amp;"　－　"&amp;商品入力!F119),IF(OR(商品入力!F119="",RIGHT(商品入力!F119,1)="."),商品入力!D119&amp;"　－　"&amp;商品入力!E119&amp;"　－　"&amp;商品入力!G119,商品入力!D119&amp;"　－　"&amp;商品入力!E119&amp;"　－　"&amp;商品入力!F119)))</f>
        <v/>
      </c>
      <c r="C120" s="1008"/>
      <c r="D120" s="1008" t="str">
        <f>IF(商品入力!C119="","",商品入力!C119)</f>
        <v/>
      </c>
      <c r="E120" s="1008"/>
      <c r="F120" s="1008"/>
      <c r="G120" s="838" t="str">
        <f>IF(商品入力!C119="","",商品入力!H119)</f>
        <v/>
      </c>
      <c r="H120" s="858"/>
    </row>
    <row r="121" spans="1:8" ht="18" customHeight="1">
      <c r="A121" s="137" t="str">
        <f>IF(商品入力!C120="","",A120+1)</f>
        <v/>
      </c>
      <c r="B121" s="1008" t="str">
        <f>IF(商品入力!C120="","",IF(商品入力!E120="",IF(OR(商品入力!F120="",RIGHT(商品入力!F120,1)="."),商品入力!D120&amp;"　－　"&amp;商品入力!G120,商品入力!D120&amp;"　－　"&amp;商品入力!F120),IF(OR(商品入力!F120="",RIGHT(商品入力!F120,1)="."),商品入力!D120&amp;"　－　"&amp;商品入力!E120&amp;"　－　"&amp;商品入力!G120,商品入力!D120&amp;"　－　"&amp;商品入力!E120&amp;"　－　"&amp;商品入力!F120)))</f>
        <v/>
      </c>
      <c r="C121" s="1008"/>
      <c r="D121" s="1008" t="str">
        <f>IF(商品入力!C120="","",商品入力!C120)</f>
        <v/>
      </c>
      <c r="E121" s="1008"/>
      <c r="F121" s="1008"/>
      <c r="G121" s="838" t="str">
        <f>IF(商品入力!C120="","",商品入力!H120)</f>
        <v/>
      </c>
      <c r="H121" s="858"/>
    </row>
    <row r="122" spans="1:8" ht="18" customHeight="1">
      <c r="A122" s="137" t="str">
        <f>IF(商品入力!C121="","",A121+1)</f>
        <v/>
      </c>
      <c r="B122" s="1008" t="str">
        <f>IF(商品入力!C121="","",IF(商品入力!E121="",IF(OR(商品入力!F121="",RIGHT(商品入力!F121,1)="."),商品入力!D121&amp;"　－　"&amp;商品入力!G121,商品入力!D121&amp;"　－　"&amp;商品入力!F121),IF(OR(商品入力!F121="",RIGHT(商品入力!F121,1)="."),商品入力!D121&amp;"　－　"&amp;商品入力!E121&amp;"　－　"&amp;商品入力!G121,商品入力!D121&amp;"　－　"&amp;商品入力!E121&amp;"　－　"&amp;商品入力!F121)))</f>
        <v/>
      </c>
      <c r="C122" s="1008"/>
      <c r="D122" s="1008" t="str">
        <f>IF(商品入力!C121="","",商品入力!C121)</f>
        <v/>
      </c>
      <c r="E122" s="1008"/>
      <c r="F122" s="1008"/>
      <c r="G122" s="838" t="str">
        <f>IF(商品入力!C121="","",商品入力!H121)</f>
        <v/>
      </c>
      <c r="H122" s="858"/>
    </row>
    <row r="123" spans="1:8" ht="18" customHeight="1">
      <c r="A123" s="137" t="str">
        <f>IF(商品入力!C122="","",A122+1)</f>
        <v/>
      </c>
      <c r="B123" s="1008" t="str">
        <f>IF(商品入力!C122="","",IF(商品入力!E122="",IF(OR(商品入力!F122="",RIGHT(商品入力!F122,1)="."),商品入力!D122&amp;"　－　"&amp;商品入力!G122,商品入力!D122&amp;"　－　"&amp;商品入力!F122),IF(OR(商品入力!F122="",RIGHT(商品入力!F122,1)="."),商品入力!D122&amp;"　－　"&amp;商品入力!E122&amp;"　－　"&amp;商品入力!G122,商品入力!D122&amp;"　－　"&amp;商品入力!E122&amp;"　－　"&amp;商品入力!F122)))</f>
        <v/>
      </c>
      <c r="C123" s="1008"/>
      <c r="D123" s="1008" t="str">
        <f>IF(商品入力!C122="","",商品入力!C122)</f>
        <v/>
      </c>
      <c r="E123" s="1008"/>
      <c r="F123" s="1008"/>
      <c r="G123" s="838" t="str">
        <f>IF(商品入力!C122="","",商品入力!H122)</f>
        <v/>
      </c>
      <c r="H123" s="858"/>
    </row>
    <row r="124" spans="1:8" ht="18" customHeight="1">
      <c r="A124" s="137" t="str">
        <f>IF(商品入力!C123="","",A123+1)</f>
        <v/>
      </c>
      <c r="B124" s="1008" t="str">
        <f>IF(商品入力!C123="","",IF(商品入力!E123="",IF(OR(商品入力!F123="",RIGHT(商品入力!F123,1)="."),商品入力!D123&amp;"　－　"&amp;商品入力!G123,商品入力!D123&amp;"　－　"&amp;商品入力!F123),IF(OR(商品入力!F123="",RIGHT(商品入力!F123,1)="."),商品入力!D123&amp;"　－　"&amp;商品入力!E123&amp;"　－　"&amp;商品入力!G123,商品入力!D123&amp;"　－　"&amp;商品入力!E123&amp;"　－　"&amp;商品入力!F123)))</f>
        <v/>
      </c>
      <c r="C124" s="1008"/>
      <c r="D124" s="1008" t="str">
        <f>IF(商品入力!C123="","",商品入力!C123)</f>
        <v/>
      </c>
      <c r="E124" s="1008"/>
      <c r="F124" s="1008"/>
      <c r="G124" s="838" t="str">
        <f>IF(商品入力!C123="","",商品入力!H123)</f>
        <v/>
      </c>
      <c r="H124" s="858"/>
    </row>
    <row r="125" spans="1:8" ht="18" customHeight="1">
      <c r="A125" s="137" t="str">
        <f>IF(商品入力!C124="","",A124+1)</f>
        <v/>
      </c>
      <c r="B125" s="1008" t="str">
        <f>IF(商品入力!C124="","",IF(商品入力!E124="",IF(OR(商品入力!F124="",RIGHT(商品入力!F124,1)="."),商品入力!D124&amp;"　－　"&amp;商品入力!G124,商品入力!D124&amp;"　－　"&amp;商品入力!F124),IF(OR(商品入力!F124="",RIGHT(商品入力!F124,1)="."),商品入力!D124&amp;"　－　"&amp;商品入力!E124&amp;"　－　"&amp;商品入力!G124,商品入力!D124&amp;"　－　"&amp;商品入力!E124&amp;"　－　"&amp;商品入力!F124)))</f>
        <v/>
      </c>
      <c r="C125" s="1008"/>
      <c r="D125" s="1008" t="str">
        <f>IF(商品入力!C124="","",商品入力!C124)</f>
        <v/>
      </c>
      <c r="E125" s="1008"/>
      <c r="F125" s="1008"/>
      <c r="G125" s="838" t="str">
        <f>IF(商品入力!C124="","",商品入力!H124)</f>
        <v/>
      </c>
      <c r="H125" s="858"/>
    </row>
    <row r="126" spans="1:8" ht="18" customHeight="1">
      <c r="A126" s="137" t="str">
        <f>IF(商品入力!C125="","",A125+1)</f>
        <v/>
      </c>
      <c r="B126" s="1008" t="str">
        <f>IF(商品入力!C125="","",IF(商品入力!E125="",IF(OR(商品入力!F125="",RIGHT(商品入力!F125,1)="."),商品入力!D125&amp;"　－　"&amp;商品入力!G125,商品入力!D125&amp;"　－　"&amp;商品入力!F125),IF(OR(商品入力!F125="",RIGHT(商品入力!F125,1)="."),商品入力!D125&amp;"　－　"&amp;商品入力!E125&amp;"　－　"&amp;商品入力!G125,商品入力!D125&amp;"　－　"&amp;商品入力!E125&amp;"　－　"&amp;商品入力!F125)))</f>
        <v/>
      </c>
      <c r="C126" s="1008"/>
      <c r="D126" s="1008" t="str">
        <f>IF(商品入力!C125="","",商品入力!C125)</f>
        <v/>
      </c>
      <c r="E126" s="1008"/>
      <c r="F126" s="1008"/>
      <c r="G126" s="838" t="str">
        <f>IF(商品入力!C125="","",商品入力!H125)</f>
        <v/>
      </c>
      <c r="H126" s="858"/>
    </row>
    <row r="127" spans="1:8" ht="18" customHeight="1">
      <c r="A127" s="137" t="str">
        <f>IF(商品入力!C126="","",A126+1)</f>
        <v/>
      </c>
      <c r="B127" s="1008" t="str">
        <f>IF(商品入力!C126="","",IF(商品入力!E126="",IF(OR(商品入力!F126="",RIGHT(商品入力!F126,1)="."),商品入力!D126&amp;"　－　"&amp;商品入力!G126,商品入力!D126&amp;"　－　"&amp;商品入力!F126),IF(OR(商品入力!F126="",RIGHT(商品入力!F126,1)="."),商品入力!D126&amp;"　－　"&amp;商品入力!E126&amp;"　－　"&amp;商品入力!G126,商品入力!D126&amp;"　－　"&amp;商品入力!E126&amp;"　－　"&amp;商品入力!F126)))</f>
        <v/>
      </c>
      <c r="C127" s="1008"/>
      <c r="D127" s="1008" t="str">
        <f>IF(商品入力!C126="","",商品入力!C126)</f>
        <v/>
      </c>
      <c r="E127" s="1008"/>
      <c r="F127" s="1008"/>
      <c r="G127" s="838" t="str">
        <f>IF(商品入力!C126="","",商品入力!H126)</f>
        <v/>
      </c>
      <c r="H127" s="858"/>
    </row>
    <row r="128" spans="1:8" ht="18" customHeight="1">
      <c r="A128" s="137" t="str">
        <f>IF(商品入力!C127="","",A127+1)</f>
        <v/>
      </c>
      <c r="B128" s="1008" t="str">
        <f>IF(商品入力!C127="","",IF(商品入力!E127="",IF(OR(商品入力!F127="",RIGHT(商品入力!F127,1)="."),商品入力!D127&amp;"　－　"&amp;商品入力!G127,商品入力!D127&amp;"　－　"&amp;商品入力!F127),IF(OR(商品入力!F127="",RIGHT(商品入力!F127,1)="."),商品入力!D127&amp;"　－　"&amp;商品入力!E127&amp;"　－　"&amp;商品入力!G127,商品入力!D127&amp;"　－　"&amp;商品入力!E127&amp;"　－　"&amp;商品入力!F127)))</f>
        <v/>
      </c>
      <c r="C128" s="1008"/>
      <c r="D128" s="1008" t="str">
        <f>IF(商品入力!C127="","",商品入力!C127)</f>
        <v/>
      </c>
      <c r="E128" s="1008"/>
      <c r="F128" s="1008"/>
      <c r="G128" s="838" t="str">
        <f>IF(商品入力!C127="","",商品入力!H127)</f>
        <v/>
      </c>
      <c r="H128" s="858"/>
    </row>
    <row r="129" spans="1:8" ht="18" customHeight="1">
      <c r="A129" s="137" t="str">
        <f>IF(商品入力!C128="","",A128+1)</f>
        <v/>
      </c>
      <c r="B129" s="1008" t="str">
        <f>IF(商品入力!C128="","",IF(商品入力!E128="",IF(OR(商品入力!F128="",RIGHT(商品入力!F128,1)="."),商品入力!D128&amp;"　－　"&amp;商品入力!G128,商品入力!D128&amp;"　－　"&amp;商品入力!F128),IF(OR(商品入力!F128="",RIGHT(商品入力!F128,1)="."),商品入力!D128&amp;"　－　"&amp;商品入力!E128&amp;"　－　"&amp;商品入力!G128,商品入力!D128&amp;"　－　"&amp;商品入力!E128&amp;"　－　"&amp;商品入力!F128)))</f>
        <v/>
      </c>
      <c r="C129" s="1008"/>
      <c r="D129" s="1008" t="str">
        <f>IF(商品入力!C128="","",商品入力!C128)</f>
        <v/>
      </c>
      <c r="E129" s="1008"/>
      <c r="F129" s="1008"/>
      <c r="G129" s="838" t="str">
        <f>IF(商品入力!C128="","",商品入力!H128)</f>
        <v/>
      </c>
      <c r="H129" s="858"/>
    </row>
    <row r="130" spans="1:8" ht="18" customHeight="1">
      <c r="A130" s="137" t="str">
        <f>IF(商品入力!C129="","",A129+1)</f>
        <v/>
      </c>
      <c r="B130" s="1008" t="str">
        <f>IF(商品入力!C129="","",IF(商品入力!E129="",IF(OR(商品入力!F129="",RIGHT(商品入力!F129,1)="."),商品入力!D129&amp;"　－　"&amp;商品入力!G129,商品入力!D129&amp;"　－　"&amp;商品入力!F129),IF(OR(商品入力!F129="",RIGHT(商品入力!F129,1)="."),商品入力!D129&amp;"　－　"&amp;商品入力!E129&amp;"　－　"&amp;商品入力!G129,商品入力!D129&amp;"　－　"&amp;商品入力!E129&amp;"　－　"&amp;商品入力!F129)))</f>
        <v/>
      </c>
      <c r="C130" s="1008"/>
      <c r="D130" s="1008" t="str">
        <f>IF(商品入力!C129="","",商品入力!C129)</f>
        <v/>
      </c>
      <c r="E130" s="1008"/>
      <c r="F130" s="1008"/>
      <c r="G130" s="838" t="str">
        <f>IF(商品入力!C129="","",商品入力!H129)</f>
        <v/>
      </c>
      <c r="H130" s="858"/>
    </row>
    <row r="131" spans="1:8" ht="18" customHeight="1">
      <c r="A131" s="137" t="str">
        <f>IF(商品入力!C130="","",A130+1)</f>
        <v/>
      </c>
      <c r="B131" s="1008" t="str">
        <f>IF(商品入力!C130="","",IF(商品入力!E130="",IF(OR(商品入力!F130="",RIGHT(商品入力!F130,1)="."),商品入力!D130&amp;"　－　"&amp;商品入力!G130,商品入力!D130&amp;"　－　"&amp;商品入力!F130),IF(OR(商品入力!F130="",RIGHT(商品入力!F130,1)="."),商品入力!D130&amp;"　－　"&amp;商品入力!E130&amp;"　－　"&amp;商品入力!G130,商品入力!D130&amp;"　－　"&amp;商品入力!E130&amp;"　－　"&amp;商品入力!F130)))</f>
        <v/>
      </c>
      <c r="C131" s="1008"/>
      <c r="D131" s="1008" t="str">
        <f>IF(商品入力!C130="","",商品入力!C130)</f>
        <v/>
      </c>
      <c r="E131" s="1008"/>
      <c r="F131" s="1008"/>
      <c r="G131" s="838" t="str">
        <f>IF(商品入力!C130="","",商品入力!H130)</f>
        <v/>
      </c>
      <c r="H131" s="858"/>
    </row>
    <row r="132" spans="1:8" ht="18" customHeight="1">
      <c r="A132" s="137" t="str">
        <f>IF(商品入力!C131="","",A131+1)</f>
        <v/>
      </c>
      <c r="B132" s="1008" t="str">
        <f>IF(商品入力!C131="","",IF(商品入力!E131="",IF(OR(商品入力!F131="",RIGHT(商品入力!F131,1)="."),商品入力!D131&amp;"　－　"&amp;商品入力!G131,商品入力!D131&amp;"　－　"&amp;商品入力!F131),IF(OR(商品入力!F131="",RIGHT(商品入力!F131,1)="."),商品入力!D131&amp;"　－　"&amp;商品入力!E131&amp;"　－　"&amp;商品入力!G131,商品入力!D131&amp;"　－　"&amp;商品入力!E131&amp;"　－　"&amp;商品入力!F131)))</f>
        <v/>
      </c>
      <c r="C132" s="1008"/>
      <c r="D132" s="1008" t="str">
        <f>IF(商品入力!C131="","",商品入力!C131)</f>
        <v/>
      </c>
      <c r="E132" s="1008"/>
      <c r="F132" s="1008"/>
      <c r="G132" s="838" t="str">
        <f>IF(商品入力!C131="","",商品入力!H131)</f>
        <v/>
      </c>
      <c r="H132" s="858"/>
    </row>
    <row r="133" spans="1:8" ht="18" customHeight="1">
      <c r="A133" s="137" t="str">
        <f>IF(商品入力!C132="","",A132+1)</f>
        <v/>
      </c>
      <c r="B133" s="1008" t="str">
        <f>IF(商品入力!C132="","",IF(商品入力!E132="",IF(OR(商品入力!F132="",RIGHT(商品入力!F132,1)="."),商品入力!D132&amp;"　－　"&amp;商品入力!G132,商品入力!D132&amp;"　－　"&amp;商品入力!F132),IF(OR(商品入力!F132="",RIGHT(商品入力!F132,1)="."),商品入力!D132&amp;"　－　"&amp;商品入力!E132&amp;"　－　"&amp;商品入力!G132,商品入力!D132&amp;"　－　"&amp;商品入力!E132&amp;"　－　"&amp;商品入力!F132)))</f>
        <v/>
      </c>
      <c r="C133" s="1008"/>
      <c r="D133" s="1008" t="str">
        <f>IF(商品入力!C132="","",商品入力!C132)</f>
        <v/>
      </c>
      <c r="E133" s="1008"/>
      <c r="F133" s="1008"/>
      <c r="G133" s="838" t="str">
        <f>IF(商品入力!C132="","",商品入力!H132)</f>
        <v/>
      </c>
      <c r="H133" s="858"/>
    </row>
    <row r="134" spans="1:8" ht="18" customHeight="1">
      <c r="A134" s="137" t="str">
        <f>IF(商品入力!C133="","",A133+1)</f>
        <v/>
      </c>
      <c r="B134" s="1008" t="str">
        <f>IF(商品入力!C133="","",IF(商品入力!E133="",IF(OR(商品入力!F133="",RIGHT(商品入力!F133,1)="."),商品入力!D133&amp;"　－　"&amp;商品入力!G133,商品入力!D133&amp;"　－　"&amp;商品入力!F133),IF(OR(商品入力!F133="",RIGHT(商品入力!F133,1)="."),商品入力!D133&amp;"　－　"&amp;商品入力!E133&amp;"　－　"&amp;商品入力!G133,商品入力!D133&amp;"　－　"&amp;商品入力!E133&amp;"　－　"&amp;商品入力!F133)))</f>
        <v/>
      </c>
      <c r="C134" s="1008"/>
      <c r="D134" s="1008" t="str">
        <f>IF(商品入力!C133="","",商品入力!C133)</f>
        <v/>
      </c>
      <c r="E134" s="1008"/>
      <c r="F134" s="1008"/>
      <c r="G134" s="838" t="str">
        <f>IF(商品入力!C133="","",商品入力!H133)</f>
        <v/>
      </c>
      <c r="H134" s="858"/>
    </row>
    <row r="135" spans="1:8" ht="18" customHeight="1">
      <c r="A135" s="137" t="str">
        <f>IF(商品入力!C134="","",A134+1)</f>
        <v/>
      </c>
      <c r="B135" s="1008" t="str">
        <f>IF(商品入力!C134="","",IF(商品入力!E134="",IF(OR(商品入力!F134="",RIGHT(商品入力!F134,1)="."),商品入力!D134&amp;"　－　"&amp;商品入力!G134,商品入力!D134&amp;"　－　"&amp;商品入力!F134),IF(OR(商品入力!F134="",RIGHT(商品入力!F134,1)="."),商品入力!D134&amp;"　－　"&amp;商品入力!E134&amp;"　－　"&amp;商品入力!G134,商品入力!D134&amp;"　－　"&amp;商品入力!E134&amp;"　－　"&amp;商品入力!F134)))</f>
        <v/>
      </c>
      <c r="C135" s="1008"/>
      <c r="D135" s="1008" t="str">
        <f>IF(商品入力!C134="","",商品入力!C134)</f>
        <v/>
      </c>
      <c r="E135" s="1008"/>
      <c r="F135" s="1008"/>
      <c r="G135" s="838" t="str">
        <f>IF(商品入力!C134="","",商品入力!H134)</f>
        <v/>
      </c>
      <c r="H135" s="858"/>
    </row>
    <row r="136" spans="1:8" ht="18" customHeight="1">
      <c r="A136" s="137" t="str">
        <f>IF(商品入力!C135="","",A135+1)</f>
        <v/>
      </c>
      <c r="B136" s="1008" t="str">
        <f>IF(商品入力!C135="","",IF(商品入力!E135="",IF(OR(商品入力!F135="",RIGHT(商品入力!F135,1)="."),商品入力!D135&amp;"　－　"&amp;商品入力!G135,商品入力!D135&amp;"　－　"&amp;商品入力!F135),IF(OR(商品入力!F135="",RIGHT(商品入力!F135,1)="."),商品入力!D135&amp;"　－　"&amp;商品入力!E135&amp;"　－　"&amp;商品入力!G135,商品入力!D135&amp;"　－　"&amp;商品入力!E135&amp;"　－　"&amp;商品入力!F135)))</f>
        <v/>
      </c>
      <c r="C136" s="1008"/>
      <c r="D136" s="1008" t="str">
        <f>IF(商品入力!C135="","",商品入力!C135)</f>
        <v/>
      </c>
      <c r="E136" s="1008"/>
      <c r="F136" s="1008"/>
      <c r="G136" s="838" t="str">
        <f>IF(商品入力!C135="","",商品入力!H135)</f>
        <v/>
      </c>
      <c r="H136" s="858"/>
    </row>
    <row r="137" spans="1:8" ht="18" customHeight="1">
      <c r="A137" s="137" t="str">
        <f>IF(商品入力!C136="","",A136+1)</f>
        <v/>
      </c>
      <c r="B137" s="1008" t="str">
        <f>IF(商品入力!C136="","",IF(商品入力!E136="",IF(OR(商品入力!F136="",RIGHT(商品入力!F136,1)="."),商品入力!D136&amp;"　－　"&amp;商品入力!G136,商品入力!D136&amp;"　－　"&amp;商品入力!F136),IF(OR(商品入力!F136="",RIGHT(商品入力!F136,1)="."),商品入力!D136&amp;"　－　"&amp;商品入力!E136&amp;"　－　"&amp;商品入力!G136,商品入力!D136&amp;"　－　"&amp;商品入力!E136&amp;"　－　"&amp;商品入力!F136)))</f>
        <v/>
      </c>
      <c r="C137" s="1008"/>
      <c r="D137" s="1008" t="str">
        <f>IF(商品入力!C136="","",商品入力!C136)</f>
        <v/>
      </c>
      <c r="E137" s="1008"/>
      <c r="F137" s="1008"/>
      <c r="G137" s="838" t="str">
        <f>IF(商品入力!C136="","",商品入力!H136)</f>
        <v/>
      </c>
      <c r="H137" s="858"/>
    </row>
    <row r="138" spans="1:8" ht="18" customHeight="1">
      <c r="A138" s="137" t="str">
        <f>IF(商品入力!C137="","",A137+1)</f>
        <v/>
      </c>
      <c r="B138" s="1008" t="str">
        <f>IF(商品入力!C137="","",IF(商品入力!E137="",IF(OR(商品入力!F137="",RIGHT(商品入力!F137,1)="."),商品入力!D137&amp;"　－　"&amp;商品入力!G137,商品入力!D137&amp;"　－　"&amp;商品入力!F137),IF(OR(商品入力!F137="",RIGHT(商品入力!F137,1)="."),商品入力!D137&amp;"　－　"&amp;商品入力!E137&amp;"　－　"&amp;商品入力!G137,商品入力!D137&amp;"　－　"&amp;商品入力!E137&amp;"　－　"&amp;商品入力!F137)))</f>
        <v/>
      </c>
      <c r="C138" s="1008"/>
      <c r="D138" s="1008" t="str">
        <f>IF(商品入力!C137="","",商品入力!C137)</f>
        <v/>
      </c>
      <c r="E138" s="1008"/>
      <c r="F138" s="1008"/>
      <c r="G138" s="838" t="str">
        <f>IF(商品入力!C137="","",商品入力!H137)</f>
        <v/>
      </c>
      <c r="H138" s="858"/>
    </row>
    <row r="139" spans="1:8" ht="18" customHeight="1">
      <c r="A139" s="137" t="str">
        <f>IF(商品入力!C138="","",A138+1)</f>
        <v/>
      </c>
      <c r="B139" s="1008" t="str">
        <f>IF(商品入力!C138="","",IF(商品入力!E138="",IF(OR(商品入力!F138="",RIGHT(商品入力!F138,1)="."),商品入力!D138&amp;"　－　"&amp;商品入力!G138,商品入力!D138&amp;"　－　"&amp;商品入力!F138),IF(OR(商品入力!F138="",RIGHT(商品入力!F138,1)="."),商品入力!D138&amp;"　－　"&amp;商品入力!E138&amp;"　－　"&amp;商品入力!G138,商品入力!D138&amp;"　－　"&amp;商品入力!E138&amp;"　－　"&amp;商品入力!F138)))</f>
        <v/>
      </c>
      <c r="C139" s="1008"/>
      <c r="D139" s="1008" t="str">
        <f>IF(商品入力!C138="","",商品入力!C138)</f>
        <v/>
      </c>
      <c r="E139" s="1008"/>
      <c r="F139" s="1008"/>
      <c r="G139" s="838" t="str">
        <f>IF(商品入力!C138="","",商品入力!H138)</f>
        <v/>
      </c>
      <c r="H139" s="858"/>
    </row>
    <row r="140" spans="1:8" ht="18" customHeight="1">
      <c r="A140" s="137" t="str">
        <f>IF(商品入力!C139="","",A139+1)</f>
        <v/>
      </c>
      <c r="B140" s="1008" t="str">
        <f>IF(商品入力!C139="","",IF(商品入力!E139="",IF(OR(商品入力!F139="",RIGHT(商品入力!F139,1)="."),商品入力!D139&amp;"　－　"&amp;商品入力!G139,商品入力!D139&amp;"　－　"&amp;商品入力!F139),IF(OR(商品入力!F139="",RIGHT(商品入力!F139,1)="."),商品入力!D139&amp;"　－　"&amp;商品入力!E139&amp;"　－　"&amp;商品入力!G139,商品入力!D139&amp;"　－　"&amp;商品入力!E139&amp;"　－　"&amp;商品入力!F139)))</f>
        <v/>
      </c>
      <c r="C140" s="1008"/>
      <c r="D140" s="1008" t="str">
        <f>IF(商品入力!C139="","",商品入力!C139)</f>
        <v/>
      </c>
      <c r="E140" s="1008"/>
      <c r="F140" s="1008"/>
      <c r="G140" s="838" t="str">
        <f>IF(商品入力!C139="","",商品入力!H139)</f>
        <v/>
      </c>
      <c r="H140" s="858"/>
    </row>
    <row r="141" spans="1:8" ht="18" customHeight="1">
      <c r="A141" s="137" t="str">
        <f>IF(商品入力!C140="","",A140+1)</f>
        <v/>
      </c>
      <c r="B141" s="1008" t="str">
        <f>IF(商品入力!C140="","",IF(商品入力!E140="",IF(OR(商品入力!F140="",RIGHT(商品入力!F140,1)="."),商品入力!D140&amp;"　－　"&amp;商品入力!G140,商品入力!D140&amp;"　－　"&amp;商品入力!F140),IF(OR(商品入力!F140="",RIGHT(商品入力!F140,1)="."),商品入力!D140&amp;"　－　"&amp;商品入力!E140&amp;"　－　"&amp;商品入力!G140,商品入力!D140&amp;"　－　"&amp;商品入力!E140&amp;"　－　"&amp;商品入力!F140)))</f>
        <v/>
      </c>
      <c r="C141" s="1008"/>
      <c r="D141" s="1008" t="str">
        <f>IF(商品入力!C140="","",商品入力!C140)</f>
        <v/>
      </c>
      <c r="E141" s="1008"/>
      <c r="F141" s="1008"/>
      <c r="G141" s="838" t="str">
        <f>IF(商品入力!C140="","",商品入力!H140)</f>
        <v/>
      </c>
      <c r="H141" s="858"/>
    </row>
    <row r="142" spans="1:8" ht="18" customHeight="1">
      <c r="A142" s="137" t="str">
        <f>IF(商品入力!C141="","",A141+1)</f>
        <v/>
      </c>
      <c r="B142" s="1008" t="str">
        <f>IF(商品入力!C141="","",IF(商品入力!E141="",IF(OR(商品入力!F141="",RIGHT(商品入力!F141,1)="."),商品入力!D141&amp;"　－　"&amp;商品入力!G141,商品入力!D141&amp;"　－　"&amp;商品入力!F141),IF(OR(商品入力!F141="",RIGHT(商品入力!F141,1)="."),商品入力!D141&amp;"　－　"&amp;商品入力!E141&amp;"　－　"&amp;商品入力!G141,商品入力!D141&amp;"　－　"&amp;商品入力!E141&amp;"　－　"&amp;商品入力!F141)))</f>
        <v/>
      </c>
      <c r="C142" s="1008"/>
      <c r="D142" s="1008" t="str">
        <f>IF(商品入力!C141="","",商品入力!C141)</f>
        <v/>
      </c>
      <c r="E142" s="1008"/>
      <c r="F142" s="1008"/>
      <c r="G142" s="838" t="str">
        <f>IF(商品入力!C141="","",商品入力!H141)</f>
        <v/>
      </c>
      <c r="H142" s="858"/>
    </row>
    <row r="143" spans="1:8" ht="18" customHeight="1">
      <c r="A143" s="137" t="str">
        <f>IF(商品入力!C142="","",A142+1)</f>
        <v/>
      </c>
      <c r="B143" s="1008" t="str">
        <f>IF(商品入力!C142="","",IF(商品入力!E142="",IF(OR(商品入力!F142="",RIGHT(商品入力!F142,1)="."),商品入力!D142&amp;"　－　"&amp;商品入力!G142,商品入力!D142&amp;"　－　"&amp;商品入力!F142),IF(OR(商品入力!F142="",RIGHT(商品入力!F142,1)="."),商品入力!D142&amp;"　－　"&amp;商品入力!E142&amp;"　－　"&amp;商品入力!G142,商品入力!D142&amp;"　－　"&amp;商品入力!E142&amp;"　－　"&amp;商品入力!F142)))</f>
        <v/>
      </c>
      <c r="C143" s="1008"/>
      <c r="D143" s="1008" t="str">
        <f>IF(商品入力!C142="","",商品入力!C142)</f>
        <v/>
      </c>
      <c r="E143" s="1008"/>
      <c r="F143" s="1008"/>
      <c r="G143" s="838" t="str">
        <f>IF(商品入力!C142="","",商品入力!H142)</f>
        <v/>
      </c>
      <c r="H143" s="858"/>
    </row>
    <row r="144" spans="1:8" ht="18" customHeight="1">
      <c r="A144" s="137" t="str">
        <f>IF(商品入力!C143="","",A143+1)</f>
        <v/>
      </c>
      <c r="B144" s="1008" t="str">
        <f>IF(商品入力!C143="","",IF(商品入力!E143="",IF(OR(商品入力!F143="",RIGHT(商品入力!F143,1)="."),商品入力!D143&amp;"　－　"&amp;商品入力!G143,商品入力!D143&amp;"　－　"&amp;商品入力!F143),IF(OR(商品入力!F143="",RIGHT(商品入力!F143,1)="."),商品入力!D143&amp;"　－　"&amp;商品入力!E143&amp;"　－　"&amp;商品入力!G143,商品入力!D143&amp;"　－　"&amp;商品入力!E143&amp;"　－　"&amp;商品入力!F143)))</f>
        <v/>
      </c>
      <c r="C144" s="1008"/>
      <c r="D144" s="1008" t="str">
        <f>IF(商品入力!C143="","",商品入力!C143)</f>
        <v/>
      </c>
      <c r="E144" s="1008"/>
      <c r="F144" s="1008"/>
      <c r="G144" s="838" t="str">
        <f>IF(商品入力!C143="","",商品入力!H143)</f>
        <v/>
      </c>
      <c r="H144" s="858"/>
    </row>
    <row r="145" spans="1:8" ht="18" customHeight="1">
      <c r="A145" s="137" t="str">
        <f>IF(商品入力!C144="","",A144+1)</f>
        <v/>
      </c>
      <c r="B145" s="1008" t="str">
        <f>IF(商品入力!C144="","",IF(商品入力!E144="",IF(OR(商品入力!F144="",RIGHT(商品入力!F144,1)="."),商品入力!D144&amp;"　－　"&amp;商品入力!G144,商品入力!D144&amp;"　－　"&amp;商品入力!F144),IF(OR(商品入力!F144="",RIGHT(商品入力!F144,1)="."),商品入力!D144&amp;"　－　"&amp;商品入力!E144&amp;"　－　"&amp;商品入力!G144,商品入力!D144&amp;"　－　"&amp;商品入力!E144&amp;"　－　"&amp;商品入力!F144)))</f>
        <v/>
      </c>
      <c r="C145" s="1008"/>
      <c r="D145" s="1008" t="str">
        <f>IF(商品入力!C144="","",商品入力!C144)</f>
        <v/>
      </c>
      <c r="E145" s="1008"/>
      <c r="F145" s="1008"/>
      <c r="G145" s="838" t="str">
        <f>IF(商品入力!C144="","",商品入力!H144)</f>
        <v/>
      </c>
      <c r="H145" s="858"/>
    </row>
    <row r="146" spans="1:8" ht="18" customHeight="1">
      <c r="A146" s="137" t="str">
        <f>IF(商品入力!C145="","",A145+1)</f>
        <v/>
      </c>
      <c r="B146" s="1008" t="str">
        <f>IF(商品入力!C145="","",IF(商品入力!E145="",IF(OR(商品入力!F145="",RIGHT(商品入力!F145,1)="."),商品入力!D145&amp;"　－　"&amp;商品入力!G145,商品入力!D145&amp;"　－　"&amp;商品入力!F145),IF(OR(商品入力!F145="",RIGHT(商品入力!F145,1)="."),商品入力!D145&amp;"　－　"&amp;商品入力!E145&amp;"　－　"&amp;商品入力!G145,商品入力!D145&amp;"　－　"&amp;商品入力!E145&amp;"　－　"&amp;商品入力!F145)))</f>
        <v/>
      </c>
      <c r="C146" s="1008"/>
      <c r="D146" s="1008" t="str">
        <f>IF(商品入力!C145="","",商品入力!C145)</f>
        <v/>
      </c>
      <c r="E146" s="1008"/>
      <c r="F146" s="1008"/>
      <c r="G146" s="838" t="str">
        <f>IF(商品入力!C145="","",商品入力!H145)</f>
        <v/>
      </c>
      <c r="H146" s="858"/>
    </row>
    <row r="147" spans="1:8" ht="18" customHeight="1">
      <c r="A147" s="137" t="str">
        <f>IF(商品入力!C146="","",A146+1)</f>
        <v/>
      </c>
      <c r="B147" s="1008" t="str">
        <f>IF(商品入力!C146="","",IF(商品入力!E146="",IF(OR(商品入力!F146="",RIGHT(商品入力!F146,1)="."),商品入力!D146&amp;"　－　"&amp;商品入力!G146,商品入力!D146&amp;"　－　"&amp;商品入力!F146),IF(OR(商品入力!F146="",RIGHT(商品入力!F146,1)="."),商品入力!D146&amp;"　－　"&amp;商品入力!E146&amp;"　－　"&amp;商品入力!G146,商品入力!D146&amp;"　－　"&amp;商品入力!E146&amp;"　－　"&amp;商品入力!F146)))</f>
        <v/>
      </c>
      <c r="C147" s="1008"/>
      <c r="D147" s="1008" t="str">
        <f>IF(商品入力!C146="","",商品入力!C146)</f>
        <v/>
      </c>
      <c r="E147" s="1008"/>
      <c r="F147" s="1008"/>
      <c r="G147" s="838" t="str">
        <f>IF(商品入力!C146="","",商品入力!H146)</f>
        <v/>
      </c>
      <c r="H147" s="858"/>
    </row>
    <row r="148" spans="1:8" ht="18" customHeight="1">
      <c r="A148" s="137" t="str">
        <f>IF(商品入力!C147="","",A147+1)</f>
        <v/>
      </c>
      <c r="B148" s="1008" t="str">
        <f>IF(商品入力!C147="","",IF(商品入力!E147="",IF(OR(商品入力!F147="",RIGHT(商品入力!F147,1)="."),商品入力!D147&amp;"　－　"&amp;商品入力!G147,商品入力!D147&amp;"　－　"&amp;商品入力!F147),IF(OR(商品入力!F147="",RIGHT(商品入力!F147,1)="."),商品入力!D147&amp;"　－　"&amp;商品入力!E147&amp;"　－　"&amp;商品入力!G147,商品入力!D147&amp;"　－　"&amp;商品入力!E147&amp;"　－　"&amp;商品入力!F147)))</f>
        <v/>
      </c>
      <c r="C148" s="1008"/>
      <c r="D148" s="1008" t="str">
        <f>IF(商品入力!C147="","",商品入力!C147)</f>
        <v/>
      </c>
      <c r="E148" s="1008"/>
      <c r="F148" s="1008"/>
      <c r="G148" s="838" t="str">
        <f>IF(商品入力!C147="","",商品入力!H147)</f>
        <v/>
      </c>
      <c r="H148" s="858"/>
    </row>
    <row r="149" spans="1:8" ht="18" customHeight="1">
      <c r="A149" s="137" t="str">
        <f>IF(商品入力!C148="","",A148+1)</f>
        <v/>
      </c>
      <c r="B149" s="1008" t="str">
        <f>IF(商品入力!C148="","",IF(商品入力!E148="",IF(OR(商品入力!F148="",RIGHT(商品入力!F148,1)="."),商品入力!D148&amp;"　－　"&amp;商品入力!G148,商品入力!D148&amp;"　－　"&amp;商品入力!F148),IF(OR(商品入力!F148="",RIGHT(商品入力!F148,1)="."),商品入力!D148&amp;"　－　"&amp;商品入力!E148&amp;"　－　"&amp;商品入力!G148,商品入力!D148&amp;"　－　"&amp;商品入力!E148&amp;"　－　"&amp;商品入力!F148)))</f>
        <v/>
      </c>
      <c r="C149" s="1008"/>
      <c r="D149" s="1008" t="str">
        <f>IF(商品入力!C148="","",商品入力!C148)</f>
        <v/>
      </c>
      <c r="E149" s="1008"/>
      <c r="F149" s="1008"/>
      <c r="G149" s="838" t="str">
        <f>IF(商品入力!C148="","",商品入力!H148)</f>
        <v/>
      </c>
      <c r="H149" s="858"/>
    </row>
    <row r="150" spans="1:8" ht="18" customHeight="1">
      <c r="A150" s="137" t="str">
        <f>IF(商品入力!C149="","",A149+1)</f>
        <v/>
      </c>
      <c r="B150" s="1008" t="str">
        <f>IF(商品入力!C149="","",IF(商品入力!E149="",IF(OR(商品入力!F149="",RIGHT(商品入力!F149,1)="."),商品入力!D149&amp;"　－　"&amp;商品入力!G149,商品入力!D149&amp;"　－　"&amp;商品入力!F149),IF(OR(商品入力!F149="",RIGHT(商品入力!F149,1)="."),商品入力!D149&amp;"　－　"&amp;商品入力!E149&amp;"　－　"&amp;商品入力!G149,商品入力!D149&amp;"　－　"&amp;商品入力!E149&amp;"　－　"&amp;商品入力!F149)))</f>
        <v/>
      </c>
      <c r="C150" s="1008"/>
      <c r="D150" s="1008" t="str">
        <f>IF(商品入力!C149="","",商品入力!C149)</f>
        <v/>
      </c>
      <c r="E150" s="1008"/>
      <c r="F150" s="1008"/>
      <c r="G150" s="838" t="str">
        <f>IF(商品入力!C149="","",商品入力!H149)</f>
        <v/>
      </c>
      <c r="H150" s="858"/>
    </row>
    <row r="151" spans="1:8" ht="18" customHeight="1">
      <c r="A151" s="137" t="str">
        <f>IF(商品入力!C150="","",A150+1)</f>
        <v/>
      </c>
      <c r="B151" s="1008" t="str">
        <f>IF(商品入力!C150="","",IF(商品入力!E150="",IF(OR(商品入力!F150="",RIGHT(商品入力!F150,1)="."),商品入力!D150&amp;"　－　"&amp;商品入力!G150,商品入力!D150&amp;"　－　"&amp;商品入力!F150),IF(OR(商品入力!F150="",RIGHT(商品入力!F150,1)="."),商品入力!D150&amp;"　－　"&amp;商品入力!E150&amp;"　－　"&amp;商品入力!G150,商品入力!D150&amp;"　－　"&amp;商品入力!E150&amp;"　－　"&amp;商品入力!F150)))</f>
        <v/>
      </c>
      <c r="C151" s="1008"/>
      <c r="D151" s="1008" t="str">
        <f>IF(商品入力!C150="","",商品入力!C150)</f>
        <v/>
      </c>
      <c r="E151" s="1008"/>
      <c r="F151" s="1008"/>
      <c r="G151" s="838" t="str">
        <f>IF(商品入力!C150="","",商品入力!H150)</f>
        <v/>
      </c>
      <c r="H151" s="858"/>
    </row>
    <row r="152" spans="1:8" ht="18" customHeight="1">
      <c r="A152" s="137" t="str">
        <f>IF(商品入力!C151="","",A151+1)</f>
        <v/>
      </c>
      <c r="B152" s="1008" t="str">
        <f>IF(商品入力!C151="","",IF(商品入力!E151="",IF(OR(商品入力!F151="",RIGHT(商品入力!F151,1)="."),商品入力!D151&amp;"　－　"&amp;商品入力!G151,商品入力!D151&amp;"　－　"&amp;商品入力!F151),IF(OR(商品入力!F151="",RIGHT(商品入力!F151,1)="."),商品入力!D151&amp;"　－　"&amp;商品入力!E151&amp;"　－　"&amp;商品入力!G151,商品入力!D151&amp;"　－　"&amp;商品入力!E151&amp;"　－　"&amp;商品入力!F151)))</f>
        <v/>
      </c>
      <c r="C152" s="1008"/>
      <c r="D152" s="1008" t="str">
        <f>IF(商品入力!C151="","",商品入力!C151)</f>
        <v/>
      </c>
      <c r="E152" s="1008"/>
      <c r="F152" s="1008"/>
      <c r="G152" s="838" t="str">
        <f>IF(商品入力!C151="","",商品入力!H151)</f>
        <v/>
      </c>
      <c r="H152" s="858"/>
    </row>
    <row r="153" spans="1:8" ht="18" customHeight="1">
      <c r="A153" s="137" t="str">
        <f>IF(商品入力!C152="","",A152+1)</f>
        <v/>
      </c>
      <c r="B153" s="1008" t="str">
        <f>IF(商品入力!C152="","",IF(商品入力!E152="",IF(OR(商品入力!F152="",RIGHT(商品入力!F152,1)="."),商品入力!D152&amp;"　－　"&amp;商品入力!G152,商品入力!D152&amp;"　－　"&amp;商品入力!F152),IF(OR(商品入力!F152="",RIGHT(商品入力!F152,1)="."),商品入力!D152&amp;"　－　"&amp;商品入力!E152&amp;"　－　"&amp;商品入力!G152,商品入力!D152&amp;"　－　"&amp;商品入力!E152&amp;"　－　"&amp;商品入力!F152)))</f>
        <v/>
      </c>
      <c r="C153" s="1008"/>
      <c r="D153" s="1008" t="str">
        <f>IF(商品入力!C152="","",商品入力!C152)</f>
        <v/>
      </c>
      <c r="E153" s="1008"/>
      <c r="F153" s="1008"/>
      <c r="G153" s="838" t="str">
        <f>IF(商品入力!C152="","",商品入力!H152)</f>
        <v/>
      </c>
      <c r="H153" s="858"/>
    </row>
    <row r="154" spans="1:8" ht="18" customHeight="1">
      <c r="A154" s="137" t="str">
        <f>IF(商品入力!C153="","",A153+1)</f>
        <v/>
      </c>
      <c r="B154" s="1008" t="str">
        <f>IF(商品入力!C153="","",IF(商品入力!E153="",IF(OR(商品入力!F153="",RIGHT(商品入力!F153,1)="."),商品入力!D153&amp;"　－　"&amp;商品入力!G153,商品入力!D153&amp;"　－　"&amp;商品入力!F153),IF(OR(商品入力!F153="",RIGHT(商品入力!F153,1)="."),商品入力!D153&amp;"　－　"&amp;商品入力!E153&amp;"　－　"&amp;商品入力!G153,商品入力!D153&amp;"　－　"&amp;商品入力!E153&amp;"　－　"&amp;商品入力!F153)))</f>
        <v/>
      </c>
      <c r="C154" s="1008"/>
      <c r="D154" s="1008" t="str">
        <f>IF(商品入力!C153="","",商品入力!C153)</f>
        <v/>
      </c>
      <c r="E154" s="1008"/>
      <c r="F154" s="1008"/>
      <c r="G154" s="838" t="str">
        <f>IF(商品入力!C153="","",商品入力!H153)</f>
        <v/>
      </c>
      <c r="H154" s="858"/>
    </row>
    <row r="155" spans="1:8" ht="18" customHeight="1">
      <c r="A155" s="137" t="str">
        <f>IF(商品入力!C154="","",A154+1)</f>
        <v/>
      </c>
      <c r="B155" s="1008" t="str">
        <f>IF(商品入力!C154="","",IF(商品入力!E154="",IF(OR(商品入力!F154="",RIGHT(商品入力!F154,1)="."),商品入力!D154&amp;"　－　"&amp;商品入力!G154,商品入力!D154&amp;"　－　"&amp;商品入力!F154),IF(OR(商品入力!F154="",RIGHT(商品入力!F154,1)="."),商品入力!D154&amp;"　－　"&amp;商品入力!E154&amp;"　－　"&amp;商品入力!G154,商品入力!D154&amp;"　－　"&amp;商品入力!E154&amp;"　－　"&amp;商品入力!F154)))</f>
        <v/>
      </c>
      <c r="C155" s="1008"/>
      <c r="D155" s="1008" t="str">
        <f>IF(商品入力!C154="","",商品入力!C154)</f>
        <v/>
      </c>
      <c r="E155" s="1008"/>
      <c r="F155" s="1008"/>
      <c r="G155" s="838" t="str">
        <f>IF(商品入力!C154="","",商品入力!H154)</f>
        <v/>
      </c>
      <c r="H155" s="858"/>
    </row>
    <row r="156" spans="1:8" ht="18" customHeight="1">
      <c r="A156" s="137" t="str">
        <f>IF(商品入力!C155="","",A155+1)</f>
        <v/>
      </c>
      <c r="B156" s="1008" t="str">
        <f>IF(商品入力!C155="","",IF(商品入力!E155="",IF(OR(商品入力!F155="",RIGHT(商品入力!F155,1)="."),商品入力!D155&amp;"　－　"&amp;商品入力!G155,商品入力!D155&amp;"　－　"&amp;商品入力!F155),IF(OR(商品入力!F155="",RIGHT(商品入力!F155,1)="."),商品入力!D155&amp;"　－　"&amp;商品入力!E155&amp;"　－　"&amp;商品入力!G155,商品入力!D155&amp;"　－　"&amp;商品入力!E155&amp;"　－　"&amp;商品入力!F155)))</f>
        <v/>
      </c>
      <c r="C156" s="1008"/>
      <c r="D156" s="1008" t="str">
        <f>IF(商品入力!C155="","",商品入力!C155)</f>
        <v/>
      </c>
      <c r="E156" s="1008"/>
      <c r="F156" s="1008"/>
      <c r="G156" s="838" t="str">
        <f>IF(商品入力!C155="","",商品入力!H155)</f>
        <v/>
      </c>
      <c r="H156" s="858"/>
    </row>
    <row r="157" spans="1:8" ht="18" customHeight="1">
      <c r="A157" s="137" t="str">
        <f>IF(商品入力!C156="","",A156+1)</f>
        <v/>
      </c>
      <c r="B157" s="1008" t="str">
        <f>IF(商品入力!C156="","",IF(商品入力!E156="",IF(OR(商品入力!F156="",RIGHT(商品入力!F156,1)="."),商品入力!D156&amp;"　－　"&amp;商品入力!G156,商品入力!D156&amp;"　－　"&amp;商品入力!F156),IF(OR(商品入力!F156="",RIGHT(商品入力!F156,1)="."),商品入力!D156&amp;"　－　"&amp;商品入力!E156&amp;"　－　"&amp;商品入力!G156,商品入力!D156&amp;"　－　"&amp;商品入力!E156&amp;"　－　"&amp;商品入力!F156)))</f>
        <v/>
      </c>
      <c r="C157" s="1008"/>
      <c r="D157" s="1008" t="str">
        <f>IF(商品入力!C156="","",商品入力!C156)</f>
        <v/>
      </c>
      <c r="E157" s="1008"/>
      <c r="F157" s="1008"/>
      <c r="G157" s="838" t="str">
        <f>IF(商品入力!C156="","",商品入力!H156)</f>
        <v/>
      </c>
      <c r="H157" s="858"/>
    </row>
    <row r="158" spans="1:8" ht="18" customHeight="1">
      <c r="A158" s="137" t="str">
        <f>IF(商品入力!C157="","",A157+1)</f>
        <v/>
      </c>
      <c r="B158" s="1008" t="str">
        <f>IF(商品入力!C157="","",IF(商品入力!E157="",IF(OR(商品入力!F157="",RIGHT(商品入力!F157,1)="."),商品入力!D157&amp;"　－　"&amp;商品入力!G157,商品入力!D157&amp;"　－　"&amp;商品入力!F157),IF(OR(商品入力!F157="",RIGHT(商品入力!F157,1)="."),商品入力!D157&amp;"　－　"&amp;商品入力!E157&amp;"　－　"&amp;商品入力!G157,商品入力!D157&amp;"　－　"&amp;商品入力!E157&amp;"　－　"&amp;商品入力!F157)))</f>
        <v/>
      </c>
      <c r="C158" s="1008"/>
      <c r="D158" s="1008" t="str">
        <f>IF(商品入力!C157="","",商品入力!C157)</f>
        <v/>
      </c>
      <c r="E158" s="1008"/>
      <c r="F158" s="1008"/>
      <c r="G158" s="838" t="str">
        <f>IF(商品入力!C157="","",商品入力!H157)</f>
        <v/>
      </c>
      <c r="H158" s="858"/>
    </row>
    <row r="159" spans="1:8" ht="18" customHeight="1">
      <c r="A159" s="137" t="str">
        <f>IF(商品入力!C158="","",A158+1)</f>
        <v/>
      </c>
      <c r="B159" s="1008" t="str">
        <f>IF(商品入力!C158="","",IF(商品入力!E158="",IF(OR(商品入力!F158="",RIGHT(商品入力!F158,1)="."),商品入力!D158&amp;"　－　"&amp;商品入力!G158,商品入力!D158&amp;"　－　"&amp;商品入力!F158),IF(OR(商品入力!F158="",RIGHT(商品入力!F158,1)="."),商品入力!D158&amp;"　－　"&amp;商品入力!E158&amp;"　－　"&amp;商品入力!G158,商品入力!D158&amp;"　－　"&amp;商品入力!E158&amp;"　－　"&amp;商品入力!F158)))</f>
        <v/>
      </c>
      <c r="C159" s="1008"/>
      <c r="D159" s="1008" t="str">
        <f>IF(商品入力!C158="","",商品入力!C158)</f>
        <v/>
      </c>
      <c r="E159" s="1008"/>
      <c r="F159" s="1008"/>
      <c r="G159" s="838" t="str">
        <f>IF(商品入力!C158="","",商品入力!H158)</f>
        <v/>
      </c>
      <c r="H159" s="858"/>
    </row>
    <row r="160" spans="1:8" ht="18" customHeight="1">
      <c r="A160" s="137" t="str">
        <f>IF(商品入力!C159="","",A159+1)</f>
        <v/>
      </c>
      <c r="B160" s="1008" t="str">
        <f>IF(商品入力!C159="","",IF(商品入力!E159="",IF(OR(商品入力!F159="",RIGHT(商品入力!F159,1)="."),商品入力!D159&amp;"　－　"&amp;商品入力!G159,商品入力!D159&amp;"　－　"&amp;商品入力!F159),IF(OR(商品入力!F159="",RIGHT(商品入力!F159,1)="."),商品入力!D159&amp;"　－　"&amp;商品入力!E159&amp;"　－　"&amp;商品入力!G159,商品入力!D159&amp;"　－　"&amp;商品入力!E159&amp;"　－　"&amp;商品入力!F159)))</f>
        <v/>
      </c>
      <c r="C160" s="1008"/>
      <c r="D160" s="1008" t="str">
        <f>IF(商品入力!C159="","",商品入力!C159)</f>
        <v/>
      </c>
      <c r="E160" s="1008"/>
      <c r="F160" s="1008"/>
      <c r="G160" s="838" t="str">
        <f>IF(商品入力!C159="","",商品入力!H159)</f>
        <v/>
      </c>
      <c r="H160" s="858"/>
    </row>
    <row r="161" spans="1:8" ht="18" customHeight="1">
      <c r="A161" s="137" t="str">
        <f>IF(商品入力!C160="","",A160+1)</f>
        <v/>
      </c>
      <c r="B161" s="1008" t="str">
        <f>IF(商品入力!C160="","",IF(商品入力!E160="",IF(OR(商品入力!F160="",RIGHT(商品入力!F160,1)="."),商品入力!D160&amp;"　－　"&amp;商品入力!G160,商品入力!D160&amp;"　－　"&amp;商品入力!F160),IF(OR(商品入力!F160="",RIGHT(商品入力!F160,1)="."),商品入力!D160&amp;"　－　"&amp;商品入力!E160&amp;"　－　"&amp;商品入力!G160,商品入力!D160&amp;"　－　"&amp;商品入力!E160&amp;"　－　"&amp;商品入力!F160)))</f>
        <v/>
      </c>
      <c r="C161" s="1008"/>
      <c r="D161" s="1008" t="str">
        <f>IF(商品入力!C160="","",商品入力!C160)</f>
        <v/>
      </c>
      <c r="E161" s="1008"/>
      <c r="F161" s="1008"/>
      <c r="G161" s="838" t="str">
        <f>IF(商品入力!C160="","",商品入力!H160)</f>
        <v/>
      </c>
      <c r="H161" s="858"/>
    </row>
    <row r="162" spans="1:8" ht="18" customHeight="1">
      <c r="A162" s="137" t="str">
        <f>IF(商品入力!C161="","",A161+1)</f>
        <v/>
      </c>
      <c r="B162" s="1008" t="str">
        <f>IF(商品入力!C161="","",IF(商品入力!E161="",IF(OR(商品入力!F161="",RIGHT(商品入力!F161,1)="."),商品入力!D161&amp;"　－　"&amp;商品入力!G161,商品入力!D161&amp;"　－　"&amp;商品入力!F161),IF(OR(商品入力!F161="",RIGHT(商品入力!F161,1)="."),商品入力!D161&amp;"　－　"&amp;商品入力!E161&amp;"　－　"&amp;商品入力!G161,商品入力!D161&amp;"　－　"&amp;商品入力!E161&amp;"　－　"&amp;商品入力!F161)))</f>
        <v/>
      </c>
      <c r="C162" s="1008"/>
      <c r="D162" s="1008" t="str">
        <f>IF(商品入力!C161="","",商品入力!C161)</f>
        <v/>
      </c>
      <c r="E162" s="1008"/>
      <c r="F162" s="1008"/>
      <c r="G162" s="838" t="str">
        <f>IF(商品入力!C161="","",商品入力!H161)</f>
        <v/>
      </c>
      <c r="H162" s="858"/>
    </row>
    <row r="163" spans="1:8" ht="18" customHeight="1">
      <c r="A163" s="137" t="str">
        <f>IF(商品入力!C162="","",A162+1)</f>
        <v/>
      </c>
      <c r="B163" s="1008" t="str">
        <f>IF(商品入力!C162="","",IF(商品入力!E162="",IF(OR(商品入力!F162="",RIGHT(商品入力!F162,1)="."),商品入力!D162&amp;"　－　"&amp;商品入力!G162,商品入力!D162&amp;"　－　"&amp;商品入力!F162),IF(OR(商品入力!F162="",RIGHT(商品入力!F162,1)="."),商品入力!D162&amp;"　－　"&amp;商品入力!E162&amp;"　－　"&amp;商品入力!G162,商品入力!D162&amp;"　－　"&amp;商品入力!E162&amp;"　－　"&amp;商品入力!F162)))</f>
        <v/>
      </c>
      <c r="C163" s="1008"/>
      <c r="D163" s="1008" t="str">
        <f>IF(商品入力!C162="","",商品入力!C162)</f>
        <v/>
      </c>
      <c r="E163" s="1008"/>
      <c r="F163" s="1008"/>
      <c r="G163" s="838" t="str">
        <f>IF(商品入力!C162="","",商品入力!H162)</f>
        <v/>
      </c>
      <c r="H163" s="858"/>
    </row>
    <row r="164" spans="1:8" ht="18" customHeight="1">
      <c r="A164" s="137" t="str">
        <f>IF(商品入力!C163="","",A163+1)</f>
        <v/>
      </c>
      <c r="B164" s="1008" t="str">
        <f>IF(商品入力!C163="","",IF(商品入力!E163="",IF(OR(商品入力!F163="",RIGHT(商品入力!F163,1)="."),商品入力!D163&amp;"　－　"&amp;商品入力!G163,商品入力!D163&amp;"　－　"&amp;商品入力!F163),IF(OR(商品入力!F163="",RIGHT(商品入力!F163,1)="."),商品入力!D163&amp;"　－　"&amp;商品入力!E163&amp;"　－　"&amp;商品入力!G163,商品入力!D163&amp;"　－　"&amp;商品入力!E163&amp;"　－　"&amp;商品入力!F163)))</f>
        <v/>
      </c>
      <c r="C164" s="1008"/>
      <c r="D164" s="1008" t="str">
        <f>IF(商品入力!C163="","",商品入力!C163)</f>
        <v/>
      </c>
      <c r="E164" s="1008"/>
      <c r="F164" s="1008"/>
      <c r="G164" s="838" t="str">
        <f>IF(商品入力!C163="","",商品入力!H163)</f>
        <v/>
      </c>
      <c r="H164" s="858"/>
    </row>
    <row r="165" spans="1:8" ht="18" customHeight="1">
      <c r="A165" s="137" t="str">
        <f>IF(商品入力!C164="","",A164+1)</f>
        <v/>
      </c>
      <c r="B165" s="1008" t="str">
        <f>IF(商品入力!C164="","",IF(商品入力!E164="",IF(OR(商品入力!F164="",RIGHT(商品入力!F164,1)="."),商品入力!D164&amp;"　－　"&amp;商品入力!G164,商品入力!D164&amp;"　－　"&amp;商品入力!F164),IF(OR(商品入力!F164="",RIGHT(商品入力!F164,1)="."),商品入力!D164&amp;"　－　"&amp;商品入力!E164&amp;"　－　"&amp;商品入力!G164,商品入力!D164&amp;"　－　"&amp;商品入力!E164&amp;"　－　"&amp;商品入力!F164)))</f>
        <v/>
      </c>
      <c r="C165" s="1008"/>
      <c r="D165" s="1008" t="str">
        <f>IF(商品入力!C164="","",商品入力!C164)</f>
        <v/>
      </c>
      <c r="E165" s="1008"/>
      <c r="F165" s="1008"/>
      <c r="G165" s="838" t="str">
        <f>IF(商品入力!C164="","",商品入力!H164)</f>
        <v/>
      </c>
      <c r="H165" s="858"/>
    </row>
    <row r="166" spans="1:8" ht="18" customHeight="1">
      <c r="A166" s="137" t="str">
        <f>IF(商品入力!C165="","",A165+1)</f>
        <v/>
      </c>
      <c r="B166" s="1008" t="str">
        <f>IF(商品入力!C165="","",IF(商品入力!E165="",IF(OR(商品入力!F165="",RIGHT(商品入力!F165,1)="."),商品入力!D165&amp;"　－　"&amp;商品入力!G165,商品入力!D165&amp;"　－　"&amp;商品入力!F165),IF(OR(商品入力!F165="",RIGHT(商品入力!F165,1)="."),商品入力!D165&amp;"　－　"&amp;商品入力!E165&amp;"　－　"&amp;商品入力!G165,商品入力!D165&amp;"　－　"&amp;商品入力!E165&amp;"　－　"&amp;商品入力!F165)))</f>
        <v/>
      </c>
      <c r="C166" s="1008"/>
      <c r="D166" s="1008" t="str">
        <f>IF(商品入力!C165="","",商品入力!C165)</f>
        <v/>
      </c>
      <c r="E166" s="1008"/>
      <c r="F166" s="1008"/>
      <c r="G166" s="838" t="str">
        <f>IF(商品入力!C165="","",商品入力!H165)</f>
        <v/>
      </c>
      <c r="H166" s="858"/>
    </row>
    <row r="167" spans="1:8" ht="18" customHeight="1">
      <c r="A167" s="137" t="str">
        <f>IF(商品入力!C166="","",A166+1)</f>
        <v/>
      </c>
      <c r="B167" s="1008" t="str">
        <f>IF(商品入力!C166="","",IF(商品入力!E166="",IF(OR(商品入力!F166="",RIGHT(商品入力!F166,1)="."),商品入力!D166&amp;"　－　"&amp;商品入力!G166,商品入力!D166&amp;"　－　"&amp;商品入力!F166),IF(OR(商品入力!F166="",RIGHT(商品入力!F166,1)="."),商品入力!D166&amp;"　－　"&amp;商品入力!E166&amp;"　－　"&amp;商品入力!G166,商品入力!D166&amp;"　－　"&amp;商品入力!E166&amp;"　－　"&amp;商品入力!F166)))</f>
        <v/>
      </c>
      <c r="C167" s="1008"/>
      <c r="D167" s="1008" t="str">
        <f>IF(商品入力!C166="","",商品入力!C166)</f>
        <v/>
      </c>
      <c r="E167" s="1008"/>
      <c r="F167" s="1008"/>
      <c r="G167" s="838" t="str">
        <f>IF(商品入力!C166="","",商品入力!H166)</f>
        <v/>
      </c>
      <c r="H167" s="858"/>
    </row>
    <row r="168" spans="1:8" ht="18" customHeight="1">
      <c r="A168" s="137" t="str">
        <f>IF(商品入力!C167="","",A167+1)</f>
        <v/>
      </c>
      <c r="B168" s="1008" t="str">
        <f>IF(商品入力!C167="","",IF(商品入力!E167="",IF(OR(商品入力!F167="",RIGHT(商品入力!F167,1)="."),商品入力!D167&amp;"　－　"&amp;商品入力!G167,商品入力!D167&amp;"　－　"&amp;商品入力!F167),IF(OR(商品入力!F167="",RIGHT(商品入力!F167,1)="."),商品入力!D167&amp;"　－　"&amp;商品入力!E167&amp;"　－　"&amp;商品入力!G167,商品入力!D167&amp;"　－　"&amp;商品入力!E167&amp;"　－　"&amp;商品入力!F167)))</f>
        <v/>
      </c>
      <c r="C168" s="1008"/>
      <c r="D168" s="1008" t="str">
        <f>IF(商品入力!C167="","",商品入力!C167)</f>
        <v/>
      </c>
      <c r="E168" s="1008"/>
      <c r="F168" s="1008"/>
      <c r="G168" s="838" t="str">
        <f>IF(商品入力!C167="","",商品入力!H167)</f>
        <v/>
      </c>
      <c r="H168" s="858"/>
    </row>
    <row r="169" spans="1:8" ht="18" customHeight="1">
      <c r="A169" s="137" t="str">
        <f>IF(商品入力!C168="","",A168+1)</f>
        <v/>
      </c>
      <c r="B169" s="1008" t="str">
        <f>IF(商品入力!C168="","",IF(商品入力!E168="",IF(OR(商品入力!F168="",RIGHT(商品入力!F168,1)="."),商品入力!D168&amp;"　－　"&amp;商品入力!G168,商品入力!D168&amp;"　－　"&amp;商品入力!F168),IF(OR(商品入力!F168="",RIGHT(商品入力!F168,1)="."),商品入力!D168&amp;"　－　"&amp;商品入力!E168&amp;"　－　"&amp;商品入力!G168,商品入力!D168&amp;"　－　"&amp;商品入力!E168&amp;"　－　"&amp;商品入力!F168)))</f>
        <v/>
      </c>
      <c r="C169" s="1008"/>
      <c r="D169" s="1008" t="str">
        <f>IF(商品入力!C168="","",商品入力!C168)</f>
        <v/>
      </c>
      <c r="E169" s="1008"/>
      <c r="F169" s="1008"/>
      <c r="G169" s="838" t="str">
        <f>IF(商品入力!C168="","",商品入力!H168)</f>
        <v/>
      </c>
      <c r="H169" s="858"/>
    </row>
    <row r="170" spans="1:8" ht="18" customHeight="1">
      <c r="A170" s="137" t="str">
        <f>IF(商品入力!C169="","",A169+1)</f>
        <v/>
      </c>
      <c r="B170" s="1008" t="str">
        <f>IF(商品入力!C169="","",IF(商品入力!E169="",IF(OR(商品入力!F169="",RIGHT(商品入力!F169,1)="."),商品入力!D169&amp;"　－　"&amp;商品入力!G169,商品入力!D169&amp;"　－　"&amp;商品入力!F169),IF(OR(商品入力!F169="",RIGHT(商品入力!F169,1)="."),商品入力!D169&amp;"　－　"&amp;商品入力!E169&amp;"　－　"&amp;商品入力!G169,商品入力!D169&amp;"　－　"&amp;商品入力!E169&amp;"　－　"&amp;商品入力!F169)))</f>
        <v/>
      </c>
      <c r="C170" s="1008"/>
      <c r="D170" s="1008" t="str">
        <f>IF(商品入力!C169="","",商品入力!C169)</f>
        <v/>
      </c>
      <c r="E170" s="1008"/>
      <c r="F170" s="1008"/>
      <c r="G170" s="838" t="str">
        <f>IF(商品入力!C169="","",商品入力!H169)</f>
        <v/>
      </c>
      <c r="H170" s="858"/>
    </row>
    <row r="171" spans="1:8" ht="18" customHeight="1">
      <c r="A171" s="137" t="str">
        <f>IF(商品入力!C170="","",A170+1)</f>
        <v/>
      </c>
      <c r="B171" s="1008" t="str">
        <f>IF(商品入力!C170="","",IF(商品入力!E170="",IF(OR(商品入力!F170="",RIGHT(商品入力!F170,1)="."),商品入力!D170&amp;"　－　"&amp;商品入力!G170,商品入力!D170&amp;"　－　"&amp;商品入力!F170),IF(OR(商品入力!F170="",RIGHT(商品入力!F170,1)="."),商品入力!D170&amp;"　－　"&amp;商品入力!E170&amp;"　－　"&amp;商品入力!G170,商品入力!D170&amp;"　－　"&amp;商品入力!E170&amp;"　－　"&amp;商品入力!F170)))</f>
        <v/>
      </c>
      <c r="C171" s="1008"/>
      <c r="D171" s="1008" t="str">
        <f>IF(商品入力!C170="","",商品入力!C170)</f>
        <v/>
      </c>
      <c r="E171" s="1008"/>
      <c r="F171" s="1008"/>
      <c r="G171" s="838" t="str">
        <f>IF(商品入力!C170="","",商品入力!H170)</f>
        <v/>
      </c>
      <c r="H171" s="858"/>
    </row>
    <row r="172" spans="1:8" ht="18" customHeight="1">
      <c r="A172" s="137" t="str">
        <f>IF(商品入力!C171="","",A171+1)</f>
        <v/>
      </c>
      <c r="B172" s="1008" t="str">
        <f>IF(商品入力!C171="","",IF(商品入力!E171="",IF(OR(商品入力!F171="",RIGHT(商品入力!F171,1)="."),商品入力!D171&amp;"　－　"&amp;商品入力!G171,商品入力!D171&amp;"　－　"&amp;商品入力!F171),IF(OR(商品入力!F171="",RIGHT(商品入力!F171,1)="."),商品入力!D171&amp;"　－　"&amp;商品入力!E171&amp;"　－　"&amp;商品入力!G171,商品入力!D171&amp;"　－　"&amp;商品入力!E171&amp;"　－　"&amp;商品入力!F171)))</f>
        <v/>
      </c>
      <c r="C172" s="1008"/>
      <c r="D172" s="1008" t="str">
        <f>IF(商品入力!C171="","",商品入力!C171)</f>
        <v/>
      </c>
      <c r="E172" s="1008"/>
      <c r="F172" s="1008"/>
      <c r="G172" s="838" t="str">
        <f>IF(商品入力!C171="","",商品入力!H171)</f>
        <v/>
      </c>
      <c r="H172" s="858"/>
    </row>
    <row r="173" spans="1:8" ht="18" customHeight="1">
      <c r="A173" s="137" t="str">
        <f>IF(商品入力!C172="","",A172+1)</f>
        <v/>
      </c>
      <c r="B173" s="1008" t="str">
        <f>IF(商品入力!C172="","",IF(商品入力!E172="",IF(OR(商品入力!F172="",RIGHT(商品入力!F172,1)="."),商品入力!D172&amp;"　－　"&amp;商品入力!G172,商品入力!D172&amp;"　－　"&amp;商品入力!F172),IF(OR(商品入力!F172="",RIGHT(商品入力!F172,1)="."),商品入力!D172&amp;"　－　"&amp;商品入力!E172&amp;"　－　"&amp;商品入力!G172,商品入力!D172&amp;"　－　"&amp;商品入力!E172&amp;"　－　"&amp;商品入力!F172)))</f>
        <v/>
      </c>
      <c r="C173" s="1008"/>
      <c r="D173" s="1008" t="str">
        <f>IF(商品入力!C172="","",商品入力!C172)</f>
        <v/>
      </c>
      <c r="E173" s="1008"/>
      <c r="F173" s="1008"/>
      <c r="G173" s="838" t="str">
        <f>IF(商品入力!C172="","",商品入力!H172)</f>
        <v/>
      </c>
      <c r="H173" s="858"/>
    </row>
    <row r="174" spans="1:8" ht="18" customHeight="1">
      <c r="A174" s="137" t="str">
        <f>IF(商品入力!C173="","",A173+1)</f>
        <v/>
      </c>
      <c r="B174" s="1008" t="str">
        <f>IF(商品入力!C173="","",IF(商品入力!E173="",IF(OR(商品入力!F173="",RIGHT(商品入力!F173,1)="."),商品入力!D173&amp;"　－　"&amp;商品入力!G173,商品入力!D173&amp;"　－　"&amp;商品入力!F173),IF(OR(商品入力!F173="",RIGHT(商品入力!F173,1)="."),商品入力!D173&amp;"　－　"&amp;商品入力!E173&amp;"　－　"&amp;商品入力!G173,商品入力!D173&amp;"　－　"&amp;商品入力!E173&amp;"　－　"&amp;商品入力!F173)))</f>
        <v/>
      </c>
      <c r="C174" s="1008"/>
      <c r="D174" s="1008" t="str">
        <f>IF(商品入力!C173="","",商品入力!C173)</f>
        <v/>
      </c>
      <c r="E174" s="1008"/>
      <c r="F174" s="1008"/>
      <c r="G174" s="838" t="str">
        <f>IF(商品入力!C173="","",商品入力!H173)</f>
        <v/>
      </c>
      <c r="H174" s="858"/>
    </row>
    <row r="175" spans="1:8" ht="18" customHeight="1">
      <c r="A175" s="137" t="str">
        <f>IF(商品入力!C174="","",A174+1)</f>
        <v/>
      </c>
      <c r="B175" s="1008" t="str">
        <f>IF(商品入力!C174="","",IF(商品入力!E174="",IF(OR(商品入力!F174="",RIGHT(商品入力!F174,1)="."),商品入力!D174&amp;"　－　"&amp;商品入力!G174,商品入力!D174&amp;"　－　"&amp;商品入力!F174),IF(OR(商品入力!F174="",RIGHT(商品入力!F174,1)="."),商品入力!D174&amp;"　－　"&amp;商品入力!E174&amp;"　－　"&amp;商品入力!G174,商品入力!D174&amp;"　－　"&amp;商品入力!E174&amp;"　－　"&amp;商品入力!F174)))</f>
        <v/>
      </c>
      <c r="C175" s="1008"/>
      <c r="D175" s="1008" t="str">
        <f>IF(商品入力!C174="","",商品入力!C174)</f>
        <v/>
      </c>
      <c r="E175" s="1008"/>
      <c r="F175" s="1008"/>
      <c r="G175" s="838" t="str">
        <f>IF(商品入力!C174="","",商品入力!H174)</f>
        <v/>
      </c>
      <c r="H175" s="858"/>
    </row>
    <row r="176" spans="1:8" ht="18" customHeight="1">
      <c r="A176" s="137" t="str">
        <f>IF(商品入力!C175="","",A175+1)</f>
        <v/>
      </c>
      <c r="B176" s="1008" t="str">
        <f>IF(商品入力!C175="","",IF(商品入力!E175="",IF(OR(商品入力!F175="",RIGHT(商品入力!F175,1)="."),商品入力!D175&amp;"　－　"&amp;商品入力!G175,商品入力!D175&amp;"　－　"&amp;商品入力!F175),IF(OR(商品入力!F175="",RIGHT(商品入力!F175,1)="."),商品入力!D175&amp;"　－　"&amp;商品入力!E175&amp;"　－　"&amp;商品入力!G175,商品入力!D175&amp;"　－　"&amp;商品入力!E175&amp;"　－　"&amp;商品入力!F175)))</f>
        <v/>
      </c>
      <c r="C176" s="1008"/>
      <c r="D176" s="1008" t="str">
        <f>IF(商品入力!C175="","",商品入力!C175)</f>
        <v/>
      </c>
      <c r="E176" s="1008"/>
      <c r="F176" s="1008"/>
      <c r="G176" s="838" t="str">
        <f>IF(商品入力!C175="","",商品入力!H175)</f>
        <v/>
      </c>
      <c r="H176" s="858"/>
    </row>
    <row r="177" spans="1:8" ht="18" customHeight="1">
      <c r="A177" s="137" t="str">
        <f>IF(商品入力!C176="","",A176+1)</f>
        <v/>
      </c>
      <c r="B177" s="1008" t="str">
        <f>IF(商品入力!C176="","",IF(商品入力!E176="",IF(OR(商品入力!F176="",RIGHT(商品入力!F176,1)="."),商品入力!D176&amp;"　－　"&amp;商品入力!G176,商品入力!D176&amp;"　－　"&amp;商品入力!F176),IF(OR(商品入力!F176="",RIGHT(商品入力!F176,1)="."),商品入力!D176&amp;"　－　"&amp;商品入力!E176&amp;"　－　"&amp;商品入力!G176,商品入力!D176&amp;"　－　"&amp;商品入力!E176&amp;"　－　"&amp;商品入力!F176)))</f>
        <v/>
      </c>
      <c r="C177" s="1008"/>
      <c r="D177" s="1008" t="str">
        <f>IF(商品入力!C176="","",商品入力!C176)</f>
        <v/>
      </c>
      <c r="E177" s="1008"/>
      <c r="F177" s="1008"/>
      <c r="G177" s="838" t="str">
        <f>IF(商品入力!C176="","",商品入力!H176)</f>
        <v/>
      </c>
      <c r="H177" s="858"/>
    </row>
    <row r="178" spans="1:8" ht="18" customHeight="1">
      <c r="A178" s="137" t="str">
        <f>IF(商品入力!C177="","",A177+1)</f>
        <v/>
      </c>
      <c r="B178" s="1008" t="str">
        <f>IF(商品入力!C177="","",IF(商品入力!E177="",IF(OR(商品入力!F177="",RIGHT(商品入力!F177,1)="."),商品入力!D177&amp;"　－　"&amp;商品入力!G177,商品入力!D177&amp;"　－　"&amp;商品入力!F177),IF(OR(商品入力!F177="",RIGHT(商品入力!F177,1)="."),商品入力!D177&amp;"　－　"&amp;商品入力!E177&amp;"　－　"&amp;商品入力!G177,商品入力!D177&amp;"　－　"&amp;商品入力!E177&amp;"　－　"&amp;商品入力!F177)))</f>
        <v/>
      </c>
      <c r="C178" s="1008"/>
      <c r="D178" s="1008" t="str">
        <f>IF(商品入力!C177="","",商品入力!C177)</f>
        <v/>
      </c>
      <c r="E178" s="1008"/>
      <c r="F178" s="1008"/>
      <c r="G178" s="838" t="str">
        <f>IF(商品入力!C177="","",商品入力!H177)</f>
        <v/>
      </c>
      <c r="H178" s="858"/>
    </row>
    <row r="179" spans="1:8" ht="18" customHeight="1">
      <c r="A179" s="137" t="str">
        <f>IF(商品入力!C178="","",A178+1)</f>
        <v/>
      </c>
      <c r="B179" s="1008" t="str">
        <f>IF(商品入力!C178="","",IF(商品入力!E178="",IF(OR(商品入力!F178="",RIGHT(商品入力!F178,1)="."),商品入力!D178&amp;"　－　"&amp;商品入力!G178,商品入力!D178&amp;"　－　"&amp;商品入力!F178),IF(OR(商品入力!F178="",RIGHT(商品入力!F178,1)="."),商品入力!D178&amp;"　－　"&amp;商品入力!E178&amp;"　－　"&amp;商品入力!G178,商品入力!D178&amp;"　－　"&amp;商品入力!E178&amp;"　－　"&amp;商品入力!F178)))</f>
        <v/>
      </c>
      <c r="C179" s="1008"/>
      <c r="D179" s="1008" t="str">
        <f>IF(商品入力!C178="","",商品入力!C178)</f>
        <v/>
      </c>
      <c r="E179" s="1008"/>
      <c r="F179" s="1008"/>
      <c r="G179" s="838" t="str">
        <f>IF(商品入力!C178="","",商品入力!H178)</f>
        <v/>
      </c>
      <c r="H179" s="858"/>
    </row>
    <row r="180" spans="1:8" ht="18" customHeight="1">
      <c r="A180" s="137" t="str">
        <f>IF(商品入力!C179="","",A179+1)</f>
        <v/>
      </c>
      <c r="B180" s="1008" t="str">
        <f>IF(商品入力!C179="","",IF(商品入力!E179="",IF(OR(商品入力!F179="",RIGHT(商品入力!F179,1)="."),商品入力!D179&amp;"　－　"&amp;商品入力!G179,商品入力!D179&amp;"　－　"&amp;商品入力!F179),IF(OR(商品入力!F179="",RIGHT(商品入力!F179,1)="."),商品入力!D179&amp;"　－　"&amp;商品入力!E179&amp;"　－　"&amp;商品入力!G179,商品入力!D179&amp;"　－　"&amp;商品入力!E179&amp;"　－　"&amp;商品入力!F179)))</f>
        <v/>
      </c>
      <c r="C180" s="1008"/>
      <c r="D180" s="1008" t="str">
        <f>IF(商品入力!C179="","",商品入力!C179)</f>
        <v/>
      </c>
      <c r="E180" s="1008"/>
      <c r="F180" s="1008"/>
      <c r="G180" s="838" t="str">
        <f>IF(商品入力!C179="","",商品入力!H179)</f>
        <v/>
      </c>
      <c r="H180" s="858"/>
    </row>
    <row r="181" spans="1:8" ht="18" customHeight="1">
      <c r="A181" s="137" t="str">
        <f>IF(商品入力!C180="","",A180+1)</f>
        <v/>
      </c>
      <c r="B181" s="1008" t="str">
        <f>IF(商品入力!C180="","",IF(商品入力!E180="",IF(OR(商品入力!F180="",RIGHT(商品入力!F180,1)="."),商品入力!D180&amp;"　－　"&amp;商品入力!G180,商品入力!D180&amp;"　－　"&amp;商品入力!F180),IF(OR(商品入力!F180="",RIGHT(商品入力!F180,1)="."),商品入力!D180&amp;"　－　"&amp;商品入力!E180&amp;"　－　"&amp;商品入力!G180,商品入力!D180&amp;"　－　"&amp;商品入力!E180&amp;"　－　"&amp;商品入力!F180)))</f>
        <v/>
      </c>
      <c r="C181" s="1008"/>
      <c r="D181" s="1008" t="str">
        <f>IF(商品入力!C180="","",商品入力!C180)</f>
        <v/>
      </c>
      <c r="E181" s="1008"/>
      <c r="F181" s="1008"/>
      <c r="G181" s="838" t="str">
        <f>IF(商品入力!C180="","",商品入力!H180)</f>
        <v/>
      </c>
      <c r="H181" s="858"/>
    </row>
    <row r="182" spans="1:8" ht="18" customHeight="1">
      <c r="A182" s="137" t="str">
        <f>IF(商品入力!C181="","",A181+1)</f>
        <v/>
      </c>
      <c r="B182" s="1008" t="str">
        <f>IF(商品入力!C181="","",IF(商品入力!E181="",IF(OR(商品入力!F181="",RIGHT(商品入力!F181,1)="."),商品入力!D181&amp;"　－　"&amp;商品入力!G181,商品入力!D181&amp;"　－　"&amp;商品入力!F181),IF(OR(商品入力!F181="",RIGHT(商品入力!F181,1)="."),商品入力!D181&amp;"　－　"&amp;商品入力!E181&amp;"　－　"&amp;商品入力!G181,商品入力!D181&amp;"　－　"&amp;商品入力!E181&amp;"　－　"&amp;商品入力!F181)))</f>
        <v/>
      </c>
      <c r="C182" s="1008"/>
      <c r="D182" s="1008" t="str">
        <f>IF(商品入力!C181="","",商品入力!C181)</f>
        <v/>
      </c>
      <c r="E182" s="1008"/>
      <c r="F182" s="1008"/>
      <c r="G182" s="838" t="str">
        <f>IF(商品入力!C181="","",商品入力!H181)</f>
        <v/>
      </c>
      <c r="H182" s="858"/>
    </row>
    <row r="183" spans="1:8" ht="18" customHeight="1">
      <c r="A183" s="137" t="str">
        <f>IF(商品入力!C182="","",A182+1)</f>
        <v/>
      </c>
      <c r="B183" s="1008" t="str">
        <f>IF(商品入力!C182="","",IF(商品入力!E182="",IF(OR(商品入力!F182="",RIGHT(商品入力!F182,1)="."),商品入力!D182&amp;"　－　"&amp;商品入力!G182,商品入力!D182&amp;"　－　"&amp;商品入力!F182),IF(OR(商品入力!F182="",RIGHT(商品入力!F182,1)="."),商品入力!D182&amp;"　－　"&amp;商品入力!E182&amp;"　－　"&amp;商品入力!G182,商品入力!D182&amp;"　－　"&amp;商品入力!E182&amp;"　－　"&amp;商品入力!F182)))</f>
        <v/>
      </c>
      <c r="C183" s="1008"/>
      <c r="D183" s="1008" t="str">
        <f>IF(商品入力!C182="","",商品入力!C182)</f>
        <v/>
      </c>
      <c r="E183" s="1008"/>
      <c r="F183" s="1008"/>
      <c r="G183" s="838" t="str">
        <f>IF(商品入力!C182="","",商品入力!H182)</f>
        <v/>
      </c>
      <c r="H183" s="858"/>
    </row>
    <row r="184" spans="1:8" ht="18" customHeight="1">
      <c r="A184" s="137" t="str">
        <f>IF(商品入力!C183="","",A183+1)</f>
        <v/>
      </c>
      <c r="B184" s="1008" t="str">
        <f>IF(商品入力!C183="","",IF(商品入力!E183="",IF(OR(商品入力!F183="",RIGHT(商品入力!F183,1)="."),商品入力!D183&amp;"　－　"&amp;商品入力!G183,商品入力!D183&amp;"　－　"&amp;商品入力!F183),IF(OR(商品入力!F183="",RIGHT(商品入力!F183,1)="."),商品入力!D183&amp;"　－　"&amp;商品入力!E183&amp;"　－　"&amp;商品入力!G183,商品入力!D183&amp;"　－　"&amp;商品入力!E183&amp;"　－　"&amp;商品入力!F183)))</f>
        <v/>
      </c>
      <c r="C184" s="1008"/>
      <c r="D184" s="1008" t="str">
        <f>IF(商品入力!C183="","",商品入力!C183)</f>
        <v/>
      </c>
      <c r="E184" s="1008"/>
      <c r="F184" s="1008"/>
      <c r="G184" s="838" t="str">
        <f>IF(商品入力!C183="","",商品入力!H183)</f>
        <v/>
      </c>
      <c r="H184" s="858"/>
    </row>
    <row r="185" spans="1:8" ht="18" customHeight="1">
      <c r="A185" s="137" t="str">
        <f>IF(商品入力!C184="","",A184+1)</f>
        <v/>
      </c>
      <c r="B185" s="1008" t="str">
        <f>IF(商品入力!C184="","",IF(商品入力!E184="",IF(OR(商品入力!F184="",RIGHT(商品入力!F184,1)="."),商品入力!D184&amp;"　－　"&amp;商品入力!G184,商品入力!D184&amp;"　－　"&amp;商品入力!F184),IF(OR(商品入力!F184="",RIGHT(商品入力!F184,1)="."),商品入力!D184&amp;"　－　"&amp;商品入力!E184&amp;"　－　"&amp;商品入力!G184,商品入力!D184&amp;"　－　"&amp;商品入力!E184&amp;"　－　"&amp;商品入力!F184)))</f>
        <v/>
      </c>
      <c r="C185" s="1008"/>
      <c r="D185" s="1008" t="str">
        <f>IF(商品入力!C184="","",商品入力!C184)</f>
        <v/>
      </c>
      <c r="E185" s="1008"/>
      <c r="F185" s="1008"/>
      <c r="G185" s="838" t="str">
        <f>IF(商品入力!C184="","",商品入力!H184)</f>
        <v/>
      </c>
      <c r="H185" s="858"/>
    </row>
    <row r="186" spans="1:8" ht="18" customHeight="1">
      <c r="A186" s="137" t="str">
        <f>IF(商品入力!C185="","",A185+1)</f>
        <v/>
      </c>
      <c r="B186" s="1008" t="str">
        <f>IF(商品入力!C185="","",IF(商品入力!E185="",IF(OR(商品入力!F185="",RIGHT(商品入力!F185,1)="."),商品入力!D185&amp;"　－　"&amp;商品入力!G185,商品入力!D185&amp;"　－　"&amp;商品入力!F185),IF(OR(商品入力!F185="",RIGHT(商品入力!F185,1)="."),商品入力!D185&amp;"　－　"&amp;商品入力!E185&amp;"　－　"&amp;商品入力!G185,商品入力!D185&amp;"　－　"&amp;商品入力!E185&amp;"　－　"&amp;商品入力!F185)))</f>
        <v/>
      </c>
      <c r="C186" s="1008"/>
      <c r="D186" s="1008" t="str">
        <f>IF(商品入力!C185="","",商品入力!C185)</f>
        <v/>
      </c>
      <c r="E186" s="1008"/>
      <c r="F186" s="1008"/>
      <c r="G186" s="838" t="str">
        <f>IF(商品入力!C185="","",商品入力!H185)</f>
        <v/>
      </c>
      <c r="H186" s="858"/>
    </row>
    <row r="187" spans="1:8" ht="18" customHeight="1">
      <c r="A187" s="137" t="str">
        <f>IF(商品入力!C186="","",A186+1)</f>
        <v/>
      </c>
      <c r="B187" s="1008" t="str">
        <f>IF(商品入力!C186="","",IF(商品入力!E186="",IF(OR(商品入力!F186="",RIGHT(商品入力!F186,1)="."),商品入力!D186&amp;"　－　"&amp;商品入力!G186,商品入力!D186&amp;"　－　"&amp;商品入力!F186),IF(OR(商品入力!F186="",RIGHT(商品入力!F186,1)="."),商品入力!D186&amp;"　－　"&amp;商品入力!E186&amp;"　－　"&amp;商品入力!G186,商品入力!D186&amp;"　－　"&amp;商品入力!E186&amp;"　－　"&amp;商品入力!F186)))</f>
        <v/>
      </c>
      <c r="C187" s="1008"/>
      <c r="D187" s="1008" t="str">
        <f>IF(商品入力!C186="","",商品入力!C186)</f>
        <v/>
      </c>
      <c r="E187" s="1008"/>
      <c r="F187" s="1008"/>
      <c r="G187" s="838" t="str">
        <f>IF(商品入力!C186="","",商品入力!H186)</f>
        <v/>
      </c>
      <c r="H187" s="858"/>
    </row>
    <row r="188" spans="1:8" ht="18" customHeight="1">
      <c r="A188" s="137" t="str">
        <f>IF(商品入力!C187="","",A187+1)</f>
        <v/>
      </c>
      <c r="B188" s="1008" t="str">
        <f>IF(商品入力!C187="","",IF(商品入力!E187="",IF(OR(商品入力!F187="",RIGHT(商品入力!F187,1)="."),商品入力!D187&amp;"　－　"&amp;商品入力!G187,商品入力!D187&amp;"　－　"&amp;商品入力!F187),IF(OR(商品入力!F187="",RIGHT(商品入力!F187,1)="."),商品入力!D187&amp;"　－　"&amp;商品入力!E187&amp;"　－　"&amp;商品入力!G187,商品入力!D187&amp;"　－　"&amp;商品入力!E187&amp;"　－　"&amp;商品入力!F187)))</f>
        <v/>
      </c>
      <c r="C188" s="1008"/>
      <c r="D188" s="1008" t="str">
        <f>IF(商品入力!C187="","",商品入力!C187)</f>
        <v/>
      </c>
      <c r="E188" s="1008"/>
      <c r="F188" s="1008"/>
      <c r="G188" s="838" t="str">
        <f>IF(商品入力!C187="","",商品入力!H187)</f>
        <v/>
      </c>
      <c r="H188" s="858"/>
    </row>
    <row r="189" spans="1:8" ht="18" customHeight="1">
      <c r="A189" s="137" t="str">
        <f>IF(商品入力!C188="","",A188+1)</f>
        <v/>
      </c>
      <c r="B189" s="1008" t="str">
        <f>IF(商品入力!C188="","",IF(商品入力!E188="",IF(OR(商品入力!F188="",RIGHT(商品入力!F188,1)="."),商品入力!D188&amp;"　－　"&amp;商品入力!G188,商品入力!D188&amp;"　－　"&amp;商品入力!F188),IF(OR(商品入力!F188="",RIGHT(商品入力!F188,1)="."),商品入力!D188&amp;"　－　"&amp;商品入力!E188&amp;"　－　"&amp;商品入力!G188,商品入力!D188&amp;"　－　"&amp;商品入力!E188&amp;"　－　"&amp;商品入力!F188)))</f>
        <v/>
      </c>
      <c r="C189" s="1008"/>
      <c r="D189" s="1008" t="str">
        <f>IF(商品入力!C188="","",商品入力!C188)</f>
        <v/>
      </c>
      <c r="E189" s="1008"/>
      <c r="F189" s="1008"/>
      <c r="G189" s="838" t="str">
        <f>IF(商品入力!C188="","",商品入力!H188)</f>
        <v/>
      </c>
      <c r="H189" s="858"/>
    </row>
    <row r="190" spans="1:8" ht="18" customHeight="1">
      <c r="A190" s="137" t="str">
        <f>IF(商品入力!C189="","",A189+1)</f>
        <v/>
      </c>
      <c r="B190" s="1008" t="str">
        <f>IF(商品入力!C189="","",IF(商品入力!E189="",IF(OR(商品入力!F189="",RIGHT(商品入力!F189,1)="."),商品入力!D189&amp;"　－　"&amp;商品入力!G189,商品入力!D189&amp;"　－　"&amp;商品入力!F189),IF(OR(商品入力!F189="",RIGHT(商品入力!F189,1)="."),商品入力!D189&amp;"　－　"&amp;商品入力!E189&amp;"　－　"&amp;商品入力!G189,商品入力!D189&amp;"　－　"&amp;商品入力!E189&amp;"　－　"&amp;商品入力!F189)))</f>
        <v/>
      </c>
      <c r="C190" s="1008"/>
      <c r="D190" s="1008" t="str">
        <f>IF(商品入力!C189="","",商品入力!C189)</f>
        <v/>
      </c>
      <c r="E190" s="1008"/>
      <c r="F190" s="1008"/>
      <c r="G190" s="838" t="str">
        <f>IF(商品入力!C189="","",商品入力!H189)</f>
        <v/>
      </c>
      <c r="H190" s="858"/>
    </row>
    <row r="191" spans="1:8" ht="18" customHeight="1">
      <c r="A191" s="137" t="str">
        <f>IF(商品入力!C190="","",A190+1)</f>
        <v/>
      </c>
      <c r="B191" s="1008" t="str">
        <f>IF(商品入力!C190="","",IF(商品入力!E190="",IF(OR(商品入力!F190="",RIGHT(商品入力!F190,1)="."),商品入力!D190&amp;"　－　"&amp;商品入力!G190,商品入力!D190&amp;"　－　"&amp;商品入力!F190),IF(OR(商品入力!F190="",RIGHT(商品入力!F190,1)="."),商品入力!D190&amp;"　－　"&amp;商品入力!E190&amp;"　－　"&amp;商品入力!G190,商品入力!D190&amp;"　－　"&amp;商品入力!E190&amp;"　－　"&amp;商品入力!F190)))</f>
        <v/>
      </c>
      <c r="C191" s="1008"/>
      <c r="D191" s="1008" t="str">
        <f>IF(商品入力!C190="","",商品入力!C190)</f>
        <v/>
      </c>
      <c r="E191" s="1008"/>
      <c r="F191" s="1008"/>
      <c r="G191" s="838" t="str">
        <f>IF(商品入力!C190="","",商品入力!H190)</f>
        <v/>
      </c>
      <c r="H191" s="858"/>
    </row>
    <row r="192" spans="1:8" ht="18" customHeight="1">
      <c r="A192" s="137" t="str">
        <f>IF(商品入力!C191="","",A191+1)</f>
        <v/>
      </c>
      <c r="B192" s="1008" t="str">
        <f>IF(商品入力!C191="","",IF(商品入力!E191="",IF(OR(商品入力!F191="",RIGHT(商品入力!F191,1)="."),商品入力!D191&amp;"　－　"&amp;商品入力!G191,商品入力!D191&amp;"　－　"&amp;商品入力!F191),IF(OR(商品入力!F191="",RIGHT(商品入力!F191,1)="."),商品入力!D191&amp;"　－　"&amp;商品入力!E191&amp;"　－　"&amp;商品入力!G191,商品入力!D191&amp;"　－　"&amp;商品入力!E191&amp;"　－　"&amp;商品入力!F191)))</f>
        <v/>
      </c>
      <c r="C192" s="1008"/>
      <c r="D192" s="1008" t="str">
        <f>IF(商品入力!C191="","",商品入力!C191)</f>
        <v/>
      </c>
      <c r="E192" s="1008"/>
      <c r="F192" s="1008"/>
      <c r="G192" s="838" t="str">
        <f>IF(商品入力!C191="","",商品入力!H191)</f>
        <v/>
      </c>
      <c r="H192" s="858"/>
    </row>
    <row r="193" spans="1:8" ht="18" customHeight="1">
      <c r="A193" s="137" t="str">
        <f>IF(商品入力!C192="","",A192+1)</f>
        <v/>
      </c>
      <c r="B193" s="1008" t="str">
        <f>IF(商品入力!C192="","",IF(商品入力!E192="",IF(OR(商品入力!F192="",RIGHT(商品入力!F192,1)="."),商品入力!D192&amp;"　－　"&amp;商品入力!G192,商品入力!D192&amp;"　－　"&amp;商品入力!F192),IF(OR(商品入力!F192="",RIGHT(商品入力!F192,1)="."),商品入力!D192&amp;"　－　"&amp;商品入力!E192&amp;"　－　"&amp;商品入力!G192,商品入力!D192&amp;"　－　"&amp;商品入力!E192&amp;"　－　"&amp;商品入力!F192)))</f>
        <v/>
      </c>
      <c r="C193" s="1008"/>
      <c r="D193" s="1008" t="str">
        <f>IF(商品入力!C192="","",商品入力!C192)</f>
        <v/>
      </c>
      <c r="E193" s="1008"/>
      <c r="F193" s="1008"/>
      <c r="G193" s="838" t="str">
        <f>IF(商品入力!C192="","",商品入力!H192)</f>
        <v/>
      </c>
      <c r="H193" s="858"/>
    </row>
    <row r="194" spans="1:8" ht="18" customHeight="1">
      <c r="A194" s="137" t="str">
        <f>IF(商品入力!C193="","",A193+1)</f>
        <v/>
      </c>
      <c r="B194" s="1008" t="str">
        <f>IF(商品入力!C193="","",IF(商品入力!E193="",IF(OR(商品入力!F193="",RIGHT(商品入力!F193,1)="."),商品入力!D193&amp;"　－　"&amp;商品入力!G193,商品入力!D193&amp;"　－　"&amp;商品入力!F193),IF(OR(商品入力!F193="",RIGHT(商品入力!F193,1)="."),商品入力!D193&amp;"　－　"&amp;商品入力!E193&amp;"　－　"&amp;商品入力!G193,商品入力!D193&amp;"　－　"&amp;商品入力!E193&amp;"　－　"&amp;商品入力!F193)))</f>
        <v/>
      </c>
      <c r="C194" s="1008"/>
      <c r="D194" s="1008" t="str">
        <f>IF(商品入力!C193="","",商品入力!C193)</f>
        <v/>
      </c>
      <c r="E194" s="1008"/>
      <c r="F194" s="1008"/>
      <c r="G194" s="838" t="str">
        <f>IF(商品入力!C193="","",商品入力!H193)</f>
        <v/>
      </c>
      <c r="H194" s="858"/>
    </row>
    <row r="195" spans="1:8" ht="18" customHeight="1">
      <c r="A195" s="137" t="str">
        <f>IF(商品入力!C194="","",A194+1)</f>
        <v/>
      </c>
      <c r="B195" s="1008" t="str">
        <f>IF(商品入力!C194="","",IF(商品入力!E194="",IF(OR(商品入力!F194="",RIGHT(商品入力!F194,1)="."),商品入力!D194&amp;"　－　"&amp;商品入力!G194,商品入力!D194&amp;"　－　"&amp;商品入力!F194),IF(OR(商品入力!F194="",RIGHT(商品入力!F194,1)="."),商品入力!D194&amp;"　－　"&amp;商品入力!E194&amp;"　－　"&amp;商品入力!G194,商品入力!D194&amp;"　－　"&amp;商品入力!E194&amp;"　－　"&amp;商品入力!F194)))</f>
        <v/>
      </c>
      <c r="C195" s="1008"/>
      <c r="D195" s="1008" t="str">
        <f>IF(商品入力!C194="","",商品入力!C194)</f>
        <v/>
      </c>
      <c r="E195" s="1008"/>
      <c r="F195" s="1008"/>
      <c r="G195" s="838" t="str">
        <f>IF(商品入力!C194="","",商品入力!H194)</f>
        <v/>
      </c>
      <c r="H195" s="858"/>
    </row>
    <row r="196" spans="1:8" ht="18" customHeight="1">
      <c r="A196" s="137" t="str">
        <f>IF(商品入力!C195="","",A195+1)</f>
        <v/>
      </c>
      <c r="B196" s="1008" t="str">
        <f>IF(商品入力!C195="","",IF(商品入力!E195="",IF(OR(商品入力!F195="",RIGHT(商品入力!F195,1)="."),商品入力!D195&amp;"　－　"&amp;商品入力!G195,商品入力!D195&amp;"　－　"&amp;商品入力!F195),IF(OR(商品入力!F195="",RIGHT(商品入力!F195,1)="."),商品入力!D195&amp;"　－　"&amp;商品入力!E195&amp;"　－　"&amp;商品入力!G195,商品入力!D195&amp;"　－　"&amp;商品入力!E195&amp;"　－　"&amp;商品入力!F195)))</f>
        <v/>
      </c>
      <c r="C196" s="1008"/>
      <c r="D196" s="1008" t="str">
        <f>IF(商品入力!C195="","",商品入力!C195)</f>
        <v/>
      </c>
      <c r="E196" s="1008"/>
      <c r="F196" s="1008"/>
      <c r="G196" s="838" t="str">
        <f>IF(商品入力!C195="","",商品入力!H195)</f>
        <v/>
      </c>
      <c r="H196" s="858"/>
    </row>
    <row r="197" spans="1:8" ht="18" customHeight="1">
      <c r="A197" s="137" t="str">
        <f>IF(商品入力!C196="","",A196+1)</f>
        <v/>
      </c>
      <c r="B197" s="1008" t="str">
        <f>IF(商品入力!C196="","",IF(商品入力!E196="",IF(OR(商品入力!F196="",RIGHT(商品入力!F196,1)="."),商品入力!D196&amp;"　－　"&amp;商品入力!G196,商品入力!D196&amp;"　－　"&amp;商品入力!F196),IF(OR(商品入力!F196="",RIGHT(商品入力!F196,1)="."),商品入力!D196&amp;"　－　"&amp;商品入力!E196&amp;"　－　"&amp;商品入力!G196,商品入力!D196&amp;"　－　"&amp;商品入力!E196&amp;"　－　"&amp;商品入力!F196)))</f>
        <v/>
      </c>
      <c r="C197" s="1008"/>
      <c r="D197" s="1008" t="str">
        <f>IF(商品入力!C196="","",商品入力!C196)</f>
        <v/>
      </c>
      <c r="E197" s="1008"/>
      <c r="F197" s="1008"/>
      <c r="G197" s="838" t="str">
        <f>IF(商品入力!C196="","",商品入力!H196)</f>
        <v/>
      </c>
      <c r="H197" s="858"/>
    </row>
    <row r="198" spans="1:8" ht="18" customHeight="1">
      <c r="A198" s="137" t="str">
        <f>IF(商品入力!C197="","",A197+1)</f>
        <v/>
      </c>
      <c r="B198" s="1008" t="str">
        <f>IF(商品入力!C197="","",IF(商品入力!E197="",IF(OR(商品入力!F197="",RIGHT(商品入力!F197,1)="."),商品入力!D197&amp;"　－　"&amp;商品入力!G197,商品入力!D197&amp;"　－　"&amp;商品入力!F197),IF(OR(商品入力!F197="",RIGHT(商品入力!F197,1)="."),商品入力!D197&amp;"　－　"&amp;商品入力!E197&amp;"　－　"&amp;商品入力!G197,商品入力!D197&amp;"　－　"&amp;商品入力!E197&amp;"　－　"&amp;商品入力!F197)))</f>
        <v/>
      </c>
      <c r="C198" s="1008"/>
      <c r="D198" s="1008" t="str">
        <f>IF(商品入力!C197="","",商品入力!C197)</f>
        <v/>
      </c>
      <c r="E198" s="1008"/>
      <c r="F198" s="1008"/>
      <c r="G198" s="838" t="str">
        <f>IF(商品入力!C197="","",商品入力!H197)</f>
        <v/>
      </c>
      <c r="H198" s="858"/>
    </row>
    <row r="199" spans="1:8" ht="18" customHeight="1">
      <c r="A199" s="137" t="str">
        <f>IF(商品入力!C198="","",A198+1)</f>
        <v/>
      </c>
      <c r="B199" s="1008" t="str">
        <f>IF(商品入力!C198="","",IF(商品入力!E198="",IF(OR(商品入力!F198="",RIGHT(商品入力!F198,1)="."),商品入力!D198&amp;"　－　"&amp;商品入力!G198,商品入力!D198&amp;"　－　"&amp;商品入力!F198),IF(OR(商品入力!F198="",RIGHT(商品入力!F198,1)="."),商品入力!D198&amp;"　－　"&amp;商品入力!E198&amp;"　－　"&amp;商品入力!G198,商品入力!D198&amp;"　－　"&amp;商品入力!E198&amp;"　－　"&amp;商品入力!F198)))</f>
        <v/>
      </c>
      <c r="C199" s="1008"/>
      <c r="D199" s="1008" t="str">
        <f>IF(商品入力!C198="","",商品入力!C198)</f>
        <v/>
      </c>
      <c r="E199" s="1008"/>
      <c r="F199" s="1008"/>
      <c r="G199" s="838" t="str">
        <f>IF(商品入力!C198="","",商品入力!H198)</f>
        <v/>
      </c>
      <c r="H199" s="858"/>
    </row>
    <row r="200" spans="1:8" ht="18" customHeight="1">
      <c r="A200" s="137" t="str">
        <f>IF(商品入力!C199="","",A199+1)</f>
        <v/>
      </c>
      <c r="B200" s="1008" t="str">
        <f>IF(商品入力!C199="","",IF(商品入力!E199="",IF(OR(商品入力!F199="",RIGHT(商品入力!F199,1)="."),商品入力!D199&amp;"　－　"&amp;商品入力!G199,商品入力!D199&amp;"　－　"&amp;商品入力!F199),IF(OR(商品入力!F199="",RIGHT(商品入力!F199,1)="."),商品入力!D199&amp;"　－　"&amp;商品入力!E199&amp;"　－　"&amp;商品入力!G199,商品入力!D199&amp;"　－　"&amp;商品入力!E199&amp;"　－　"&amp;商品入力!F199)))</f>
        <v/>
      </c>
      <c r="C200" s="1008"/>
      <c r="D200" s="1008" t="str">
        <f>IF(商品入力!C199="","",商品入力!C199)</f>
        <v/>
      </c>
      <c r="E200" s="1008"/>
      <c r="F200" s="1008"/>
      <c r="G200" s="838" t="str">
        <f>IF(商品入力!C199="","",商品入力!H199)</f>
        <v/>
      </c>
      <c r="H200" s="858"/>
    </row>
    <row r="201" spans="1:8" ht="18" customHeight="1">
      <c r="A201" s="137" t="str">
        <f>IF(商品入力!C200="","",A200+1)</f>
        <v/>
      </c>
      <c r="B201" s="1008" t="str">
        <f>IF(商品入力!C200="","",IF(商品入力!E200="",IF(OR(商品入力!F200="",RIGHT(商品入力!F200,1)="."),商品入力!D200&amp;"　－　"&amp;商品入力!G200,商品入力!D200&amp;"　－　"&amp;商品入力!F200),IF(OR(商品入力!F200="",RIGHT(商品入力!F200,1)="."),商品入力!D200&amp;"　－　"&amp;商品入力!E200&amp;"　－　"&amp;商品入力!G200,商品入力!D200&amp;"　－　"&amp;商品入力!E200&amp;"　－　"&amp;商品入力!F200)))</f>
        <v/>
      </c>
      <c r="C201" s="1008"/>
      <c r="D201" s="1008" t="str">
        <f>IF(商品入力!C200="","",商品入力!C200)</f>
        <v/>
      </c>
      <c r="E201" s="1008"/>
      <c r="F201" s="1008"/>
      <c r="G201" s="838" t="str">
        <f>IF(商品入力!C200="","",商品入力!H200)</f>
        <v/>
      </c>
      <c r="H201" s="858"/>
    </row>
    <row r="202" spans="1:8" ht="18" customHeight="1">
      <c r="A202" s="137" t="str">
        <f>IF(商品入力!C201="","",A201+1)</f>
        <v/>
      </c>
      <c r="B202" s="1008" t="str">
        <f>IF(商品入力!C201="","",IF(商品入力!E201="",IF(OR(商品入力!F201="",RIGHT(商品入力!F201,1)="."),商品入力!D201&amp;"　－　"&amp;商品入力!G201,商品入力!D201&amp;"　－　"&amp;商品入力!F201),IF(OR(商品入力!F201="",RIGHT(商品入力!F201,1)="."),商品入力!D201&amp;"　－　"&amp;商品入力!E201&amp;"　－　"&amp;商品入力!G201,商品入力!D201&amp;"　－　"&amp;商品入力!E201&amp;"　－　"&amp;商品入力!F201)))</f>
        <v/>
      </c>
      <c r="C202" s="1008"/>
      <c r="D202" s="1008" t="str">
        <f>IF(商品入力!C201="","",商品入力!C201)</f>
        <v/>
      </c>
      <c r="E202" s="1008"/>
      <c r="F202" s="1008"/>
      <c r="G202" s="838" t="str">
        <f>IF(商品入力!C201="","",商品入力!H201)</f>
        <v/>
      </c>
      <c r="H202" s="858"/>
    </row>
    <row r="203" spans="1:8" ht="18" customHeight="1">
      <c r="A203" s="137" t="str">
        <f>IF(商品入力!C202="","",A202+1)</f>
        <v/>
      </c>
      <c r="B203" s="1008" t="str">
        <f>IF(商品入力!C202="","",IF(商品入力!E202="",IF(OR(商品入力!F202="",RIGHT(商品入力!F202,1)="."),商品入力!D202&amp;"　－　"&amp;商品入力!G202,商品入力!D202&amp;"　－　"&amp;商品入力!F202),IF(OR(商品入力!F202="",RIGHT(商品入力!F202,1)="."),商品入力!D202&amp;"　－　"&amp;商品入力!E202&amp;"　－　"&amp;商品入力!G202,商品入力!D202&amp;"　－　"&amp;商品入力!E202&amp;"　－　"&amp;商品入力!F202)))</f>
        <v/>
      </c>
      <c r="C203" s="1008"/>
      <c r="D203" s="1008" t="str">
        <f>IF(商品入力!C202="","",商品入力!C202)</f>
        <v/>
      </c>
      <c r="E203" s="1008"/>
      <c r="F203" s="1008"/>
      <c r="G203" s="838" t="str">
        <f>IF(商品入力!C202="","",商品入力!H202)</f>
        <v/>
      </c>
      <c r="H203" s="858"/>
    </row>
    <row r="204" spans="1:8" ht="18" customHeight="1">
      <c r="A204" s="137" t="str">
        <f>IF(商品入力!C203="","",A203+1)</f>
        <v/>
      </c>
      <c r="B204" s="1008" t="str">
        <f>IF(商品入力!C203="","",IF(商品入力!E203="",IF(OR(商品入力!F203="",RIGHT(商品入力!F203,1)="."),商品入力!D203&amp;"　－　"&amp;商品入力!G203,商品入力!D203&amp;"　－　"&amp;商品入力!F203),IF(OR(商品入力!F203="",RIGHT(商品入力!F203,1)="."),商品入力!D203&amp;"　－　"&amp;商品入力!E203&amp;"　－　"&amp;商品入力!G203,商品入力!D203&amp;"　－　"&amp;商品入力!E203&amp;"　－　"&amp;商品入力!F203)))</f>
        <v/>
      </c>
      <c r="C204" s="1008"/>
      <c r="D204" s="1008" t="str">
        <f>IF(商品入力!C203="","",商品入力!C203)</f>
        <v/>
      </c>
      <c r="E204" s="1008"/>
      <c r="F204" s="1008"/>
      <c r="G204" s="838" t="str">
        <f>IF(商品入力!C203="","",商品入力!H203)</f>
        <v/>
      </c>
      <c r="H204" s="858"/>
    </row>
    <row r="205" spans="1:8" ht="18" customHeight="1">
      <c r="A205" s="137" t="str">
        <f>IF(商品入力!C204="","",A204+1)</f>
        <v/>
      </c>
      <c r="B205" s="1008" t="str">
        <f>IF(商品入力!C204="","",IF(商品入力!E204="",IF(OR(商品入力!F204="",RIGHT(商品入力!F204,1)="."),商品入力!D204&amp;"　－　"&amp;商品入力!G204,商品入力!D204&amp;"　－　"&amp;商品入力!F204),IF(OR(商品入力!F204="",RIGHT(商品入力!F204,1)="."),商品入力!D204&amp;"　－　"&amp;商品入力!E204&amp;"　－　"&amp;商品入力!G204,商品入力!D204&amp;"　－　"&amp;商品入力!E204&amp;"　－　"&amp;商品入力!F204)))</f>
        <v/>
      </c>
      <c r="C205" s="1008"/>
      <c r="D205" s="1008" t="str">
        <f>IF(商品入力!C204="","",商品入力!C204)</f>
        <v/>
      </c>
      <c r="E205" s="1008"/>
      <c r="F205" s="1008"/>
      <c r="G205" s="838" t="str">
        <f>IF(商品入力!C204="","",商品入力!H204)</f>
        <v/>
      </c>
      <c r="H205" s="858"/>
    </row>
    <row r="206" spans="1:8" ht="18" customHeight="1">
      <c r="A206" s="137" t="str">
        <f>IF(商品入力!C205="","",A205+1)</f>
        <v/>
      </c>
      <c r="B206" s="1008" t="str">
        <f>IF(商品入力!C205="","",IF(商品入力!E205="",IF(OR(商品入力!F205="",RIGHT(商品入力!F205,1)="."),商品入力!D205&amp;"　－　"&amp;商品入力!G205,商品入力!D205&amp;"　－　"&amp;商品入力!F205),IF(OR(商品入力!F205="",RIGHT(商品入力!F205,1)="."),商品入力!D205&amp;"　－　"&amp;商品入力!E205&amp;"　－　"&amp;商品入力!G205,商品入力!D205&amp;"　－　"&amp;商品入力!E205&amp;"　－　"&amp;商品入力!F205)))</f>
        <v/>
      </c>
      <c r="C206" s="1008"/>
      <c r="D206" s="1008" t="str">
        <f>IF(商品入力!C205="","",商品入力!C205)</f>
        <v/>
      </c>
      <c r="E206" s="1008"/>
      <c r="F206" s="1008"/>
      <c r="G206" s="838" t="str">
        <f>IF(商品入力!C205="","",商品入力!H205)</f>
        <v/>
      </c>
      <c r="H206" s="858"/>
    </row>
    <row r="207" spans="1:8">
      <c r="A207" s="7" t="s">
        <v>992</v>
      </c>
      <c r="B207" s="7" t="s">
        <v>992</v>
      </c>
      <c r="C207" s="7" t="s">
        <v>992</v>
      </c>
      <c r="D207" s="7" t="s">
        <v>992</v>
      </c>
      <c r="E207" s="7" t="s">
        <v>992</v>
      </c>
      <c r="F207" s="7" t="s">
        <v>992</v>
      </c>
      <c r="G207" s="7" t="s">
        <v>992</v>
      </c>
      <c r="H207" s="7" t="s">
        <v>992</v>
      </c>
    </row>
  </sheetData>
  <sheetProtection sheet="1" formatColumns="0" formatRows="0"/>
  <mergeCells count="607">
    <mergeCell ref="B53:C53"/>
    <mergeCell ref="D53:F53"/>
    <mergeCell ref="G53:H53"/>
    <mergeCell ref="D54:F54"/>
    <mergeCell ref="G54:H54"/>
    <mergeCell ref="G48:H48"/>
    <mergeCell ref="G49:H49"/>
    <mergeCell ref="G50:H50"/>
    <mergeCell ref="G51:H51"/>
    <mergeCell ref="G52:H52"/>
    <mergeCell ref="G42:H42"/>
    <mergeCell ref="G43:H43"/>
    <mergeCell ref="G44:H44"/>
    <mergeCell ref="G45:H45"/>
    <mergeCell ref="G46:H46"/>
    <mergeCell ref="G47:H47"/>
    <mergeCell ref="D52:F52"/>
    <mergeCell ref="G35:H35"/>
    <mergeCell ref="G36:H36"/>
    <mergeCell ref="G37:H37"/>
    <mergeCell ref="G38:H38"/>
    <mergeCell ref="G39:H39"/>
    <mergeCell ref="G40:H40"/>
    <mergeCell ref="G41:H41"/>
    <mergeCell ref="D46:F46"/>
    <mergeCell ref="D47:F47"/>
    <mergeCell ref="D48:F48"/>
    <mergeCell ref="D49:F49"/>
    <mergeCell ref="D50:F50"/>
    <mergeCell ref="D51:F51"/>
    <mergeCell ref="D40:F40"/>
    <mergeCell ref="D41:F41"/>
    <mergeCell ref="D42:F42"/>
    <mergeCell ref="D43:F43"/>
    <mergeCell ref="D44:F44"/>
    <mergeCell ref="D45:F45"/>
    <mergeCell ref="B54:C54"/>
    <mergeCell ref="D35:F35"/>
    <mergeCell ref="D36:F36"/>
    <mergeCell ref="D37:F37"/>
    <mergeCell ref="D38:F38"/>
    <mergeCell ref="D39:F39"/>
    <mergeCell ref="B48:C48"/>
    <mergeCell ref="B49:C49"/>
    <mergeCell ref="B50:C50"/>
    <mergeCell ref="B51:C51"/>
    <mergeCell ref="B52:C52"/>
    <mergeCell ref="B42:C42"/>
    <mergeCell ref="B43:C43"/>
    <mergeCell ref="B44:C44"/>
    <mergeCell ref="B45:C45"/>
    <mergeCell ref="B46:C46"/>
    <mergeCell ref="B47:C47"/>
    <mergeCell ref="B35:C35"/>
    <mergeCell ref="B36:C36"/>
    <mergeCell ref="B37:C37"/>
    <mergeCell ref="B38:C38"/>
    <mergeCell ref="B39:C39"/>
    <mergeCell ref="B40:C40"/>
    <mergeCell ref="B41:C41"/>
    <mergeCell ref="B33:C33"/>
    <mergeCell ref="D33:F33"/>
    <mergeCell ref="G33:H33"/>
    <mergeCell ref="B34:C34"/>
    <mergeCell ref="D34:F34"/>
    <mergeCell ref="G34:H34"/>
    <mergeCell ref="D30:F30"/>
    <mergeCell ref="G30:H30"/>
    <mergeCell ref="B31:C31"/>
    <mergeCell ref="D31:F31"/>
    <mergeCell ref="G31:H31"/>
    <mergeCell ref="B32:C32"/>
    <mergeCell ref="D32:F32"/>
    <mergeCell ref="G32:H32"/>
    <mergeCell ref="B30:C30"/>
    <mergeCell ref="D21:F21"/>
    <mergeCell ref="G21:H21"/>
    <mergeCell ref="B29:C29"/>
    <mergeCell ref="D29:F29"/>
    <mergeCell ref="G29:H29"/>
    <mergeCell ref="B26:C26"/>
    <mergeCell ref="D26:F26"/>
    <mergeCell ref="G26:H26"/>
    <mergeCell ref="B27:C27"/>
    <mergeCell ref="D27:F27"/>
    <mergeCell ref="G27:H27"/>
    <mergeCell ref="G28:H28"/>
    <mergeCell ref="B25:C25"/>
    <mergeCell ref="D25:F25"/>
    <mergeCell ref="G25:H25"/>
    <mergeCell ref="B28:C28"/>
    <mergeCell ref="D28:F28"/>
    <mergeCell ref="B10:C10"/>
    <mergeCell ref="D10:F10"/>
    <mergeCell ref="G10:H10"/>
    <mergeCell ref="B11:C11"/>
    <mergeCell ref="D11:F11"/>
    <mergeCell ref="G11:H11"/>
    <mergeCell ref="B14:C14"/>
    <mergeCell ref="D14:F14"/>
    <mergeCell ref="G14:H14"/>
    <mergeCell ref="G12:H12"/>
    <mergeCell ref="B13:C13"/>
    <mergeCell ref="B12:C12"/>
    <mergeCell ref="D12:F12"/>
    <mergeCell ref="G13:H13"/>
    <mergeCell ref="B15:C15"/>
    <mergeCell ref="D15:F15"/>
    <mergeCell ref="G15:H15"/>
    <mergeCell ref="D19:F19"/>
    <mergeCell ref="G19:H19"/>
    <mergeCell ref="B20:C20"/>
    <mergeCell ref="D20:F20"/>
    <mergeCell ref="G20:H20"/>
    <mergeCell ref="B23:C23"/>
    <mergeCell ref="D23:F23"/>
    <mergeCell ref="B19:C19"/>
    <mergeCell ref="D16:F16"/>
    <mergeCell ref="G16:H16"/>
    <mergeCell ref="B17:C17"/>
    <mergeCell ref="D17:F17"/>
    <mergeCell ref="G17:H17"/>
    <mergeCell ref="B18:C18"/>
    <mergeCell ref="D18:F18"/>
    <mergeCell ref="G18:H18"/>
    <mergeCell ref="G23:H23"/>
    <mergeCell ref="B22:C22"/>
    <mergeCell ref="D22:F22"/>
    <mergeCell ref="G22:H22"/>
    <mergeCell ref="B21:C21"/>
    <mergeCell ref="A2:H2"/>
    <mergeCell ref="C4:D4"/>
    <mergeCell ref="B6:C6"/>
    <mergeCell ref="D6:F6"/>
    <mergeCell ref="G6:H6"/>
    <mergeCell ref="B5:C5"/>
    <mergeCell ref="F4:H4"/>
    <mergeCell ref="B55:C55"/>
    <mergeCell ref="D55:F55"/>
    <mergeCell ref="G55:H55"/>
    <mergeCell ref="B24:C24"/>
    <mergeCell ref="D24:F24"/>
    <mergeCell ref="G24:H24"/>
    <mergeCell ref="B7:C7"/>
    <mergeCell ref="D7:F7"/>
    <mergeCell ref="G7:H7"/>
    <mergeCell ref="B8:C8"/>
    <mergeCell ref="D8:F8"/>
    <mergeCell ref="G8:H8"/>
    <mergeCell ref="B9:C9"/>
    <mergeCell ref="D9:F9"/>
    <mergeCell ref="G9:H9"/>
    <mergeCell ref="D13:F13"/>
    <mergeCell ref="B16:C16"/>
    <mergeCell ref="B56:C56"/>
    <mergeCell ref="D56:F56"/>
    <mergeCell ref="G56:H56"/>
    <mergeCell ref="B57:C57"/>
    <mergeCell ref="D57:F57"/>
    <mergeCell ref="G57:H57"/>
    <mergeCell ref="B58:C58"/>
    <mergeCell ref="D58:F58"/>
    <mergeCell ref="G58:H58"/>
    <mergeCell ref="B59:C59"/>
    <mergeCell ref="D59:F59"/>
    <mergeCell ref="G59:H59"/>
    <mergeCell ref="B60:C60"/>
    <mergeCell ref="D60:F60"/>
    <mergeCell ref="G60:H60"/>
    <mergeCell ref="B61:C61"/>
    <mergeCell ref="D61:F61"/>
    <mergeCell ref="G61:H61"/>
    <mergeCell ref="B62:C62"/>
    <mergeCell ref="D62:F62"/>
    <mergeCell ref="G62:H62"/>
    <mergeCell ref="B63:C63"/>
    <mergeCell ref="D63:F63"/>
    <mergeCell ref="G63:H63"/>
    <mergeCell ref="B64:C64"/>
    <mergeCell ref="D64:F64"/>
    <mergeCell ref="G64:H64"/>
    <mergeCell ref="B65:C65"/>
    <mergeCell ref="D65:F65"/>
    <mergeCell ref="G65:H65"/>
    <mergeCell ref="B66:C66"/>
    <mergeCell ref="D66:F66"/>
    <mergeCell ref="G66:H66"/>
    <mergeCell ref="B67:C67"/>
    <mergeCell ref="D67:F67"/>
    <mergeCell ref="G67:H67"/>
    <mergeCell ref="B68:C68"/>
    <mergeCell ref="D68:F68"/>
    <mergeCell ref="G68:H68"/>
    <mergeCell ref="B69:C69"/>
    <mergeCell ref="D69:F69"/>
    <mergeCell ref="G69:H69"/>
    <mergeCell ref="B70:C70"/>
    <mergeCell ref="D70:F70"/>
    <mergeCell ref="G70:H70"/>
    <mergeCell ref="B71:C71"/>
    <mergeCell ref="D71:F71"/>
    <mergeCell ref="G71:H71"/>
    <mergeCell ref="B72:C72"/>
    <mergeCell ref="D72:F72"/>
    <mergeCell ref="G72:H72"/>
    <mergeCell ref="B73:C73"/>
    <mergeCell ref="D73:F73"/>
    <mergeCell ref="G73:H73"/>
    <mergeCell ref="B74:C74"/>
    <mergeCell ref="D74:F74"/>
    <mergeCell ref="G74:H74"/>
    <mergeCell ref="B75:C75"/>
    <mergeCell ref="D75:F75"/>
    <mergeCell ref="G75:H75"/>
    <mergeCell ref="B76:C76"/>
    <mergeCell ref="D76:F76"/>
    <mergeCell ref="G76:H76"/>
    <mergeCell ref="B77:C77"/>
    <mergeCell ref="D77:F77"/>
    <mergeCell ref="G77:H77"/>
    <mergeCell ref="B78:C78"/>
    <mergeCell ref="D78:F78"/>
    <mergeCell ref="G78:H78"/>
    <mergeCell ref="B79:C79"/>
    <mergeCell ref="D79:F79"/>
    <mergeCell ref="G79:H79"/>
    <mergeCell ref="B80:C80"/>
    <mergeCell ref="D80:F80"/>
    <mergeCell ref="G80:H80"/>
    <mergeCell ref="B81:C81"/>
    <mergeCell ref="D81:F81"/>
    <mergeCell ref="G81:H81"/>
    <mergeCell ref="B82:C82"/>
    <mergeCell ref="D82:F82"/>
    <mergeCell ref="G82:H82"/>
    <mergeCell ref="B83:C83"/>
    <mergeCell ref="D83:F83"/>
    <mergeCell ref="G83:H83"/>
    <mergeCell ref="B84:C84"/>
    <mergeCell ref="D84:F84"/>
    <mergeCell ref="G84:H84"/>
    <mergeCell ref="B85:C85"/>
    <mergeCell ref="D85:F85"/>
    <mergeCell ref="G85:H85"/>
    <mergeCell ref="B86:C86"/>
    <mergeCell ref="D86:F86"/>
    <mergeCell ref="G86:H86"/>
    <mergeCell ref="B87:C87"/>
    <mergeCell ref="D87:F87"/>
    <mergeCell ref="G87:H87"/>
    <mergeCell ref="B88:C88"/>
    <mergeCell ref="D88:F88"/>
    <mergeCell ref="G88:H88"/>
    <mergeCell ref="B89:C89"/>
    <mergeCell ref="D89:F89"/>
    <mergeCell ref="G89:H89"/>
    <mergeCell ref="B90:C90"/>
    <mergeCell ref="D90:F90"/>
    <mergeCell ref="G90:H90"/>
    <mergeCell ref="B91:C91"/>
    <mergeCell ref="D91:F91"/>
    <mergeCell ref="G91:H91"/>
    <mergeCell ref="B92:C92"/>
    <mergeCell ref="D92:F92"/>
    <mergeCell ref="G92:H92"/>
    <mergeCell ref="B93:C93"/>
    <mergeCell ref="D93:F93"/>
    <mergeCell ref="G93:H93"/>
    <mergeCell ref="B94:C94"/>
    <mergeCell ref="D94:F94"/>
    <mergeCell ref="G94:H94"/>
    <mergeCell ref="B95:C95"/>
    <mergeCell ref="D95:F95"/>
    <mergeCell ref="G95:H95"/>
    <mergeCell ref="B96:C96"/>
    <mergeCell ref="D96:F96"/>
    <mergeCell ref="G96:H96"/>
    <mergeCell ref="B97:C97"/>
    <mergeCell ref="D97:F97"/>
    <mergeCell ref="G97:H97"/>
    <mergeCell ref="B98:C98"/>
    <mergeCell ref="D98:F98"/>
    <mergeCell ref="G98:H98"/>
    <mergeCell ref="B99:C99"/>
    <mergeCell ref="D99:F99"/>
    <mergeCell ref="G99:H99"/>
    <mergeCell ref="B100:C100"/>
    <mergeCell ref="D100:F100"/>
    <mergeCell ref="G100:H100"/>
    <mergeCell ref="B101:C101"/>
    <mergeCell ref="D101:F101"/>
    <mergeCell ref="G101:H101"/>
    <mergeCell ref="B102:C102"/>
    <mergeCell ref="D102:F102"/>
    <mergeCell ref="G102:H102"/>
    <mergeCell ref="B103:C103"/>
    <mergeCell ref="D103:F103"/>
    <mergeCell ref="G103:H103"/>
    <mergeCell ref="B104:C104"/>
    <mergeCell ref="D104:F104"/>
    <mergeCell ref="G104:H104"/>
    <mergeCell ref="B105:C105"/>
    <mergeCell ref="D105:F105"/>
    <mergeCell ref="G105:H105"/>
    <mergeCell ref="B106:C106"/>
    <mergeCell ref="D106:F106"/>
    <mergeCell ref="G106:H106"/>
    <mergeCell ref="B107:C107"/>
    <mergeCell ref="D107:F107"/>
    <mergeCell ref="G107:H107"/>
    <mergeCell ref="B108:C108"/>
    <mergeCell ref="D108:F108"/>
    <mergeCell ref="G108:H108"/>
    <mergeCell ref="B109:C109"/>
    <mergeCell ref="D109:F109"/>
    <mergeCell ref="G109:H109"/>
    <mergeCell ref="B110:C110"/>
    <mergeCell ref="D110:F110"/>
    <mergeCell ref="G110:H110"/>
    <mergeCell ref="B111:C111"/>
    <mergeCell ref="D111:F111"/>
    <mergeCell ref="G111:H111"/>
    <mergeCell ref="B112:C112"/>
    <mergeCell ref="D112:F112"/>
    <mergeCell ref="G112:H112"/>
    <mergeCell ref="B113:C113"/>
    <mergeCell ref="D113:F113"/>
    <mergeCell ref="G113:H113"/>
    <mergeCell ref="B114:C114"/>
    <mergeCell ref="D114:F114"/>
    <mergeCell ref="G114:H114"/>
    <mergeCell ref="B115:C115"/>
    <mergeCell ref="D115:F115"/>
    <mergeCell ref="G115:H115"/>
    <mergeCell ref="B116:C116"/>
    <mergeCell ref="D116:F116"/>
    <mergeCell ref="G116:H116"/>
    <mergeCell ref="B117:C117"/>
    <mergeCell ref="D117:F117"/>
    <mergeCell ref="G117:H117"/>
    <mergeCell ref="B118:C118"/>
    <mergeCell ref="D118:F118"/>
    <mergeCell ref="G118:H118"/>
    <mergeCell ref="B119:C119"/>
    <mergeCell ref="D119:F119"/>
    <mergeCell ref="G119:H119"/>
    <mergeCell ref="B120:C120"/>
    <mergeCell ref="D120:F120"/>
    <mergeCell ref="G120:H120"/>
    <mergeCell ref="B121:C121"/>
    <mergeCell ref="D121:F121"/>
    <mergeCell ref="G121:H121"/>
    <mergeCell ref="B122:C122"/>
    <mergeCell ref="D122:F122"/>
    <mergeCell ref="G122:H122"/>
    <mergeCell ref="B123:C123"/>
    <mergeCell ref="D123:F123"/>
    <mergeCell ref="G123:H123"/>
    <mergeCell ref="B124:C124"/>
    <mergeCell ref="D124:F124"/>
    <mergeCell ref="G124:H124"/>
    <mergeCell ref="B125:C125"/>
    <mergeCell ref="D125:F125"/>
    <mergeCell ref="G125:H125"/>
    <mergeCell ref="B126:C126"/>
    <mergeCell ref="D126:F126"/>
    <mergeCell ref="G126:H126"/>
    <mergeCell ref="B127:C127"/>
    <mergeCell ref="D127:F127"/>
    <mergeCell ref="G127:H127"/>
    <mergeCell ref="B128:C128"/>
    <mergeCell ref="D128:F128"/>
    <mergeCell ref="G128:H128"/>
    <mergeCell ref="B129:C129"/>
    <mergeCell ref="D129:F129"/>
    <mergeCell ref="G129:H129"/>
    <mergeCell ref="B130:C130"/>
    <mergeCell ref="D130:F130"/>
    <mergeCell ref="G130:H130"/>
    <mergeCell ref="B131:C131"/>
    <mergeCell ref="D131:F131"/>
    <mergeCell ref="G131:H131"/>
    <mergeCell ref="B132:C132"/>
    <mergeCell ref="D132:F132"/>
    <mergeCell ref="G132:H132"/>
    <mergeCell ref="B133:C133"/>
    <mergeCell ref="D133:F133"/>
    <mergeCell ref="G133:H133"/>
    <mergeCell ref="B134:C134"/>
    <mergeCell ref="D134:F134"/>
    <mergeCell ref="G134:H134"/>
    <mergeCell ref="B135:C135"/>
    <mergeCell ref="D135:F135"/>
    <mergeCell ref="G135:H135"/>
    <mergeCell ref="B136:C136"/>
    <mergeCell ref="D136:F136"/>
    <mergeCell ref="G136:H136"/>
    <mergeCell ref="B137:C137"/>
    <mergeCell ref="D137:F137"/>
    <mergeCell ref="G137:H137"/>
    <mergeCell ref="B138:C138"/>
    <mergeCell ref="D138:F138"/>
    <mergeCell ref="G138:H138"/>
    <mergeCell ref="B139:C139"/>
    <mergeCell ref="D139:F139"/>
    <mergeCell ref="G139:H139"/>
    <mergeCell ref="B140:C140"/>
    <mergeCell ref="D140:F140"/>
    <mergeCell ref="G140:H140"/>
    <mergeCell ref="B141:C141"/>
    <mergeCell ref="D141:F141"/>
    <mergeCell ref="G141:H141"/>
    <mergeCell ref="B142:C142"/>
    <mergeCell ref="D142:F142"/>
    <mergeCell ref="G142:H142"/>
    <mergeCell ref="B143:C143"/>
    <mergeCell ref="D143:F143"/>
    <mergeCell ref="G143:H143"/>
    <mergeCell ref="B144:C144"/>
    <mergeCell ref="D144:F144"/>
    <mergeCell ref="G144:H144"/>
    <mergeCell ref="B145:C145"/>
    <mergeCell ref="D145:F145"/>
    <mergeCell ref="G145:H145"/>
    <mergeCell ref="B146:C146"/>
    <mergeCell ref="D146:F146"/>
    <mergeCell ref="G146:H146"/>
    <mergeCell ref="B147:C147"/>
    <mergeCell ref="D147:F147"/>
    <mergeCell ref="G147:H147"/>
    <mergeCell ref="B148:C148"/>
    <mergeCell ref="D148:F148"/>
    <mergeCell ref="G148:H148"/>
    <mergeCell ref="B149:C149"/>
    <mergeCell ref="D149:F149"/>
    <mergeCell ref="G149:H149"/>
    <mergeCell ref="B150:C150"/>
    <mergeCell ref="D150:F150"/>
    <mergeCell ref="G150:H150"/>
    <mergeCell ref="B151:C151"/>
    <mergeCell ref="D151:F151"/>
    <mergeCell ref="G151:H151"/>
    <mergeCell ref="B152:C152"/>
    <mergeCell ref="D152:F152"/>
    <mergeCell ref="G152:H152"/>
    <mergeCell ref="B153:C153"/>
    <mergeCell ref="D153:F153"/>
    <mergeCell ref="G153:H153"/>
    <mergeCell ref="B154:C154"/>
    <mergeCell ref="D154:F154"/>
    <mergeCell ref="G154:H154"/>
    <mergeCell ref="B155:C155"/>
    <mergeCell ref="D155:F155"/>
    <mergeCell ref="G155:H155"/>
    <mergeCell ref="B156:C156"/>
    <mergeCell ref="D156:F156"/>
    <mergeCell ref="G156:H156"/>
    <mergeCell ref="B157:C157"/>
    <mergeCell ref="D157:F157"/>
    <mergeCell ref="G157:H157"/>
    <mergeCell ref="B158:C158"/>
    <mergeCell ref="D158:F158"/>
    <mergeCell ref="G158:H158"/>
    <mergeCell ref="B159:C159"/>
    <mergeCell ref="D159:F159"/>
    <mergeCell ref="G159:H159"/>
    <mergeCell ref="B160:C160"/>
    <mergeCell ref="D160:F160"/>
    <mergeCell ref="G160:H160"/>
    <mergeCell ref="B161:C161"/>
    <mergeCell ref="D161:F161"/>
    <mergeCell ref="G161:H161"/>
    <mergeCell ref="B162:C162"/>
    <mergeCell ref="D162:F162"/>
    <mergeCell ref="G162:H162"/>
    <mergeCell ref="B163:C163"/>
    <mergeCell ref="D163:F163"/>
    <mergeCell ref="G163:H163"/>
    <mergeCell ref="B164:C164"/>
    <mergeCell ref="D164:F164"/>
    <mergeCell ref="G164:H164"/>
    <mergeCell ref="B165:C165"/>
    <mergeCell ref="D165:F165"/>
    <mergeCell ref="G165:H165"/>
    <mergeCell ref="B166:C166"/>
    <mergeCell ref="D166:F166"/>
    <mergeCell ref="G166:H166"/>
    <mergeCell ref="B167:C167"/>
    <mergeCell ref="D167:F167"/>
    <mergeCell ref="G167:H167"/>
    <mergeCell ref="B168:C168"/>
    <mergeCell ref="D168:F168"/>
    <mergeCell ref="G168:H168"/>
    <mergeCell ref="B169:C169"/>
    <mergeCell ref="D169:F169"/>
    <mergeCell ref="G169:H169"/>
    <mergeCell ref="B170:C170"/>
    <mergeCell ref="D170:F170"/>
    <mergeCell ref="G170:H170"/>
    <mergeCell ref="B171:C171"/>
    <mergeCell ref="D171:F171"/>
    <mergeCell ref="G171:H171"/>
    <mergeCell ref="B172:C172"/>
    <mergeCell ref="D172:F172"/>
    <mergeCell ref="G172:H172"/>
    <mergeCell ref="B173:C173"/>
    <mergeCell ref="D173:F173"/>
    <mergeCell ref="G173:H173"/>
    <mergeCell ref="B174:C174"/>
    <mergeCell ref="D174:F174"/>
    <mergeCell ref="G174:H174"/>
    <mergeCell ref="B175:C175"/>
    <mergeCell ref="D175:F175"/>
    <mergeCell ref="G175:H175"/>
    <mergeCell ref="B176:C176"/>
    <mergeCell ref="D176:F176"/>
    <mergeCell ref="G176:H176"/>
    <mergeCell ref="B177:C177"/>
    <mergeCell ref="D177:F177"/>
    <mergeCell ref="G177:H177"/>
    <mergeCell ref="B178:C178"/>
    <mergeCell ref="D178:F178"/>
    <mergeCell ref="G178:H178"/>
    <mergeCell ref="B179:C179"/>
    <mergeCell ref="D179:F179"/>
    <mergeCell ref="G179:H179"/>
    <mergeCell ref="B180:C180"/>
    <mergeCell ref="D180:F180"/>
    <mergeCell ref="G180:H180"/>
    <mergeCell ref="B181:C181"/>
    <mergeCell ref="D181:F181"/>
    <mergeCell ref="G181:H181"/>
    <mergeCell ref="B182:C182"/>
    <mergeCell ref="D182:F182"/>
    <mergeCell ref="G182:H182"/>
    <mergeCell ref="B183:C183"/>
    <mergeCell ref="D183:F183"/>
    <mergeCell ref="G183:H183"/>
    <mergeCell ref="B184:C184"/>
    <mergeCell ref="D184:F184"/>
    <mergeCell ref="G184:H184"/>
    <mergeCell ref="B185:C185"/>
    <mergeCell ref="D185:F185"/>
    <mergeCell ref="G185:H185"/>
    <mergeCell ref="B186:C186"/>
    <mergeCell ref="D186:F186"/>
    <mergeCell ref="G186:H186"/>
    <mergeCell ref="B187:C187"/>
    <mergeCell ref="D187:F187"/>
    <mergeCell ref="G187:H187"/>
    <mergeCell ref="B188:C188"/>
    <mergeCell ref="D188:F188"/>
    <mergeCell ref="G188:H188"/>
    <mergeCell ref="B189:C189"/>
    <mergeCell ref="D189:F189"/>
    <mergeCell ref="G189:H189"/>
    <mergeCell ref="B190:C190"/>
    <mergeCell ref="D190:F190"/>
    <mergeCell ref="G190:H190"/>
    <mergeCell ref="B191:C191"/>
    <mergeCell ref="D191:F191"/>
    <mergeCell ref="G191:H191"/>
    <mergeCell ref="B192:C192"/>
    <mergeCell ref="D192:F192"/>
    <mergeCell ref="G192:H192"/>
    <mergeCell ref="B193:C193"/>
    <mergeCell ref="D193:F193"/>
    <mergeCell ref="G193:H193"/>
    <mergeCell ref="B194:C194"/>
    <mergeCell ref="D194:F194"/>
    <mergeCell ref="G194:H194"/>
    <mergeCell ref="B195:C195"/>
    <mergeCell ref="D195:F195"/>
    <mergeCell ref="G195:H195"/>
    <mergeCell ref="B196:C196"/>
    <mergeCell ref="D196:F196"/>
    <mergeCell ref="G196:H196"/>
    <mergeCell ref="B197:C197"/>
    <mergeCell ref="D197:F197"/>
    <mergeCell ref="G197:H197"/>
    <mergeCell ref="B198:C198"/>
    <mergeCell ref="D198:F198"/>
    <mergeCell ref="G198:H198"/>
    <mergeCell ref="B199:C199"/>
    <mergeCell ref="D199:F199"/>
    <mergeCell ref="G199:H199"/>
    <mergeCell ref="B200:C200"/>
    <mergeCell ref="D200:F200"/>
    <mergeCell ref="G200:H200"/>
    <mergeCell ref="B201:C201"/>
    <mergeCell ref="D201:F201"/>
    <mergeCell ref="G201:H201"/>
    <mergeCell ref="B205:C205"/>
    <mergeCell ref="D205:F205"/>
    <mergeCell ref="G205:H205"/>
    <mergeCell ref="B206:C206"/>
    <mergeCell ref="D206:F206"/>
    <mergeCell ref="G206:H206"/>
    <mergeCell ref="B202:C202"/>
    <mergeCell ref="D202:F202"/>
    <mergeCell ref="G202:H202"/>
    <mergeCell ref="B203:C203"/>
    <mergeCell ref="D203:F203"/>
    <mergeCell ref="G203:H203"/>
    <mergeCell ref="B204:C204"/>
    <mergeCell ref="D204:F204"/>
    <mergeCell ref="G204:H204"/>
  </mergeCells>
  <phoneticPr fontId="8"/>
  <printOptions horizontalCentered="1"/>
  <pageMargins left="0.70866141732283472" right="0.70866141732283472" top="0.55118110236220474" bottom="0.74803149606299213" header="0.31496062992125984" footer="0.31496062992125984"/>
  <extLst>
    <ext xmlns:x14="http://schemas.microsoft.com/office/spreadsheetml/2009/9/main" uri="{78C0D931-6437-407d-A8EE-F0AAD7539E65}">
      <x14:conditionalFormattings>
        <x14:conditionalFormatting xmlns:xm="http://schemas.microsoft.com/office/excel/2006/main">
          <x14:cfRule type="expression" priority="2" id="{3F276B2D-3DB7-4BB1-80E3-7E91171D9F55}">
            <xm:f>商品入力!$C6=""</xm:f>
            <x14:dxf>
              <fill>
                <patternFill>
                  <bgColor theme="0" tint="-0.14996795556505021"/>
                </patternFill>
              </fill>
              <border>
                <left/>
                <right/>
                <bottom/>
                <vertical/>
                <horizontal/>
              </border>
            </x14:dxf>
          </x14:cfRule>
          <xm:sqref>A7:H206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10653-0B96-4E47-B26D-AA6BBD2B64D3}">
  <sheetPr>
    <tabColor rgb="FF92D050"/>
    <pageSetUpPr fitToPage="1"/>
  </sheetPr>
  <dimension ref="A1:J42"/>
  <sheetViews>
    <sheetView view="pageBreakPreview" topLeftCell="A28" zoomScaleNormal="100" zoomScaleSheetLayoutView="100" workbookViewId="0">
      <selection activeCell="J7" sqref="J7"/>
    </sheetView>
  </sheetViews>
  <sheetFormatPr defaultColWidth="8.81640625" defaultRowHeight="13"/>
  <cols>
    <col min="1" max="1" width="11.90625" style="1" customWidth="1"/>
    <col min="2" max="9" width="9.6328125" style="1" customWidth="1"/>
    <col min="10" max="10" width="9.81640625" style="1" customWidth="1"/>
    <col min="11" max="16384" width="8.81640625" style="1"/>
  </cols>
  <sheetData>
    <row r="1" spans="1:10" ht="20.149999999999999" customHeight="1">
      <c r="A1" s="958" t="s">
        <v>1282</v>
      </c>
      <c r="B1" s="958"/>
      <c r="C1" s="958"/>
      <c r="D1" s="958"/>
      <c r="E1" s="958"/>
      <c r="F1" s="958"/>
      <c r="G1" s="958"/>
      <c r="H1" s="958"/>
      <c r="I1" s="958"/>
      <c r="J1" s="7"/>
    </row>
    <row r="2" spans="1:10">
      <c r="A2" s="2"/>
      <c r="B2" s="2"/>
      <c r="C2" s="2"/>
      <c r="D2" s="2"/>
      <c r="E2" s="2"/>
      <c r="F2" s="2"/>
      <c r="G2" s="2"/>
      <c r="H2" s="2"/>
      <c r="I2" s="2"/>
    </row>
    <row r="3" spans="1:10">
      <c r="A3" s="2"/>
      <c r="B3" s="2"/>
      <c r="C3" s="2"/>
      <c r="D3" s="2"/>
      <c r="E3" s="2"/>
      <c r="F3" s="2"/>
      <c r="G3" s="2"/>
      <c r="H3" s="2"/>
      <c r="I3" s="2"/>
    </row>
    <row r="4" spans="1:10" ht="24" customHeight="1">
      <c r="A4" s="144"/>
      <c r="B4" s="1017"/>
      <c r="C4" s="1017"/>
      <c r="D4" s="1017"/>
      <c r="E4" s="1017"/>
      <c r="F4" s="1017"/>
      <c r="G4" s="1017"/>
      <c r="H4" s="1017"/>
      <c r="I4" s="907"/>
    </row>
    <row r="5" spans="1:10" ht="24" customHeight="1">
      <c r="A5" s="10"/>
      <c r="B5" s="931"/>
      <c r="C5" s="931"/>
      <c r="D5" s="931"/>
      <c r="E5" s="931"/>
      <c r="F5" s="931"/>
      <c r="G5" s="931"/>
      <c r="H5" s="931"/>
      <c r="I5" s="912"/>
    </row>
    <row r="6" spans="1:10" ht="24" customHeight="1">
      <c r="A6" s="10"/>
      <c r="B6" s="931"/>
      <c r="C6" s="931"/>
      <c r="D6" s="931"/>
      <c r="E6" s="931"/>
      <c r="F6" s="931"/>
      <c r="G6" s="931"/>
      <c r="H6" s="931"/>
      <c r="I6" s="912"/>
    </row>
    <row r="7" spans="1:10" ht="24" customHeight="1">
      <c r="A7" s="10"/>
      <c r="B7" s="931"/>
      <c r="C7" s="931"/>
      <c r="D7" s="931"/>
      <c r="E7" s="931"/>
      <c r="F7" s="931"/>
      <c r="G7" s="931"/>
      <c r="H7" s="931"/>
      <c r="I7" s="912"/>
    </row>
    <row r="8" spans="1:10" ht="24" customHeight="1">
      <c r="A8" s="10"/>
      <c r="B8" s="931"/>
      <c r="C8" s="931"/>
      <c r="D8" s="931"/>
      <c r="E8" s="931"/>
      <c r="F8" s="931"/>
      <c r="G8" s="931"/>
      <c r="H8" s="931"/>
      <c r="I8" s="912"/>
    </row>
    <row r="9" spans="1:10" ht="24" customHeight="1">
      <c r="A9" s="10"/>
      <c r="B9" s="931"/>
      <c r="C9" s="931"/>
      <c r="D9" s="931"/>
      <c r="E9" s="931"/>
      <c r="F9" s="931"/>
      <c r="G9" s="931"/>
      <c r="H9" s="931"/>
      <c r="I9" s="912"/>
    </row>
    <row r="10" spans="1:10" ht="24" customHeight="1">
      <c r="A10" s="10"/>
      <c r="B10" s="2"/>
      <c r="C10" s="2"/>
      <c r="D10" s="2"/>
      <c r="E10" s="2"/>
      <c r="F10" s="2"/>
      <c r="G10" s="2"/>
      <c r="H10" s="2"/>
      <c r="I10" s="11"/>
    </row>
    <row r="11" spans="1:10" ht="24" customHeight="1">
      <c r="A11" s="10"/>
      <c r="B11" s="2"/>
      <c r="C11" s="2"/>
      <c r="D11" s="2"/>
      <c r="E11" s="2"/>
      <c r="F11" s="2"/>
      <c r="G11" s="2"/>
      <c r="H11" s="2"/>
      <c r="I11" s="11"/>
    </row>
    <row r="12" spans="1:10" ht="24" customHeight="1">
      <c r="A12" s="10"/>
      <c r="B12" s="2"/>
      <c r="C12" s="2"/>
      <c r="D12" s="2"/>
      <c r="E12" s="2"/>
      <c r="F12" s="2"/>
      <c r="G12" s="2"/>
      <c r="H12" s="2"/>
      <c r="I12" s="11"/>
    </row>
    <row r="13" spans="1:10" ht="24" customHeight="1">
      <c r="A13" s="10"/>
      <c r="B13" s="2"/>
      <c r="C13" s="2"/>
      <c r="D13" s="2"/>
      <c r="E13" s="2"/>
      <c r="F13" s="2"/>
      <c r="G13" s="2"/>
      <c r="H13" s="2"/>
      <c r="I13" s="11"/>
    </row>
    <row r="14" spans="1:10" ht="24" customHeight="1">
      <c r="A14" s="10"/>
      <c r="B14" s="2"/>
      <c r="C14" s="2"/>
      <c r="D14" s="2"/>
      <c r="E14" s="2"/>
      <c r="F14" s="2"/>
      <c r="G14" s="2"/>
      <c r="H14" s="2"/>
      <c r="I14" s="11"/>
    </row>
    <row r="15" spans="1:10" ht="24" customHeight="1">
      <c r="A15" s="10"/>
      <c r="B15" s="2"/>
      <c r="C15" s="2"/>
      <c r="D15" s="2"/>
      <c r="E15" s="2"/>
      <c r="F15" s="2"/>
      <c r="G15" s="2"/>
      <c r="H15" s="2"/>
      <c r="I15" s="11"/>
    </row>
    <row r="16" spans="1:10" ht="24" customHeight="1">
      <c r="A16" s="10"/>
      <c r="B16" s="2"/>
      <c r="C16" s="2"/>
      <c r="D16" s="2"/>
      <c r="E16" s="2"/>
      <c r="F16" s="2"/>
      <c r="G16" s="2"/>
      <c r="H16" s="2"/>
      <c r="I16" s="11"/>
    </row>
    <row r="17" spans="1:9" ht="24" customHeight="1">
      <c r="A17" s="10"/>
      <c r="B17" s="2"/>
      <c r="C17" s="2"/>
      <c r="D17" s="2"/>
      <c r="E17" s="2"/>
      <c r="F17" s="2"/>
      <c r="G17" s="2"/>
      <c r="H17" s="2"/>
      <c r="I17" s="11"/>
    </row>
    <row r="18" spans="1:9" ht="24" customHeight="1">
      <c r="A18" s="10"/>
      <c r="B18" s="2"/>
      <c r="C18" s="2"/>
      <c r="D18" s="2"/>
      <c r="E18" s="2"/>
      <c r="F18" s="2"/>
      <c r="G18" s="2"/>
      <c r="H18" s="2"/>
      <c r="I18" s="11"/>
    </row>
    <row r="19" spans="1:9" ht="24" customHeight="1">
      <c r="A19" s="10"/>
      <c r="B19" s="2"/>
      <c r="C19" s="2"/>
      <c r="D19" s="2"/>
      <c r="E19" s="2"/>
      <c r="F19" s="2"/>
      <c r="G19" s="2"/>
      <c r="H19" s="2"/>
      <c r="I19" s="11"/>
    </row>
    <row r="20" spans="1:9" ht="24" customHeight="1">
      <c r="A20" s="10"/>
      <c r="B20" s="2"/>
      <c r="C20" s="2"/>
      <c r="D20" s="2"/>
      <c r="E20" s="2"/>
      <c r="F20" s="2"/>
      <c r="G20" s="2"/>
      <c r="H20" s="2"/>
      <c r="I20" s="11"/>
    </row>
    <row r="21" spans="1:9" ht="24" customHeight="1">
      <c r="A21" s="10"/>
      <c r="B21" s="2"/>
      <c r="C21" s="2"/>
      <c r="D21" s="2"/>
      <c r="E21" s="2"/>
      <c r="F21" s="2"/>
      <c r="G21" s="2"/>
      <c r="H21" s="2"/>
      <c r="I21" s="11"/>
    </row>
    <row r="22" spans="1:9" ht="24" customHeight="1">
      <c r="A22" s="10"/>
      <c r="B22" s="2"/>
      <c r="C22" s="2"/>
      <c r="D22" s="2"/>
      <c r="E22" s="2"/>
      <c r="F22" s="2"/>
      <c r="G22" s="2"/>
      <c r="H22" s="2"/>
      <c r="I22" s="11"/>
    </row>
    <row r="23" spans="1:9" ht="24" customHeight="1">
      <c r="A23" s="10"/>
      <c r="B23" s="2"/>
      <c r="C23" s="2"/>
      <c r="D23" s="2"/>
      <c r="E23" s="2"/>
      <c r="F23" s="2"/>
      <c r="G23" s="2"/>
      <c r="H23" s="2"/>
      <c r="I23" s="11"/>
    </row>
    <row r="24" spans="1:9" ht="24" customHeight="1">
      <c r="A24" s="10"/>
      <c r="B24" s="2"/>
      <c r="C24" s="2"/>
      <c r="D24" s="2"/>
      <c r="E24" s="2"/>
      <c r="F24" s="2"/>
      <c r="G24" s="2"/>
      <c r="H24" s="2"/>
      <c r="I24" s="11"/>
    </row>
    <row r="25" spans="1:9" ht="24" customHeight="1">
      <c r="A25" s="10"/>
      <c r="B25" s="2"/>
      <c r="C25" s="2"/>
      <c r="D25" s="2"/>
      <c r="E25" s="2"/>
      <c r="F25" s="2"/>
      <c r="G25" s="2"/>
      <c r="H25" s="2"/>
      <c r="I25" s="11"/>
    </row>
    <row r="26" spans="1:9" ht="24" customHeight="1">
      <c r="A26" s="10"/>
      <c r="B26" s="2"/>
      <c r="C26" s="2"/>
      <c r="D26" s="2"/>
      <c r="E26" s="2"/>
      <c r="F26" s="2"/>
      <c r="G26" s="2"/>
      <c r="H26" s="2"/>
      <c r="I26" s="11"/>
    </row>
    <row r="27" spans="1:9" ht="24" customHeight="1">
      <c r="A27" s="10"/>
      <c r="B27" s="2"/>
      <c r="C27" s="2"/>
      <c r="D27" s="2"/>
      <c r="E27" s="2"/>
      <c r="F27" s="2"/>
      <c r="G27" s="2"/>
      <c r="H27" s="2"/>
      <c r="I27" s="11"/>
    </row>
    <row r="28" spans="1:9" ht="24" customHeight="1">
      <c r="A28" s="10"/>
      <c r="B28" s="2"/>
      <c r="C28" s="2"/>
      <c r="D28" s="2"/>
      <c r="E28" s="2"/>
      <c r="F28" s="2"/>
      <c r="G28" s="2"/>
      <c r="H28" s="2"/>
      <c r="I28" s="11"/>
    </row>
    <row r="29" spans="1:9" ht="24" customHeight="1">
      <c r="A29" s="10"/>
      <c r="B29" s="2"/>
      <c r="C29" s="2"/>
      <c r="D29" s="2"/>
      <c r="E29" s="2"/>
      <c r="F29" s="2"/>
      <c r="G29" s="2"/>
      <c r="H29" s="2"/>
      <c r="I29" s="11"/>
    </row>
    <row r="30" spans="1:9" ht="24" customHeight="1">
      <c r="A30" s="10"/>
      <c r="B30" s="2"/>
      <c r="C30" s="2"/>
      <c r="D30" s="2"/>
      <c r="E30" s="2"/>
      <c r="F30" s="2"/>
      <c r="G30" s="2"/>
      <c r="H30" s="2"/>
      <c r="I30" s="11"/>
    </row>
    <row r="31" spans="1:9" ht="24" customHeight="1">
      <c r="A31" s="10"/>
      <c r="B31" s="2"/>
      <c r="C31" s="2"/>
      <c r="D31" s="2"/>
      <c r="E31" s="2"/>
      <c r="F31" s="2"/>
      <c r="G31" s="2"/>
      <c r="H31" s="2"/>
      <c r="I31" s="11"/>
    </row>
    <row r="32" spans="1:9" ht="24" customHeight="1">
      <c r="A32" s="10"/>
      <c r="B32" s="2"/>
      <c r="C32" s="2"/>
      <c r="D32" s="2"/>
      <c r="E32" s="2"/>
      <c r="F32" s="2"/>
      <c r="G32" s="2"/>
      <c r="H32" s="2"/>
      <c r="I32" s="11"/>
    </row>
    <row r="33" spans="1:9" ht="24" customHeight="1">
      <c r="A33" s="12"/>
      <c r="B33" s="147"/>
      <c r="C33" s="147"/>
      <c r="D33" s="147"/>
      <c r="E33" s="147"/>
      <c r="F33" s="147"/>
      <c r="G33" s="147"/>
      <c r="H33" s="147"/>
      <c r="I33" s="8"/>
    </row>
    <row r="34" spans="1:9" ht="24" customHeight="1"/>
    <row r="35" spans="1:9" ht="24" customHeight="1"/>
    <row r="36" spans="1:9" ht="24" customHeight="1"/>
    <row r="37" spans="1:9" ht="24" customHeight="1"/>
    <row r="38" spans="1:9" ht="24" customHeight="1"/>
    <row r="39" spans="1:9" ht="24" customHeight="1"/>
    <row r="40" spans="1:9" ht="24" customHeight="1"/>
    <row r="41" spans="1:9" ht="24" customHeight="1"/>
    <row r="42" spans="1:9" ht="24" customHeight="1"/>
  </sheetData>
  <sheetProtection formatColumns="0" formatRows="0"/>
  <mergeCells count="7">
    <mergeCell ref="B9:I9"/>
    <mergeCell ref="A1:I1"/>
    <mergeCell ref="B4:I4"/>
    <mergeCell ref="B5:I5"/>
    <mergeCell ref="B6:I6"/>
    <mergeCell ref="B7:I7"/>
    <mergeCell ref="B8:I8"/>
  </mergeCells>
  <phoneticPr fontId="8"/>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J28"/>
  <sheetViews>
    <sheetView view="pageBreakPreview" topLeftCell="A19" zoomScale="90" zoomScaleNormal="70" zoomScaleSheetLayoutView="90" workbookViewId="0">
      <selection activeCell="B14" sqref="B14:D14"/>
    </sheetView>
  </sheetViews>
  <sheetFormatPr defaultColWidth="9" defaultRowHeight="13"/>
  <cols>
    <col min="1" max="1" width="20.36328125" style="2" customWidth="1"/>
    <col min="2" max="2" width="13.1796875" style="2" customWidth="1"/>
    <col min="3" max="3" width="3.81640625" style="2" customWidth="1"/>
    <col min="4" max="4" width="13.1796875" style="2" customWidth="1"/>
    <col min="5" max="5" width="3.81640625" style="2" customWidth="1"/>
    <col min="6" max="6" width="13.1796875" style="2" customWidth="1"/>
    <col min="7" max="7" width="3.81640625" style="2" customWidth="1"/>
    <col min="8" max="8" width="13.1796875" style="2" customWidth="1"/>
    <col min="9" max="10" width="3.81640625" style="2" customWidth="1"/>
    <col min="11" max="16384" width="9" style="2"/>
  </cols>
  <sheetData>
    <row r="1" spans="1:10" ht="14">
      <c r="H1" s="1018" t="s">
        <v>269</v>
      </c>
      <c r="I1" s="1018"/>
      <c r="J1" s="57"/>
    </row>
    <row r="2" spans="1:10" ht="21">
      <c r="A2" s="1019" t="s">
        <v>130</v>
      </c>
      <c r="B2" s="1019"/>
      <c r="C2" s="1019"/>
      <c r="D2" s="1019"/>
      <c r="E2" s="1019"/>
      <c r="F2" s="1019"/>
      <c r="G2" s="1019"/>
      <c r="H2" s="1019"/>
      <c r="I2" s="1019"/>
      <c r="J2" s="56"/>
    </row>
    <row r="3" spans="1:10" ht="26.25" customHeight="1"/>
    <row r="4" spans="1:10" ht="27.75" customHeight="1">
      <c r="A4" s="2" t="s">
        <v>131</v>
      </c>
    </row>
    <row r="5" spans="1:10" ht="27.75" customHeight="1">
      <c r="A5" s="54" t="s">
        <v>132</v>
      </c>
      <c r="B5" s="1020" t="s">
        <v>133</v>
      </c>
      <c r="C5" s="1021"/>
      <c r="D5" s="1021"/>
      <c r="E5" s="1021"/>
      <c r="F5" s="1022" t="s">
        <v>134</v>
      </c>
      <c r="G5" s="1022"/>
      <c r="H5" s="1022"/>
      <c r="I5" s="1022"/>
      <c r="J5" s="55"/>
    </row>
    <row r="6" spans="1:10" ht="27.75" customHeight="1">
      <c r="A6" s="50"/>
      <c r="B6" s="50"/>
      <c r="C6" s="9"/>
      <c r="D6" s="9"/>
      <c r="E6" s="55"/>
      <c r="F6" s="50"/>
      <c r="G6" s="9"/>
      <c r="H6" s="9"/>
      <c r="I6" s="53"/>
      <c r="J6" s="55"/>
    </row>
    <row r="7" spans="1:10" ht="27.75" customHeight="1">
      <c r="A7" s="10" t="s">
        <v>135</v>
      </c>
      <c r="B7" s="1023">
        <f>'12.(別紙4-1)収支計算書内訳'!I40</f>
        <v>0</v>
      </c>
      <c r="C7" s="1024"/>
      <c r="D7" s="1024"/>
      <c r="E7" s="11" t="s">
        <v>136</v>
      </c>
      <c r="F7" s="1023"/>
      <c r="G7" s="1024"/>
      <c r="H7" s="1024"/>
      <c r="I7" s="11" t="s">
        <v>136</v>
      </c>
    </row>
    <row r="8" spans="1:10" ht="27.75" customHeight="1">
      <c r="A8" s="10"/>
      <c r="B8" s="1025"/>
      <c r="C8" s="1026"/>
      <c r="D8" s="1026"/>
      <c r="E8" s="11"/>
      <c r="F8" s="1025"/>
      <c r="G8" s="1026"/>
      <c r="H8" s="1026"/>
      <c r="I8" s="11"/>
    </row>
    <row r="9" spans="1:10" ht="27.75" customHeight="1">
      <c r="A9" s="10" t="s">
        <v>137</v>
      </c>
      <c r="B9" s="1023">
        <f>B14-B7</f>
        <v>0</v>
      </c>
      <c r="C9" s="1024"/>
      <c r="D9" s="1024"/>
      <c r="E9" s="11" t="s">
        <v>136</v>
      </c>
      <c r="F9" s="1023"/>
      <c r="G9" s="1024"/>
      <c r="H9" s="1024"/>
      <c r="I9" s="11" t="s">
        <v>136</v>
      </c>
    </row>
    <row r="10" spans="1:10" ht="27.75" customHeight="1">
      <c r="A10" s="10"/>
      <c r="B10" s="1025"/>
      <c r="C10" s="1026"/>
      <c r="D10" s="1026"/>
      <c r="E10" s="11"/>
      <c r="F10" s="1025"/>
      <c r="G10" s="1026"/>
      <c r="H10" s="1026"/>
      <c r="I10" s="11"/>
    </row>
    <row r="11" spans="1:10" ht="27.75" customHeight="1">
      <c r="A11" s="10" t="s">
        <v>138</v>
      </c>
      <c r="B11" s="1023"/>
      <c r="C11" s="1024"/>
      <c r="D11" s="1024"/>
      <c r="E11" s="11" t="s">
        <v>136</v>
      </c>
      <c r="F11" s="1023"/>
      <c r="G11" s="1024"/>
      <c r="H11" s="1024"/>
      <c r="I11" s="11" t="s">
        <v>136</v>
      </c>
    </row>
    <row r="12" spans="1:10" ht="27.75" customHeight="1">
      <c r="A12" s="10" t="s">
        <v>139</v>
      </c>
      <c r="B12" s="1025"/>
      <c r="C12" s="1026"/>
      <c r="D12" s="1026"/>
      <c r="E12" s="11"/>
      <c r="F12" s="1025"/>
      <c r="G12" s="1026"/>
      <c r="H12" s="1026"/>
      <c r="I12" s="11"/>
    </row>
    <row r="13" spans="1:10" ht="27.75" customHeight="1">
      <c r="A13" s="10"/>
      <c r="B13" s="1025"/>
      <c r="C13" s="1026"/>
      <c r="D13" s="1026"/>
      <c r="E13" s="11"/>
      <c r="F13" s="1025"/>
      <c r="G13" s="1026"/>
      <c r="H13" s="1026"/>
      <c r="I13" s="11"/>
    </row>
    <row r="14" spans="1:10" ht="27.75" customHeight="1">
      <c r="A14" s="52" t="s">
        <v>140</v>
      </c>
      <c r="B14" s="1023">
        <f>'12.(別紙4-1)収支計算書内訳'!I38</f>
        <v>0</v>
      </c>
      <c r="C14" s="1024"/>
      <c r="D14" s="1024"/>
      <c r="E14" s="11" t="s">
        <v>136</v>
      </c>
      <c r="F14" s="1023"/>
      <c r="G14" s="1024"/>
      <c r="H14" s="1024"/>
      <c r="I14" s="11" t="s">
        <v>136</v>
      </c>
    </row>
    <row r="15" spans="1:10" ht="27.75" customHeight="1">
      <c r="A15" s="12"/>
      <c r="B15" s="1027"/>
      <c r="C15" s="1028"/>
      <c r="D15" s="1028"/>
      <c r="E15" s="8"/>
      <c r="F15" s="1027"/>
      <c r="G15" s="1028"/>
      <c r="H15" s="1028"/>
      <c r="I15" s="8"/>
      <c r="J15" s="10"/>
    </row>
    <row r="16" spans="1:10" ht="27.75" customHeight="1"/>
    <row r="17" spans="1:10" ht="27.75" customHeight="1">
      <c r="A17" s="2" t="s">
        <v>141</v>
      </c>
    </row>
    <row r="18" spans="1:10" ht="27.75" customHeight="1">
      <c r="A18" s="1029" t="s">
        <v>142</v>
      </c>
      <c r="B18" s="1020" t="s">
        <v>143</v>
      </c>
      <c r="C18" s="1021"/>
      <c r="D18" s="1021"/>
      <c r="E18" s="1031"/>
      <c r="F18" s="1020" t="s">
        <v>134</v>
      </c>
      <c r="G18" s="1021"/>
      <c r="H18" s="1021"/>
      <c r="I18" s="1031"/>
      <c r="J18" s="52"/>
    </row>
    <row r="19" spans="1:10" ht="27.75" customHeight="1">
      <c r="A19" s="1030"/>
      <c r="B19" s="1020" t="s">
        <v>144</v>
      </c>
      <c r="C19" s="1031"/>
      <c r="D19" s="1020" t="s">
        <v>145</v>
      </c>
      <c r="E19" s="1031"/>
      <c r="F19" s="1020" t="s">
        <v>144</v>
      </c>
      <c r="G19" s="1031"/>
      <c r="H19" s="1020" t="s">
        <v>145</v>
      </c>
      <c r="I19" s="1031"/>
      <c r="J19" s="55"/>
    </row>
    <row r="20" spans="1:10" ht="27.75" customHeight="1">
      <c r="A20" s="1032" t="s">
        <v>1242</v>
      </c>
      <c r="B20" s="50"/>
      <c r="C20" s="51"/>
      <c r="D20" s="50"/>
      <c r="E20" s="51"/>
      <c r="F20" s="50"/>
      <c r="G20" s="51"/>
      <c r="H20" s="50"/>
      <c r="I20" s="51"/>
      <c r="J20" s="52"/>
    </row>
    <row r="21" spans="1:10" ht="27.75" customHeight="1">
      <c r="A21" s="1033"/>
      <c r="B21" s="13">
        <f>B7</f>
        <v>0</v>
      </c>
      <c r="C21" s="11" t="s">
        <v>136</v>
      </c>
      <c r="D21" s="13">
        <f>B14</f>
        <v>0</v>
      </c>
      <c r="E21" s="11" t="s">
        <v>136</v>
      </c>
      <c r="F21" s="13">
        <f>F7</f>
        <v>0</v>
      </c>
      <c r="G21" s="11" t="s">
        <v>136</v>
      </c>
      <c r="H21" s="13">
        <f>F14</f>
        <v>0</v>
      </c>
      <c r="I21" s="11" t="s">
        <v>136</v>
      </c>
    </row>
    <row r="22" spans="1:10" ht="35.25" customHeight="1">
      <c r="A22" s="1030"/>
      <c r="B22" s="14" t="str">
        <f>IF(B21=B7,"","収入の部の補助金計と一致せず")</f>
        <v/>
      </c>
      <c r="C22" s="15"/>
      <c r="D22" s="16" t="str">
        <f>IF(D21=B14,"","収入の部の予算合計と一致せず")</f>
        <v/>
      </c>
      <c r="E22" s="15"/>
      <c r="F22" s="14" t="str">
        <f>IF(F21=F7,"","収入の部の補助金実績と一致せず")</f>
        <v/>
      </c>
      <c r="G22" s="15"/>
      <c r="H22" s="14" t="str">
        <f>IF(H21=F14,"","収入の部の実績合計と一致せず")</f>
        <v/>
      </c>
      <c r="I22" s="15"/>
      <c r="J22" s="19"/>
    </row>
    <row r="23" spans="1:10" ht="21" customHeight="1">
      <c r="A23" s="2" t="s">
        <v>146</v>
      </c>
    </row>
    <row r="24" spans="1:10" ht="21" customHeight="1">
      <c r="A24" s="2" t="s">
        <v>147</v>
      </c>
    </row>
    <row r="25" spans="1:10" ht="21" customHeight="1">
      <c r="A25" s="2" t="s">
        <v>148</v>
      </c>
    </row>
    <row r="26" spans="1:10" ht="21" customHeight="1">
      <c r="A26" s="2" t="s">
        <v>149</v>
      </c>
    </row>
    <row r="27" spans="1:10" ht="21" customHeight="1"/>
    <row r="28" spans="1:10" ht="21" customHeight="1"/>
  </sheetData>
  <sheetProtection sheet="1" formatColumns="0" formatRows="0"/>
  <mergeCells count="30">
    <mergeCell ref="A20:A22"/>
    <mergeCell ref="B19:C19"/>
    <mergeCell ref="D19:E19"/>
    <mergeCell ref="F19:G19"/>
    <mergeCell ref="H19:I19"/>
    <mergeCell ref="B15:D15"/>
    <mergeCell ref="F15:H15"/>
    <mergeCell ref="A18:A19"/>
    <mergeCell ref="B18:E18"/>
    <mergeCell ref="F18:I18"/>
    <mergeCell ref="B13:D13"/>
    <mergeCell ref="F13:H13"/>
    <mergeCell ref="B14:D14"/>
    <mergeCell ref="F14:H14"/>
    <mergeCell ref="B11:D11"/>
    <mergeCell ref="F11:H11"/>
    <mergeCell ref="B12:D12"/>
    <mergeCell ref="F12:H12"/>
    <mergeCell ref="B10:D10"/>
    <mergeCell ref="F10:H10"/>
    <mergeCell ref="B7:D7"/>
    <mergeCell ref="F7:H7"/>
    <mergeCell ref="B8:D8"/>
    <mergeCell ref="F8:H8"/>
    <mergeCell ref="H1:I1"/>
    <mergeCell ref="A2:I2"/>
    <mergeCell ref="B5:E5"/>
    <mergeCell ref="F5:I5"/>
    <mergeCell ref="B9:D9"/>
    <mergeCell ref="F9:H9"/>
  </mergeCells>
  <phoneticPr fontId="8"/>
  <conditionalFormatting sqref="A20:A22">
    <cfRule type="containsBlanks" dxfId="12" priority="2">
      <formula>LEN(TRIM(A20))=0</formula>
    </cfRule>
  </conditionalFormatting>
  <conditionalFormatting sqref="B7:D7 B9:D9 B21 D21">
    <cfRule type="cellIs" dxfId="11" priority="4" operator="equal">
      <formula>""</formula>
    </cfRule>
  </conditionalFormatting>
  <conditionalFormatting sqref="B14:D14">
    <cfRule type="containsBlanks" dxfId="10" priority="3">
      <formula>LEN(TRIM(B14))=0</formula>
    </cfRule>
  </conditionalFormatting>
  <printOptions horizontalCentered="1"/>
  <pageMargins left="0.70866141732283472" right="0.70866141732283472" top="0.74803149606299213" bottom="0.74803149606299213" header="0.31496062992125984" footer="0.31496062992125984"/>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M43"/>
  <sheetViews>
    <sheetView view="pageBreakPreview" topLeftCell="A31" zoomScale="70" zoomScaleNormal="100" zoomScaleSheetLayoutView="70" workbookViewId="0">
      <selection activeCell="N25" sqref="N25"/>
    </sheetView>
  </sheetViews>
  <sheetFormatPr defaultColWidth="9" defaultRowHeight="13"/>
  <cols>
    <col min="1" max="1" width="2.6328125" style="1" customWidth="1"/>
    <col min="2" max="2" width="22.6328125" style="1" customWidth="1"/>
    <col min="3" max="3" width="6.6328125" style="1" customWidth="1"/>
    <col min="4" max="4" width="10.6328125" style="1" customWidth="1"/>
    <col min="5" max="7" width="8.6328125" style="1" customWidth="1"/>
    <col min="8" max="8" width="14.6328125" style="1" customWidth="1"/>
    <col min="9" max="10" width="13.6328125" style="1" customWidth="1"/>
    <col min="11" max="11" width="14.6328125" style="1" customWidth="1"/>
    <col min="12" max="12" width="15.6328125" style="1" customWidth="1"/>
    <col min="13" max="16384" width="9" style="1"/>
  </cols>
  <sheetData>
    <row r="1" spans="1:13" ht="20.149999999999999" customHeight="1">
      <c r="A1" s="2"/>
      <c r="B1" s="2"/>
      <c r="C1" s="2"/>
      <c r="D1" s="2"/>
      <c r="E1" s="2"/>
      <c r="F1" s="2"/>
      <c r="G1" s="2"/>
      <c r="H1" s="2"/>
      <c r="I1" s="2"/>
      <c r="J1" s="2"/>
      <c r="K1" s="2"/>
      <c r="L1" s="57" t="s">
        <v>1208</v>
      </c>
      <c r="M1" s="2"/>
    </row>
    <row r="2" spans="1:13" ht="21">
      <c r="A2" s="151" t="s">
        <v>1243</v>
      </c>
      <c r="B2" s="2"/>
      <c r="C2" s="2"/>
      <c r="D2" s="2"/>
      <c r="E2" s="2"/>
      <c r="F2" s="2"/>
      <c r="G2" s="2"/>
      <c r="H2" s="2"/>
      <c r="I2" s="2"/>
      <c r="J2" s="2"/>
      <c r="K2" s="2"/>
      <c r="L2" s="2"/>
      <c r="M2" s="2"/>
    </row>
    <row r="3" spans="1:13" ht="20.149999999999999" customHeight="1">
      <c r="A3" s="152"/>
      <c r="B3" s="152"/>
      <c r="C3" s="152"/>
      <c r="D3" s="2"/>
      <c r="E3" s="2"/>
      <c r="F3" s="2"/>
      <c r="G3" s="2"/>
      <c r="H3" s="2"/>
      <c r="I3" s="55"/>
      <c r="J3" s="2"/>
      <c r="K3" s="2"/>
      <c r="L3" s="2"/>
      <c r="M3" s="2"/>
    </row>
    <row r="4" spans="1:13" ht="32.15" customHeight="1">
      <c r="A4" s="153"/>
      <c r="B4" s="307" t="s">
        <v>1193</v>
      </c>
      <c r="C4" s="75"/>
      <c r="D4" s="75"/>
      <c r="E4" s="75"/>
      <c r="F4" s="2"/>
      <c r="G4" s="2"/>
      <c r="H4" s="1020" t="s">
        <v>49</v>
      </c>
      <c r="I4" s="1031"/>
      <c r="J4" s="1050" t="str">
        <f>申請用入力!R4</f>
        <v/>
      </c>
      <c r="K4" s="1051"/>
      <c r="L4" s="1052"/>
      <c r="M4" s="2"/>
    </row>
    <row r="5" spans="1:13" ht="20.149999999999999" customHeight="1">
      <c r="A5" s="2"/>
      <c r="B5" s="147"/>
      <c r="C5" s="147"/>
      <c r="D5" s="147"/>
      <c r="E5" s="147"/>
      <c r="F5" s="154"/>
      <c r="G5" s="154"/>
      <c r="H5" s="154"/>
      <c r="I5" s="154"/>
      <c r="J5" s="154"/>
      <c r="K5" s="155"/>
      <c r="L5" s="2"/>
      <c r="M5" s="2"/>
    </row>
    <row r="6" spans="1:13" s="4" customFormat="1" ht="28.5" customHeight="1" thickBot="1">
      <c r="A6" s="1048" t="s">
        <v>150</v>
      </c>
      <c r="B6" s="1049"/>
      <c r="C6" s="156" t="s">
        <v>151</v>
      </c>
      <c r="D6" s="156" t="s">
        <v>152</v>
      </c>
      <c r="E6" s="156" t="s">
        <v>153</v>
      </c>
      <c r="F6" s="157" t="s">
        <v>155</v>
      </c>
      <c r="G6" s="157" t="s">
        <v>156</v>
      </c>
      <c r="H6" s="156" t="s">
        <v>154</v>
      </c>
      <c r="I6" s="156" t="s">
        <v>157</v>
      </c>
      <c r="J6" s="156" t="s">
        <v>158</v>
      </c>
      <c r="K6" s="156" t="s">
        <v>159</v>
      </c>
      <c r="L6" s="79" t="s">
        <v>33</v>
      </c>
      <c r="M6" s="158"/>
    </row>
    <row r="7" spans="1:13" s="4" customFormat="1" ht="28.5" customHeight="1" thickTop="1" thickBot="1">
      <c r="A7" s="159"/>
      <c r="B7" s="160" t="s">
        <v>1268</v>
      </c>
      <c r="C7" s="160"/>
      <c r="D7" s="160"/>
      <c r="E7" s="160"/>
      <c r="F7" s="161"/>
      <c r="G7" s="161"/>
      <c r="H7" s="499"/>
      <c r="I7" s="298">
        <f>SUM(I8:I12)</f>
        <v>0</v>
      </c>
      <c r="J7" s="298">
        <f>SUM(J8:J12)</f>
        <v>0</v>
      </c>
      <c r="K7" s="299">
        <f>SUM(K8:K12)</f>
        <v>0</v>
      </c>
      <c r="L7" s="1034" t="str">
        <f>IF(申請用入力!E188="","",申請用入力!E188)</f>
        <v/>
      </c>
      <c r="M7" s="158"/>
    </row>
    <row r="8" spans="1:13" s="4" customFormat="1" ht="28.5" customHeight="1" thickTop="1">
      <c r="A8" s="1030"/>
      <c r="B8" s="162" t="str">
        <f>IF(申請用入力!E183="","",申請用入力!E183)</f>
        <v/>
      </c>
      <c r="C8" s="296" t="str">
        <f>IF(申請用入力!I183="","",申請用入力!I183)</f>
        <v/>
      </c>
      <c r="D8" s="472" t="str">
        <f>IF(申請用入力!G183="","",申請用入力!G183)</f>
        <v/>
      </c>
      <c r="E8" s="295" t="str">
        <f>IF(申請用入力!H183="","",申請用入力!H183)</f>
        <v/>
      </c>
      <c r="F8" s="296" t="str">
        <f>IF(申請用入力!J183="","",LEFT(申請用入力!J183,3))</f>
        <v/>
      </c>
      <c r="G8" s="296" t="str">
        <f>IF(申請用入力!K183="","",申請用入力!K183)</f>
        <v/>
      </c>
      <c r="H8" s="504" t="str">
        <f>IF(申請用入力!L183="","",申請用入力!L183)</f>
        <v xml:space="preserve"> </v>
      </c>
      <c r="I8" s="297" t="str">
        <f>IF(申請用入力!M183="","",申請用入力!M183)</f>
        <v/>
      </c>
      <c r="J8" s="297" t="str">
        <f>IF(申請用入力!O183="","",申請用入力!O183)</f>
        <v/>
      </c>
      <c r="K8" s="297" t="str">
        <f>IF(申請用入力!P183="","",申請用入力!P183)</f>
        <v/>
      </c>
      <c r="L8" s="1035" t="str">
        <f>IF(申請用入力!X183="","",申請用入力!X183)</f>
        <v/>
      </c>
      <c r="M8" s="158"/>
    </row>
    <row r="9" spans="1:13" s="4" customFormat="1" ht="28.5" customHeight="1">
      <c r="A9" s="1022"/>
      <c r="B9" s="162" t="str">
        <f>IF(申請用入力!E184="","",申請用入力!E184)</f>
        <v/>
      </c>
      <c r="C9" s="296" t="str">
        <f>IF(申請用入力!I184="","",申請用入力!I184)</f>
        <v/>
      </c>
      <c r="D9" s="472" t="str">
        <f>IF(申請用入力!G184="","",申請用入力!G184)</f>
        <v/>
      </c>
      <c r="E9" s="295" t="str">
        <f>IF(申請用入力!H184="","",申請用入力!H184)</f>
        <v/>
      </c>
      <c r="F9" s="296" t="str">
        <f>IF(申請用入力!J184="","",LEFT(申請用入力!J184,3))</f>
        <v/>
      </c>
      <c r="G9" s="296" t="str">
        <f>IF(申請用入力!K184="","",申請用入力!K184)</f>
        <v/>
      </c>
      <c r="H9" s="504" t="str">
        <f>IF(申請用入力!L184="","",申請用入力!L184)</f>
        <v xml:space="preserve"> </v>
      </c>
      <c r="I9" s="297" t="str">
        <f>IF(申請用入力!M184="","",申請用入力!M184)</f>
        <v/>
      </c>
      <c r="J9" s="297" t="str">
        <f>IF(申請用入力!O184="","",申請用入力!O184)</f>
        <v/>
      </c>
      <c r="K9" s="297" t="str">
        <f>IF(申請用入力!P184="","",申請用入力!P184)</f>
        <v/>
      </c>
      <c r="L9" s="1035" t="str">
        <f>IF(申請用入力!X184="","",申請用入力!X184)</f>
        <v/>
      </c>
      <c r="M9" s="158"/>
    </row>
    <row r="10" spans="1:13" s="4" customFormat="1" ht="28.5" customHeight="1">
      <c r="A10" s="1029"/>
      <c r="B10" s="162" t="str">
        <f>IF(申請用入力!E185="","",申請用入力!E185)</f>
        <v/>
      </c>
      <c r="C10" s="296" t="str">
        <f>IF(申請用入力!I185="","",申請用入力!I185)</f>
        <v/>
      </c>
      <c r="D10" s="472" t="str">
        <f>IF(申請用入力!G185="","",申請用入力!G185)</f>
        <v/>
      </c>
      <c r="E10" s="295" t="str">
        <f>IF(申請用入力!H185="","",申請用入力!H185)</f>
        <v/>
      </c>
      <c r="F10" s="296" t="str">
        <f>IF(申請用入力!J185="","",LEFT(申請用入力!J185,3))</f>
        <v/>
      </c>
      <c r="G10" s="296" t="str">
        <f>IF(申請用入力!K185="","",申請用入力!K185)</f>
        <v/>
      </c>
      <c r="H10" s="504" t="str">
        <f>IF(申請用入力!L185="","",申請用入力!L185)</f>
        <v xml:space="preserve"> </v>
      </c>
      <c r="I10" s="297" t="str">
        <f>IF(申請用入力!M185="","",申請用入力!M185)</f>
        <v/>
      </c>
      <c r="J10" s="297" t="str">
        <f>IF(申請用入力!O185="","",申請用入力!O185)</f>
        <v/>
      </c>
      <c r="K10" s="297" t="str">
        <f>IF(申請用入力!P185="","",申請用入力!P185)</f>
        <v/>
      </c>
      <c r="L10" s="1035" t="str">
        <f>IF(申請用入力!X185="","",申請用入力!X185)</f>
        <v/>
      </c>
      <c r="M10" s="158"/>
    </row>
    <row r="11" spans="1:13" s="4" customFormat="1" ht="28.5" customHeight="1">
      <c r="A11" s="1029"/>
      <c r="B11" s="162" t="str">
        <f>IF(申請用入力!E186="","",申請用入力!E186)</f>
        <v/>
      </c>
      <c r="C11" s="296" t="str">
        <f>IF(申請用入力!I186="","",申請用入力!I186)</f>
        <v/>
      </c>
      <c r="D11" s="472" t="str">
        <f>IF(申請用入力!G186="","",申請用入力!G186)</f>
        <v/>
      </c>
      <c r="E11" s="295" t="str">
        <f>IF(申請用入力!H186="","",申請用入力!H186)</f>
        <v/>
      </c>
      <c r="F11" s="296" t="str">
        <f>IF(申請用入力!J186="","",LEFT(申請用入力!J186,3))</f>
        <v/>
      </c>
      <c r="G11" s="296" t="str">
        <f>IF(申請用入力!K186="","",申請用入力!K186)</f>
        <v/>
      </c>
      <c r="H11" s="504" t="str">
        <f>IF(申請用入力!L186="","",申請用入力!L186)</f>
        <v xml:space="preserve"> </v>
      </c>
      <c r="I11" s="297" t="str">
        <f>IF(申請用入力!M186="","",申請用入力!M186)</f>
        <v/>
      </c>
      <c r="J11" s="297" t="str">
        <f>IF(申請用入力!O186="","",申請用入力!O186)</f>
        <v/>
      </c>
      <c r="K11" s="297" t="str">
        <f>IF(申請用入力!P186="","",申請用入力!P186)</f>
        <v/>
      </c>
      <c r="L11" s="1035" t="str">
        <f>IF(申請用入力!X186="","",申請用入力!X186)</f>
        <v/>
      </c>
      <c r="M11" s="158"/>
    </row>
    <row r="12" spans="1:13" s="4" customFormat="1" ht="28.5" customHeight="1" thickBot="1">
      <c r="A12" s="1029"/>
      <c r="B12" s="162" t="str">
        <f>IF(申請用入力!E187="","",申請用入力!E187)</f>
        <v/>
      </c>
      <c r="C12" s="296" t="str">
        <f>IF(申請用入力!I187="","",申請用入力!I187)</f>
        <v/>
      </c>
      <c r="D12" s="472" t="str">
        <f>IF(申請用入力!G187="","",申請用入力!G187)</f>
        <v/>
      </c>
      <c r="E12" s="295" t="str">
        <f>IF(申請用入力!H187="","",申請用入力!H187)</f>
        <v/>
      </c>
      <c r="F12" s="296" t="str">
        <f>IF(申請用入力!J187="","",LEFT(申請用入力!J187,3))</f>
        <v/>
      </c>
      <c r="G12" s="296" t="str">
        <f>IF(申請用入力!K187="","",申請用入力!K187)</f>
        <v/>
      </c>
      <c r="H12" s="504" t="str">
        <f>IF(申請用入力!L187="","",申請用入力!L187)</f>
        <v xml:space="preserve"> </v>
      </c>
      <c r="I12" s="297" t="str">
        <f>IF(申請用入力!M187="","",申請用入力!M187)</f>
        <v/>
      </c>
      <c r="J12" s="297" t="str">
        <f>IF(申請用入力!O187="","",申請用入力!O187)</f>
        <v/>
      </c>
      <c r="K12" s="297" t="str">
        <f>IF(申請用入力!P187="","",申請用入力!P187)</f>
        <v/>
      </c>
      <c r="L12" s="1036" t="str">
        <f>IF(申請用入力!X187="","",申請用入力!X187)</f>
        <v/>
      </c>
      <c r="M12" s="158"/>
    </row>
    <row r="13" spans="1:13" s="4" customFormat="1" ht="28.5" customHeight="1" thickTop="1" thickBot="1">
      <c r="A13" s="159"/>
      <c r="B13" s="160" t="s">
        <v>1259</v>
      </c>
      <c r="C13" s="160"/>
      <c r="D13" s="160"/>
      <c r="E13" s="160"/>
      <c r="F13" s="161"/>
      <c r="G13" s="500"/>
      <c r="H13" s="499"/>
      <c r="I13" s="298">
        <f>SUM(I14:I18)</f>
        <v>0</v>
      </c>
      <c r="J13" s="298">
        <f>SUM(J14:J18)</f>
        <v>0</v>
      </c>
      <c r="K13" s="299">
        <f>SUM(K14:K18)</f>
        <v>0</v>
      </c>
      <c r="L13" s="1034" t="str">
        <f>IF(申請用入力!E196="","",申請用入力!E196)</f>
        <v/>
      </c>
      <c r="M13" s="158"/>
    </row>
    <row r="14" spans="1:13" s="4" customFormat="1" ht="28.5" customHeight="1" thickTop="1">
      <c r="A14" s="1030"/>
      <c r="B14" s="162" t="str">
        <f>IF(申請用入力!E191="","",申請用入力!E191)</f>
        <v/>
      </c>
      <c r="C14" s="296" t="str">
        <f>IF(申請用入力!I191="","",申請用入力!I191)</f>
        <v/>
      </c>
      <c r="D14" s="472" t="str">
        <f>IF(申請用入力!G191="","",申請用入力!G191)</f>
        <v/>
      </c>
      <c r="E14" s="295" t="str">
        <f>IF(申請用入力!H191="","",申請用入力!H191)</f>
        <v/>
      </c>
      <c r="F14" s="296" t="str">
        <f>IF(申請用入力!J191="","",LEFT(申請用入力!J191,3))</f>
        <v/>
      </c>
      <c r="G14" s="296" t="str">
        <f>IF(申請用入力!K191="","",申請用入力!K191)</f>
        <v/>
      </c>
      <c r="H14" s="504" t="str">
        <f>IF(申請用入力!L191="","",申請用入力!L191)</f>
        <v xml:space="preserve"> </v>
      </c>
      <c r="I14" s="297" t="str">
        <f>IF(申請用入力!M191="","",申請用入力!M191)</f>
        <v/>
      </c>
      <c r="J14" s="297" t="str">
        <f>IF(申請用入力!O191="","",申請用入力!O191)</f>
        <v/>
      </c>
      <c r="K14" s="297" t="str">
        <f>IF(申請用入力!P191="","",申請用入力!P191)</f>
        <v/>
      </c>
      <c r="L14" s="1035" t="str">
        <f>IF(申請用入力!X189="","",申請用入力!X189)</f>
        <v/>
      </c>
      <c r="M14" s="158"/>
    </row>
    <row r="15" spans="1:13" s="4" customFormat="1" ht="28.5" customHeight="1">
      <c r="A15" s="1022"/>
      <c r="B15" s="162" t="str">
        <f>IF(申請用入力!E192="","",申請用入力!E192)</f>
        <v/>
      </c>
      <c r="C15" s="296" t="str">
        <f>IF(申請用入力!I192="","",申請用入力!I192)</f>
        <v/>
      </c>
      <c r="D15" s="472" t="str">
        <f>IF(申請用入力!G192="","",申請用入力!G192)</f>
        <v/>
      </c>
      <c r="E15" s="295" t="str">
        <f>IF(申請用入力!H192="","",申請用入力!H192)</f>
        <v/>
      </c>
      <c r="F15" s="296" t="str">
        <f>IF(申請用入力!J192="","",LEFT(申請用入力!J192,3))</f>
        <v/>
      </c>
      <c r="G15" s="296" t="str">
        <f>IF(申請用入力!K192="","",申請用入力!K192)</f>
        <v/>
      </c>
      <c r="H15" s="504" t="str">
        <f>IF(申請用入力!L192="","",申請用入力!L192)</f>
        <v xml:space="preserve"> </v>
      </c>
      <c r="I15" s="297" t="str">
        <f>IF(申請用入力!M192="","",申請用入力!M192)</f>
        <v/>
      </c>
      <c r="J15" s="297" t="str">
        <f>IF(申請用入力!O192="","",申請用入力!O192)</f>
        <v/>
      </c>
      <c r="K15" s="297" t="str">
        <f>IF(申請用入力!P192="","",申請用入力!P192)</f>
        <v/>
      </c>
      <c r="L15" s="1035" t="str">
        <f>IF(申請用入力!X192="","",申請用入力!X192)</f>
        <v/>
      </c>
      <c r="M15" s="158"/>
    </row>
    <row r="16" spans="1:13" s="4" customFormat="1" ht="28.5" customHeight="1">
      <c r="A16" s="1029"/>
      <c r="B16" s="162" t="str">
        <f>IF(申請用入力!E193="","",申請用入力!E193)</f>
        <v/>
      </c>
      <c r="C16" s="296" t="str">
        <f>IF(申請用入力!I193="","",申請用入力!I193)</f>
        <v/>
      </c>
      <c r="D16" s="472" t="str">
        <f>IF(申請用入力!G193="","",申請用入力!G193)</f>
        <v/>
      </c>
      <c r="E16" s="295" t="str">
        <f>IF(申請用入力!H193="","",申請用入力!H193)</f>
        <v/>
      </c>
      <c r="F16" s="296" t="str">
        <f>IF(申請用入力!J193="","",LEFT(申請用入力!J193,3))</f>
        <v/>
      </c>
      <c r="G16" s="296" t="str">
        <f>IF(申請用入力!K193="","",申請用入力!K193)</f>
        <v/>
      </c>
      <c r="H16" s="504" t="str">
        <f>IF(申請用入力!L193="","",申請用入力!L193)</f>
        <v xml:space="preserve"> </v>
      </c>
      <c r="I16" s="297" t="str">
        <f>IF(申請用入力!M193="","",申請用入力!M193)</f>
        <v/>
      </c>
      <c r="J16" s="297" t="str">
        <f>IF(申請用入力!O193="","",申請用入力!O193)</f>
        <v/>
      </c>
      <c r="K16" s="297" t="str">
        <f>IF(申請用入力!P193="","",申請用入力!P193)</f>
        <v/>
      </c>
      <c r="L16" s="1035" t="str">
        <f>IF(申請用入力!X193="","",申請用入力!X193)</f>
        <v/>
      </c>
      <c r="M16" s="158"/>
    </row>
    <row r="17" spans="1:13" s="4" customFormat="1" ht="28.5" customHeight="1">
      <c r="A17" s="1029"/>
      <c r="B17" s="162" t="str">
        <f>IF(申請用入力!E194="","",申請用入力!E194)</f>
        <v/>
      </c>
      <c r="C17" s="296" t="str">
        <f>IF(申請用入力!I194="","",申請用入力!I194)</f>
        <v/>
      </c>
      <c r="D17" s="472" t="str">
        <f>IF(申請用入力!G194="","",申請用入力!G194)</f>
        <v/>
      </c>
      <c r="E17" s="295" t="str">
        <f>IF(申請用入力!H194="","",申請用入力!H194)</f>
        <v/>
      </c>
      <c r="F17" s="296" t="str">
        <f>IF(申請用入力!J194="","",LEFT(申請用入力!J194,3))</f>
        <v/>
      </c>
      <c r="G17" s="296" t="str">
        <f>IF(申請用入力!K194="","",申請用入力!K194)</f>
        <v/>
      </c>
      <c r="H17" s="504" t="str">
        <f>IF(申請用入力!L194="","",申請用入力!L194)</f>
        <v xml:space="preserve"> </v>
      </c>
      <c r="I17" s="297" t="str">
        <f>IF(申請用入力!M194="","",申請用入力!M194)</f>
        <v/>
      </c>
      <c r="J17" s="297" t="str">
        <f>IF(申請用入力!O194="","",申請用入力!O194)</f>
        <v/>
      </c>
      <c r="K17" s="297" t="str">
        <f>IF(申請用入力!P194="","",申請用入力!P194)</f>
        <v/>
      </c>
      <c r="L17" s="1035" t="str">
        <f>IF(申請用入力!X194="","",申請用入力!X194)</f>
        <v/>
      </c>
      <c r="M17" s="158"/>
    </row>
    <row r="18" spans="1:13" s="4" customFormat="1" ht="28.5" customHeight="1" thickBot="1">
      <c r="A18" s="1029"/>
      <c r="B18" s="162" t="str">
        <f>IF(申請用入力!E195="","",申請用入力!E195)</f>
        <v/>
      </c>
      <c r="C18" s="296" t="str">
        <f>IF(申請用入力!I195="","",申請用入力!I195)</f>
        <v/>
      </c>
      <c r="D18" s="472" t="str">
        <f>IF(申請用入力!G195="","",申請用入力!G195)</f>
        <v/>
      </c>
      <c r="E18" s="295" t="str">
        <f>IF(申請用入力!H195="","",申請用入力!H195)</f>
        <v/>
      </c>
      <c r="F18" s="296" t="str">
        <f>IF(申請用入力!J195="","",LEFT(申請用入力!J195,3))</f>
        <v/>
      </c>
      <c r="G18" s="296" t="str">
        <f>IF(申請用入力!K195="","",申請用入力!K195)</f>
        <v/>
      </c>
      <c r="H18" s="504" t="str">
        <f>IF(申請用入力!L195="","",申請用入力!L195)</f>
        <v xml:space="preserve"> </v>
      </c>
      <c r="I18" s="297" t="str">
        <f>IF(申請用入力!M195="","",申請用入力!M195)</f>
        <v/>
      </c>
      <c r="J18" s="297" t="str">
        <f>IF(申請用入力!O195="","",申請用入力!O195)</f>
        <v/>
      </c>
      <c r="K18" s="297" t="str">
        <f>IF(申請用入力!P195="","",申請用入力!P195)</f>
        <v/>
      </c>
      <c r="L18" s="1036" t="str">
        <f>IF(申請用入力!X195="","",申請用入力!X195)</f>
        <v/>
      </c>
      <c r="M18" s="158"/>
    </row>
    <row r="19" spans="1:13" ht="28.5" customHeight="1" thickTop="1" thickBot="1">
      <c r="A19" s="159"/>
      <c r="B19" s="160" t="s">
        <v>1530</v>
      </c>
      <c r="C19" s="160"/>
      <c r="D19" s="160"/>
      <c r="E19" s="160"/>
      <c r="F19" s="161"/>
      <c r="G19" s="500"/>
      <c r="H19" s="499"/>
      <c r="I19" s="298">
        <f>SUM(I20:I24)</f>
        <v>0</v>
      </c>
      <c r="J19" s="298">
        <f>SUM(J20:J24)</f>
        <v>0</v>
      </c>
      <c r="K19" s="299">
        <f>SUM(K20:K24)</f>
        <v>0</v>
      </c>
      <c r="L19" s="1034" t="str">
        <f>IF(申請用入力!E204="","",申請用入力!E204)</f>
        <v/>
      </c>
      <c r="M19" s="2"/>
    </row>
    <row r="20" spans="1:13" ht="28.5" customHeight="1" thickTop="1">
      <c r="A20" s="1030"/>
      <c r="B20" s="162" t="str">
        <f>IF(申請用入力!E199="","",申請用入力!E199)</f>
        <v/>
      </c>
      <c r="C20" s="296" t="str">
        <f>IF(申請用入力!I199="","",申請用入力!I199)</f>
        <v/>
      </c>
      <c r="D20" s="472" t="str">
        <f>IF(申請用入力!G199="","",申請用入力!G199)</f>
        <v/>
      </c>
      <c r="E20" s="295" t="str">
        <f>IF(申請用入力!H199="","",申請用入力!H199)</f>
        <v/>
      </c>
      <c r="F20" s="296" t="str">
        <f>IF(申請用入力!J199="","",LEFT(申請用入力!J199,3))</f>
        <v/>
      </c>
      <c r="G20" s="296" t="str">
        <f>IF(申請用入力!K199="","",申請用入力!K199)</f>
        <v/>
      </c>
      <c r="H20" s="504" t="str">
        <f>IF(申請用入力!L199="","",申請用入力!L199)</f>
        <v xml:space="preserve"> </v>
      </c>
      <c r="I20" s="297" t="str">
        <f>IF(申請用入力!M199="","",申請用入力!M199)</f>
        <v/>
      </c>
      <c r="J20" s="297" t="str">
        <f>IF(申請用入力!O199="","",申請用入力!O199)</f>
        <v/>
      </c>
      <c r="K20" s="297" t="str">
        <f>IF(申請用入力!P199="","",申請用入力!P199)</f>
        <v/>
      </c>
      <c r="L20" s="1035" t="e">
        <f>IF(申請用入力!#REF!="","",申請用入力!#REF!)</f>
        <v>#REF!</v>
      </c>
      <c r="M20" s="2"/>
    </row>
    <row r="21" spans="1:13" ht="28.5" customHeight="1">
      <c r="A21" s="1022"/>
      <c r="B21" s="162" t="str">
        <f>IF(申請用入力!E200="","",申請用入力!E200)</f>
        <v/>
      </c>
      <c r="C21" s="296" t="str">
        <f>IF(申請用入力!I200="","",申請用入力!I200)</f>
        <v/>
      </c>
      <c r="D21" s="472" t="str">
        <f>IF(申請用入力!G200="","",申請用入力!G200)</f>
        <v/>
      </c>
      <c r="E21" s="295" t="str">
        <f>IF(申請用入力!H200="","",申請用入力!H200)</f>
        <v/>
      </c>
      <c r="F21" s="296" t="str">
        <f>IF(申請用入力!J200="","",LEFT(申請用入力!J200,3))</f>
        <v/>
      </c>
      <c r="G21" s="296" t="str">
        <f>IF(申請用入力!K200="","",申請用入力!K200)</f>
        <v/>
      </c>
      <c r="H21" s="504" t="str">
        <f>IF(申請用入力!L200="","",申請用入力!L200)</f>
        <v xml:space="preserve"> </v>
      </c>
      <c r="I21" s="297" t="str">
        <f>IF(申請用入力!M200="","",申請用入力!M200)</f>
        <v/>
      </c>
      <c r="J21" s="297" t="str">
        <f>IF(申請用入力!O200="","",申請用入力!O200)</f>
        <v/>
      </c>
      <c r="K21" s="297" t="str">
        <f>IF(申請用入力!P200="","",申請用入力!P200)</f>
        <v/>
      </c>
      <c r="L21" s="1035" t="e">
        <f>IF(申請用入力!#REF!="","",申請用入力!#REF!)</f>
        <v>#REF!</v>
      </c>
      <c r="M21" s="2"/>
    </row>
    <row r="22" spans="1:13" ht="28.5" customHeight="1">
      <c r="A22" s="1029"/>
      <c r="B22" s="162" t="str">
        <f>IF(申請用入力!E201="","",申請用入力!E201)</f>
        <v/>
      </c>
      <c r="C22" s="296" t="str">
        <f>IF(申請用入力!I201="","",申請用入力!I201)</f>
        <v/>
      </c>
      <c r="D22" s="472" t="str">
        <f>IF(申請用入力!G201="","",申請用入力!G201)</f>
        <v/>
      </c>
      <c r="E22" s="295" t="str">
        <f>IF(申請用入力!H201="","",申請用入力!H201)</f>
        <v/>
      </c>
      <c r="F22" s="296" t="str">
        <f>IF(申請用入力!J201="","",LEFT(申請用入力!J201,3))</f>
        <v/>
      </c>
      <c r="G22" s="296" t="str">
        <f>IF(申請用入力!K201="","",申請用入力!K201)</f>
        <v/>
      </c>
      <c r="H22" s="504" t="str">
        <f>IF(申請用入力!L201="","",申請用入力!L201)</f>
        <v xml:space="preserve"> </v>
      </c>
      <c r="I22" s="297" t="str">
        <f>IF(申請用入力!M201="","",申請用入力!M201)</f>
        <v/>
      </c>
      <c r="J22" s="297" t="str">
        <f>IF(申請用入力!O201="","",申請用入力!O201)</f>
        <v/>
      </c>
      <c r="K22" s="297" t="str">
        <f>IF(申請用入力!P201="","",申請用入力!P201)</f>
        <v/>
      </c>
      <c r="L22" s="1035" t="e">
        <f>IF(申請用入力!#REF!="","",申請用入力!#REF!)</f>
        <v>#REF!</v>
      </c>
      <c r="M22" s="2"/>
    </row>
    <row r="23" spans="1:13" ht="28.5" customHeight="1">
      <c r="A23" s="1029"/>
      <c r="B23" s="162" t="str">
        <f>IF(申請用入力!E202="","",申請用入力!E202)</f>
        <v/>
      </c>
      <c r="C23" s="296" t="str">
        <f>IF(申請用入力!I202="","",申請用入力!I202)</f>
        <v/>
      </c>
      <c r="D23" s="472" t="str">
        <f>IF(申請用入力!G202="","",申請用入力!G202)</f>
        <v/>
      </c>
      <c r="E23" s="295" t="str">
        <f>IF(申請用入力!H202="","",申請用入力!H202)</f>
        <v/>
      </c>
      <c r="F23" s="296" t="str">
        <f>IF(申請用入力!J202="","",LEFT(申請用入力!J202,3))</f>
        <v/>
      </c>
      <c r="G23" s="296" t="str">
        <f>IF(申請用入力!K202="","",申請用入力!K202)</f>
        <v/>
      </c>
      <c r="H23" s="504" t="str">
        <f>IF(申請用入力!L202="","",申請用入力!L202)</f>
        <v xml:space="preserve"> </v>
      </c>
      <c r="I23" s="297" t="str">
        <f>IF(申請用入力!M202="","",申請用入力!M202)</f>
        <v/>
      </c>
      <c r="J23" s="297" t="str">
        <f>IF(申請用入力!O202="","",申請用入力!O202)</f>
        <v/>
      </c>
      <c r="K23" s="297" t="str">
        <f>IF(申請用入力!P202="","",申請用入力!P202)</f>
        <v/>
      </c>
      <c r="L23" s="1035" t="e">
        <f>IF(申請用入力!#REF!="","",申請用入力!#REF!)</f>
        <v>#REF!</v>
      </c>
      <c r="M23" s="2"/>
    </row>
    <row r="24" spans="1:13" ht="28.5" customHeight="1" thickBot="1">
      <c r="A24" s="1029"/>
      <c r="B24" s="162" t="str">
        <f>IF(申請用入力!E203="","",申請用入力!E203)</f>
        <v/>
      </c>
      <c r="C24" s="296" t="str">
        <f>IF(申請用入力!I203="","",申請用入力!I203)</f>
        <v/>
      </c>
      <c r="D24" s="472" t="str">
        <f>IF(申請用入力!G203="","",申請用入力!G203)</f>
        <v/>
      </c>
      <c r="E24" s="295" t="str">
        <f>IF(申請用入力!H203="","",申請用入力!H203)</f>
        <v/>
      </c>
      <c r="F24" s="296" t="str">
        <f>IF(申請用入力!J203="","",LEFT(申請用入力!J203,3))</f>
        <v/>
      </c>
      <c r="G24" s="296" t="str">
        <f>IF(申請用入力!K203="","",申請用入力!K203)</f>
        <v/>
      </c>
      <c r="H24" s="504" t="str">
        <f>IF(申請用入力!L203="","",申請用入力!L203)</f>
        <v xml:space="preserve"> </v>
      </c>
      <c r="I24" s="297" t="str">
        <f>IF(申請用入力!M203="","",申請用入力!M203)</f>
        <v/>
      </c>
      <c r="J24" s="297" t="str">
        <f>IF(申請用入力!O203="","",申請用入力!O203)</f>
        <v/>
      </c>
      <c r="K24" s="297" t="str">
        <f>IF(申請用入力!P203="","",申請用入力!P203)</f>
        <v/>
      </c>
      <c r="L24" s="1036" t="e">
        <f>IF(申請用入力!#REF!="","",申請用入力!#REF!)</f>
        <v>#REF!</v>
      </c>
      <c r="M24" s="2"/>
    </row>
    <row r="25" spans="1:13" ht="28.5" customHeight="1" thickTop="1" thickBot="1">
      <c r="A25" s="159"/>
      <c r="B25" s="160" t="s">
        <v>1514</v>
      </c>
      <c r="C25" s="160"/>
      <c r="D25" s="160"/>
      <c r="E25" s="160"/>
      <c r="F25" s="161"/>
      <c r="G25" s="500"/>
      <c r="H25" s="499"/>
      <c r="I25" s="298">
        <f>SUM(I26:I30)</f>
        <v>0</v>
      </c>
      <c r="J25" s="298">
        <f>SUM(J26:J30)</f>
        <v>0</v>
      </c>
      <c r="K25" s="299">
        <f>SUM(K26:K30)</f>
        <v>0</v>
      </c>
      <c r="L25" s="1034" t="str">
        <f>IF(申請用入力!E210="","",申請用入力!E210)</f>
        <v/>
      </c>
      <c r="M25" s="2"/>
    </row>
    <row r="26" spans="1:13" ht="28.5" customHeight="1" thickTop="1">
      <c r="A26" s="1030"/>
      <c r="B26" s="162" t="str">
        <f>IF(申請用入力!E207="","",申請用入力!E207)</f>
        <v/>
      </c>
      <c r="C26" s="296" t="str">
        <f>IF(申請用入力!I207="","",申請用入力!I207)</f>
        <v/>
      </c>
      <c r="D26" s="472" t="str">
        <f>IF(申請用入力!G207="","",申請用入力!G207)</f>
        <v/>
      </c>
      <c r="E26" s="295" t="str">
        <f>IF(申請用入力!H207="","",申請用入力!H207)</f>
        <v/>
      </c>
      <c r="F26" s="296" t="str">
        <f>IF(申請用入力!J207="","",LEFT(申請用入力!J207,3))</f>
        <v/>
      </c>
      <c r="G26" s="296" t="str">
        <f>IF(申請用入力!K207="","",申請用入力!K207)</f>
        <v/>
      </c>
      <c r="H26" s="504" t="str">
        <f>IF(申請用入力!L207="","",申請用入力!L207)</f>
        <v xml:space="preserve"> </v>
      </c>
      <c r="I26" s="297" t="str">
        <f>IF(申請用入力!M207="","",申請用入力!M207)</f>
        <v/>
      </c>
      <c r="J26" s="297" t="str">
        <f>IF(申請用入力!O207="","",申請用入力!O207)</f>
        <v/>
      </c>
      <c r="K26" s="297" t="str">
        <f>IF(申請用入力!P207="","",申請用入力!P207)</f>
        <v/>
      </c>
      <c r="L26" s="1035" t="e">
        <f>IF(申請用入力!#REF!="","",申請用入力!#REF!)</f>
        <v>#REF!</v>
      </c>
      <c r="M26" s="2"/>
    </row>
    <row r="27" spans="1:13" ht="28.5" customHeight="1">
      <c r="A27" s="1022"/>
      <c r="B27" s="162" t="str">
        <f>IF(申請用入力!E208="","",申請用入力!E208)</f>
        <v/>
      </c>
      <c r="C27" s="296" t="str">
        <f>IF(申請用入力!I208="","",申請用入力!I208)</f>
        <v/>
      </c>
      <c r="D27" s="472" t="str">
        <f>IF(申請用入力!G208="","",申請用入力!G208)</f>
        <v/>
      </c>
      <c r="E27" s="295" t="str">
        <f>IF(申請用入力!H208="","",申請用入力!H208)</f>
        <v/>
      </c>
      <c r="F27" s="296" t="str">
        <f>IF(申請用入力!J208="","",LEFT(申請用入力!J208,3))</f>
        <v/>
      </c>
      <c r="G27" s="296" t="str">
        <f>IF(申請用入力!K208="","",申請用入力!K208)</f>
        <v/>
      </c>
      <c r="H27" s="504" t="str">
        <f>IF(申請用入力!L208="","",申請用入力!L208)</f>
        <v xml:space="preserve"> </v>
      </c>
      <c r="I27" s="297" t="str">
        <f>IF(申請用入力!M208="","",申請用入力!M208)</f>
        <v/>
      </c>
      <c r="J27" s="297" t="str">
        <f>IF(申請用入力!O208="","",申請用入力!O208)</f>
        <v/>
      </c>
      <c r="K27" s="297" t="str">
        <f>IF(申請用入力!P208="","",申請用入力!P208)</f>
        <v/>
      </c>
      <c r="L27" s="1035" t="e">
        <f>IF(申請用入力!#REF!="","",申請用入力!#REF!)</f>
        <v>#REF!</v>
      </c>
      <c r="M27" s="2"/>
    </row>
    <row r="28" spans="1:13" ht="28.5" customHeight="1">
      <c r="A28" s="1029"/>
      <c r="B28" s="162" t="str">
        <f>IF(申請用入力!E209="","",申請用入力!E209)</f>
        <v/>
      </c>
      <c r="C28" s="296" t="str">
        <f>IF(申請用入力!I209="","",申請用入力!I209)</f>
        <v/>
      </c>
      <c r="D28" s="472" t="str">
        <f>IF(申請用入力!G209="","",申請用入力!G209)</f>
        <v/>
      </c>
      <c r="E28" s="295" t="str">
        <f>IF(申請用入力!H209="","",申請用入力!H209)</f>
        <v/>
      </c>
      <c r="F28" s="296" t="str">
        <f>IF(申請用入力!J209="","",LEFT(申請用入力!J209,3))</f>
        <v/>
      </c>
      <c r="G28" s="296" t="str">
        <f>IF(申請用入力!K209="","",申請用入力!K209)</f>
        <v/>
      </c>
      <c r="H28" s="504" t="str">
        <f>IF(申請用入力!L209="","",申請用入力!L209)</f>
        <v xml:space="preserve"> </v>
      </c>
      <c r="I28" s="297" t="str">
        <f>IF(申請用入力!M209="","",申請用入力!M209)</f>
        <v/>
      </c>
      <c r="J28" s="297" t="str">
        <f>IF(申請用入力!O209="","",申請用入力!O209)</f>
        <v/>
      </c>
      <c r="K28" s="297" t="str">
        <f>IF(申請用入力!P209="","",申請用入力!P209)</f>
        <v/>
      </c>
      <c r="L28" s="1035" t="e">
        <f>IF(申請用入力!#REF!="","",申請用入力!#REF!)</f>
        <v>#REF!</v>
      </c>
      <c r="M28" s="2"/>
    </row>
    <row r="29" spans="1:13" ht="28.5" customHeight="1">
      <c r="A29" s="1029"/>
      <c r="B29" s="162" t="str">
        <f>IF(申請用入力!E210="","",申請用入力!E210)</f>
        <v/>
      </c>
      <c r="C29" s="296" t="str">
        <f>IF(申請用入力!I210="","",申請用入力!I210)</f>
        <v/>
      </c>
      <c r="D29" s="472" t="str">
        <f>IF(申請用入力!G210="","",申請用入力!G210)</f>
        <v/>
      </c>
      <c r="E29" s="295" t="str">
        <f>IF(申請用入力!H210="","",申請用入力!H210)</f>
        <v/>
      </c>
      <c r="F29" s="296" t="str">
        <f>IF(申請用入力!J210="","",LEFT(申請用入力!J210,3))</f>
        <v/>
      </c>
      <c r="G29" s="296" t="str">
        <f>IF(申請用入力!K210="","",申請用入力!K210)</f>
        <v/>
      </c>
      <c r="H29" s="504" t="str">
        <f>IF(申請用入力!L210="","",申請用入力!L210)</f>
        <v xml:space="preserve"> </v>
      </c>
      <c r="I29" s="297" t="str">
        <f>IF(申請用入力!M210="","",申請用入力!M210)</f>
        <v/>
      </c>
      <c r="J29" s="297" t="str">
        <f>IF(申請用入力!O210="","",申請用入力!O210)</f>
        <v/>
      </c>
      <c r="K29" s="297" t="str">
        <f>IF(申請用入力!P210="","",申請用入力!P210)</f>
        <v/>
      </c>
      <c r="L29" s="1035" t="e">
        <f>IF(申請用入力!#REF!="","",申請用入力!#REF!)</f>
        <v>#REF!</v>
      </c>
      <c r="M29" s="2"/>
    </row>
    <row r="30" spans="1:13" ht="28.5" customHeight="1" thickBot="1">
      <c r="A30" s="1029"/>
      <c r="B30" s="162" t="str">
        <f>IF(申請用入力!E211="","",申請用入力!E211)</f>
        <v/>
      </c>
      <c r="C30" s="296" t="str">
        <f>IF(申請用入力!I211="","",申請用入力!I211)</f>
        <v/>
      </c>
      <c r="D30" s="472" t="str">
        <f>IF(申請用入力!G211="","",申請用入力!G211)</f>
        <v/>
      </c>
      <c r="E30" s="295" t="str">
        <f>IF(申請用入力!H211="","",申請用入力!H211)</f>
        <v/>
      </c>
      <c r="F30" s="296" t="str">
        <f>IF(申請用入力!J211="","",LEFT(申請用入力!J211,3))</f>
        <v/>
      </c>
      <c r="G30" s="296" t="str">
        <f>IF(申請用入力!K211="","",申請用入力!K211)</f>
        <v/>
      </c>
      <c r="H30" s="504" t="str">
        <f>IF(申請用入力!L211="","",申請用入力!L211)</f>
        <v xml:space="preserve"> </v>
      </c>
      <c r="I30" s="297" t="str">
        <f>IF(申請用入力!M211="","",申請用入力!M211)</f>
        <v/>
      </c>
      <c r="J30" s="297" t="str">
        <f>IF(申請用入力!O211="","",申請用入力!O211)</f>
        <v/>
      </c>
      <c r="K30" s="297" t="str">
        <f>IF(申請用入力!P211="","",申請用入力!P211)</f>
        <v/>
      </c>
      <c r="L30" s="1036" t="e">
        <f>IF(申請用入力!#REF!="","",申請用入力!#REF!)</f>
        <v>#REF!</v>
      </c>
      <c r="M30" s="2"/>
    </row>
    <row r="31" spans="1:13" s="3" customFormat="1" ht="28.5" customHeight="1">
      <c r="A31" s="163"/>
      <c r="B31" s="164"/>
      <c r="C31" s="164"/>
      <c r="D31" s="165"/>
      <c r="E31" s="165"/>
      <c r="F31" s="164"/>
      <c r="G31" s="164"/>
      <c r="H31" s="505" t="s">
        <v>166</v>
      </c>
      <c r="I31" s="498">
        <f>SUM(I7+I13+I19+I25)</f>
        <v>0</v>
      </c>
      <c r="J31" s="498">
        <f>SUM(J7+J13+J19+J25)</f>
        <v>0</v>
      </c>
      <c r="K31" s="498">
        <f>SUM(K7+K13+K19+K25)</f>
        <v>0</v>
      </c>
      <c r="L31" s="166"/>
      <c r="M31" s="167"/>
    </row>
    <row r="32" spans="1:13" s="3" customFormat="1" ht="20.149999999999999" customHeight="1">
      <c r="A32" s="112"/>
      <c r="B32" s="112" t="s">
        <v>167</v>
      </c>
      <c r="C32" s="167"/>
      <c r="D32" s="168"/>
      <c r="E32" s="168"/>
      <c r="F32" s="167"/>
      <c r="G32" s="167"/>
      <c r="H32" s="75"/>
      <c r="I32" s="169"/>
      <c r="J32" s="169"/>
      <c r="K32" s="169"/>
      <c r="L32" s="167"/>
      <c r="M32" s="167"/>
    </row>
    <row r="33" spans="1:13" s="5" customFormat="1" ht="20.149999999999999" customHeight="1">
      <c r="A33" s="112"/>
      <c r="B33" s="112" t="s">
        <v>168</v>
      </c>
      <c r="C33" s="112"/>
      <c r="D33" s="112"/>
      <c r="E33" s="112"/>
      <c r="F33" s="112"/>
      <c r="G33" s="112"/>
      <c r="H33" s="112"/>
      <c r="I33" s="112"/>
      <c r="J33" s="112"/>
      <c r="K33" s="112"/>
      <c r="L33" s="112"/>
      <c r="M33" s="112"/>
    </row>
    <row r="34" spans="1:13" s="5" customFormat="1" ht="20.149999999999999" customHeight="1">
      <c r="A34" s="112"/>
      <c r="B34" s="112" t="s">
        <v>169</v>
      </c>
      <c r="C34" s="112"/>
      <c r="D34" s="112"/>
      <c r="E34" s="112"/>
      <c r="F34" s="112"/>
      <c r="G34" s="112"/>
      <c r="H34" s="112"/>
      <c r="I34" s="112"/>
      <c r="J34" s="112"/>
      <c r="K34" s="112"/>
      <c r="L34" s="112"/>
      <c r="M34" s="112"/>
    </row>
    <row r="35" spans="1:13" s="5" customFormat="1" ht="20.149999999999999" customHeight="1">
      <c r="A35" s="112"/>
      <c r="B35" s="112" t="s">
        <v>170</v>
      </c>
      <c r="C35" s="112"/>
      <c r="D35" s="112"/>
      <c r="E35" s="112"/>
      <c r="F35" s="112"/>
      <c r="G35" s="112"/>
      <c r="H35" s="112"/>
      <c r="I35" s="112"/>
      <c r="J35" s="112"/>
      <c r="K35" s="112"/>
      <c r="L35" s="112"/>
      <c r="M35" s="112"/>
    </row>
    <row r="36" spans="1:13" s="5" customFormat="1" ht="9" customHeight="1">
      <c r="A36" s="112"/>
      <c r="B36" s="112"/>
      <c r="C36" s="112"/>
      <c r="D36" s="112"/>
      <c r="E36" s="112"/>
      <c r="F36" s="112"/>
      <c r="G36" s="112"/>
      <c r="H36" s="112"/>
      <c r="I36" s="112"/>
      <c r="J36" s="112"/>
      <c r="K36" s="112"/>
      <c r="L36" s="112"/>
      <c r="M36" s="112"/>
    </row>
    <row r="37" spans="1:13" s="5" customFormat="1" ht="20.149999999999999" customHeight="1">
      <c r="A37" s="112"/>
      <c r="B37" s="112"/>
      <c r="C37" s="112"/>
      <c r="D37" s="112"/>
      <c r="E37" s="112"/>
      <c r="F37" s="112" t="s">
        <v>1244</v>
      </c>
      <c r="G37" s="112"/>
      <c r="H37" s="112"/>
      <c r="I37" s="112"/>
      <c r="J37" s="112"/>
      <c r="K37" s="112"/>
      <c r="L37" s="112"/>
      <c r="M37" s="112"/>
    </row>
    <row r="38" spans="1:13" s="5" customFormat="1" ht="20.149999999999999" customHeight="1">
      <c r="A38" s="112"/>
      <c r="B38" s="112"/>
      <c r="C38" s="112"/>
      <c r="D38" s="112"/>
      <c r="E38" s="112"/>
      <c r="F38" s="1040" t="s">
        <v>171</v>
      </c>
      <c r="G38" s="1041"/>
      <c r="H38" s="1042"/>
      <c r="I38" s="1043">
        <f>IF(申請用入力!P213="","",申請用入力!P213)</f>
        <v>0</v>
      </c>
      <c r="J38" s="1044"/>
      <c r="K38" s="170" t="s">
        <v>136</v>
      </c>
      <c r="L38" s="171">
        <f>I38</f>
        <v>0</v>
      </c>
      <c r="M38" s="172"/>
    </row>
    <row r="39" spans="1:13" s="5" customFormat="1" ht="20.149999999999999" customHeight="1" thickBot="1">
      <c r="A39" s="112"/>
      <c r="B39" s="112"/>
      <c r="C39" s="112"/>
      <c r="D39" s="112"/>
      <c r="E39" s="112"/>
      <c r="F39" s="1045" t="s">
        <v>172</v>
      </c>
      <c r="G39" s="1045"/>
      <c r="H39" s="1045"/>
      <c r="I39" s="1046">
        <f>IF(申請用入力!P214="","",申請用入力!P214)</f>
        <v>0</v>
      </c>
      <c r="J39" s="1047"/>
      <c r="K39" s="173" t="s">
        <v>136</v>
      </c>
      <c r="L39" s="171"/>
      <c r="M39" s="172"/>
    </row>
    <row r="40" spans="1:13" s="5" customFormat="1" ht="20.149999999999999" customHeight="1">
      <c r="A40" s="112"/>
      <c r="B40" s="112"/>
      <c r="C40" s="112"/>
      <c r="D40" s="112"/>
      <c r="E40" s="112"/>
      <c r="F40" s="1037" t="s">
        <v>173</v>
      </c>
      <c r="G40" s="1037"/>
      <c r="H40" s="1037"/>
      <c r="I40" s="1038">
        <f>IF(申請用入力!P215="","",申請用入力!P215)</f>
        <v>0</v>
      </c>
      <c r="J40" s="1039"/>
      <c r="K40" s="174" t="s">
        <v>136</v>
      </c>
      <c r="L40" s="171">
        <f>I40</f>
        <v>0</v>
      </c>
      <c r="M40" s="112"/>
    </row>
    <row r="41" spans="1:13" ht="20.149999999999999" customHeight="1">
      <c r="A41" s="2"/>
      <c r="B41" s="2"/>
      <c r="C41" s="2"/>
      <c r="D41" s="2"/>
      <c r="E41" s="2"/>
      <c r="F41" s="2" t="s">
        <v>174</v>
      </c>
      <c r="G41" s="2"/>
      <c r="H41" s="2"/>
      <c r="I41" s="2"/>
      <c r="J41" s="2"/>
      <c r="K41" s="2"/>
      <c r="L41" s="2"/>
      <c r="M41" s="2"/>
    </row>
    <row r="42" spans="1:13">
      <c r="A42" s="2"/>
      <c r="B42" s="2"/>
      <c r="C42" s="2"/>
      <c r="D42" s="2"/>
      <c r="E42" s="2"/>
      <c r="F42" s="2"/>
      <c r="G42" s="2"/>
      <c r="H42" s="2"/>
      <c r="I42" s="2"/>
      <c r="J42" s="2"/>
      <c r="K42" s="2"/>
      <c r="L42" s="2"/>
      <c r="M42" s="2"/>
    </row>
    <row r="43" spans="1:13">
      <c r="A43" s="2"/>
      <c r="B43" s="2"/>
      <c r="C43" s="2"/>
      <c r="D43" s="2"/>
      <c r="E43" s="2"/>
      <c r="F43" s="2"/>
      <c r="G43" s="2"/>
      <c r="H43" s="2"/>
      <c r="I43" s="2"/>
      <c r="J43" s="2"/>
      <c r="K43" s="2"/>
      <c r="L43" s="2"/>
      <c r="M43" s="2"/>
    </row>
  </sheetData>
  <sheetProtection formatColumns="0" formatRows="0" insertRows="0"/>
  <mergeCells count="17">
    <mergeCell ref="A6:B6"/>
    <mergeCell ref="L13:L18"/>
    <mergeCell ref="H4:I4"/>
    <mergeCell ref="L19:L24"/>
    <mergeCell ref="L7:L12"/>
    <mergeCell ref="A8:A12"/>
    <mergeCell ref="J4:L4"/>
    <mergeCell ref="A20:A24"/>
    <mergeCell ref="A14:A18"/>
    <mergeCell ref="L25:L30"/>
    <mergeCell ref="A26:A30"/>
    <mergeCell ref="F40:H40"/>
    <mergeCell ref="I40:J40"/>
    <mergeCell ref="F38:H38"/>
    <mergeCell ref="I38:J38"/>
    <mergeCell ref="F39:H39"/>
    <mergeCell ref="I39:J39"/>
  </mergeCells>
  <phoneticPr fontId="8"/>
  <dataValidations count="1">
    <dataValidation type="list" allowBlank="1" showInputMessage="1" showErrorMessage="1" sqref="A31" xr:uid="{00000000-0002-0000-0700-000000000000}">
      <formula1>$L$19:$L$20</formula1>
    </dataValidation>
  </dataValidations>
  <printOptions horizontalCentered="1" verticalCentered="1"/>
  <pageMargins left="0.62992125984251968" right="0.39370078740157483" top="0.55118110236220474" bottom="0.74803149606299213" header="0.31496062992125984" footer="0.3149606299212598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F1194-ABDF-4116-A86D-3CE4A5D14B35}">
  <sheetPr>
    <tabColor theme="5" tint="0.39997558519241921"/>
    <pageSetUpPr fitToPage="1"/>
  </sheetPr>
  <dimension ref="B1:N48"/>
  <sheetViews>
    <sheetView view="pageBreakPreview" topLeftCell="A31" zoomScale="90" zoomScaleNormal="100" zoomScaleSheetLayoutView="90" zoomScalePageLayoutView="80" workbookViewId="0">
      <selection activeCell="B1" sqref="B1:K1"/>
    </sheetView>
  </sheetViews>
  <sheetFormatPr defaultColWidth="8.81640625" defaultRowHeight="14"/>
  <cols>
    <col min="1" max="1" width="8.81640625" style="63"/>
    <col min="2" max="2" width="3" style="63" customWidth="1"/>
    <col min="3" max="3" width="4.90625" style="63" customWidth="1"/>
    <col min="4" max="4" width="8.6328125" style="63" customWidth="1"/>
    <col min="5" max="5" width="11.36328125" style="63" customWidth="1"/>
    <col min="6" max="6" width="6.6328125" style="63" customWidth="1"/>
    <col min="7" max="7" width="12.453125" style="63" customWidth="1"/>
    <col min="8" max="8" width="3.08984375" style="63" customWidth="1"/>
    <col min="9" max="9" width="16.453125" style="63" customWidth="1"/>
    <col min="10" max="10" width="16.81640625" style="63" customWidth="1"/>
    <col min="11" max="11" width="7.6328125" style="63" customWidth="1"/>
    <col min="12" max="12" width="5.453125" style="63" customWidth="1"/>
    <col min="13" max="13" width="7.36328125" style="63" customWidth="1"/>
    <col min="14" max="14" width="2.90625" style="63" customWidth="1"/>
    <col min="15" max="16384" width="8.81640625" style="63"/>
  </cols>
  <sheetData>
    <row r="1" spans="2:12" ht="18.899999999999999" customHeight="1">
      <c r="B1" s="808" t="s">
        <v>1524</v>
      </c>
      <c r="C1" s="808"/>
      <c r="D1" s="808"/>
      <c r="E1" s="808"/>
      <c r="F1" s="808"/>
      <c r="G1" s="808"/>
      <c r="H1" s="808"/>
      <c r="I1" s="808"/>
      <c r="J1" s="808"/>
      <c r="K1" s="808"/>
      <c r="L1" s="140"/>
    </row>
    <row r="2" spans="2:12" ht="18.899999999999999" customHeight="1">
      <c r="B2" s="813" t="str">
        <f>IF(報告用入力!F102="","",報告用入力!F102)</f>
        <v/>
      </c>
      <c r="C2" s="813"/>
      <c r="D2" s="813"/>
      <c r="E2" s="813"/>
      <c r="F2" s="813"/>
      <c r="G2" s="813"/>
      <c r="H2" s="813"/>
      <c r="I2" s="813"/>
      <c r="J2" s="813"/>
      <c r="K2" s="813"/>
      <c r="L2" s="140"/>
    </row>
    <row r="3" spans="2:12" ht="18.899999999999999" customHeight="1">
      <c r="B3" s="139"/>
      <c r="C3" s="139"/>
      <c r="D3" s="139"/>
      <c r="E3" s="139"/>
      <c r="F3" s="139"/>
      <c r="G3" s="139"/>
      <c r="H3" s="139"/>
      <c r="I3" s="139"/>
      <c r="J3" s="139"/>
      <c r="K3" s="139"/>
      <c r="L3" s="140"/>
    </row>
    <row r="4" spans="2:12" ht="18.899999999999999" customHeight="1">
      <c r="B4" s="139"/>
      <c r="C4" s="139"/>
      <c r="D4" s="139"/>
      <c r="E4" s="139"/>
      <c r="F4" s="139"/>
      <c r="G4" s="139"/>
      <c r="H4" s="139"/>
      <c r="I4" s="139"/>
      <c r="J4" s="139"/>
      <c r="K4" s="139"/>
      <c r="L4" s="140"/>
    </row>
    <row r="5" spans="2:12" ht="18.899999999999999" customHeight="1">
      <c r="B5" s="808" t="s">
        <v>236</v>
      </c>
      <c r="C5" s="808"/>
      <c r="D5" s="808"/>
      <c r="E5" s="808"/>
      <c r="F5" s="808"/>
      <c r="G5" s="808"/>
      <c r="H5" s="808"/>
      <c r="I5" s="808"/>
      <c r="J5" s="808"/>
      <c r="K5" s="808"/>
      <c r="L5" s="140"/>
    </row>
    <row r="6" spans="2:12" ht="18.899999999999999" customHeight="1">
      <c r="B6" s="808"/>
      <c r="C6" s="808"/>
      <c r="D6" s="808"/>
      <c r="E6" s="808"/>
      <c r="F6" s="808"/>
      <c r="G6" s="808"/>
      <c r="H6" s="808"/>
      <c r="I6" s="808"/>
      <c r="J6" s="808"/>
      <c r="K6" s="808"/>
      <c r="L6" s="140"/>
    </row>
    <row r="7" spans="2:12" ht="15" customHeight="1">
      <c r="B7" s="808"/>
      <c r="C7" s="808"/>
      <c r="D7" s="808"/>
      <c r="E7" s="808"/>
      <c r="F7" s="808"/>
      <c r="G7" s="808"/>
      <c r="H7" s="808"/>
      <c r="I7" s="808"/>
      <c r="J7" s="808"/>
      <c r="K7" s="808"/>
      <c r="L7" s="140"/>
    </row>
    <row r="8" spans="2:12" ht="15" customHeight="1">
      <c r="B8" s="808"/>
      <c r="C8" s="808"/>
      <c r="D8" s="808"/>
      <c r="E8" s="808"/>
      <c r="F8" s="139"/>
      <c r="G8" s="808" t="s">
        <v>233</v>
      </c>
      <c r="H8" s="808"/>
      <c r="I8" s="810" t="str">
        <f>IFERROR(LEFT(申請用入力!R9,FIND(" ",SUBSTITUTE(申請用入力!R9,"　"," "))-1),LEFT(申請用入力!R9,18))</f>
        <v/>
      </c>
      <c r="J8" s="810"/>
      <c r="K8" s="810"/>
      <c r="L8" s="140"/>
    </row>
    <row r="9" spans="2:12" ht="15" customHeight="1">
      <c r="B9" s="808"/>
      <c r="C9" s="808"/>
      <c r="D9" s="808"/>
      <c r="E9" s="808"/>
      <c r="F9" s="139"/>
      <c r="G9" s="808"/>
      <c r="H9" s="808"/>
      <c r="I9" s="810" t="str">
        <f>IFERROR(MID(申請用入力!R9,FIND(" ",SUBSTITUTE(申請用入力!R9,"　"," "))+1,LEN(申請用入力!R9)),MID(申請用入力!R9,LEN(I8)+1,99))</f>
        <v/>
      </c>
      <c r="J9" s="810"/>
      <c r="K9" s="810"/>
      <c r="L9" s="140"/>
    </row>
    <row r="10" spans="2:12" ht="15" customHeight="1">
      <c r="B10" s="808"/>
      <c r="C10" s="808"/>
      <c r="D10" s="808"/>
      <c r="E10" s="808"/>
      <c r="F10" s="139"/>
      <c r="G10" s="808" t="s">
        <v>234</v>
      </c>
      <c r="H10" s="808"/>
      <c r="I10" s="810" t="str">
        <f>LEFT(申請用入力!R4,18)</f>
        <v/>
      </c>
      <c r="J10" s="810"/>
      <c r="K10" s="810"/>
      <c r="L10" s="140"/>
    </row>
    <row r="11" spans="2:12" ht="15" customHeight="1">
      <c r="B11" s="808"/>
      <c r="C11" s="808"/>
      <c r="D11" s="808"/>
      <c r="E11" s="808"/>
      <c r="F11" s="139"/>
      <c r="G11" s="808"/>
      <c r="H11" s="808"/>
      <c r="I11" s="810" t="str">
        <f>MID(申請用入力!R4,LEN(I10)+1,99)</f>
        <v/>
      </c>
      <c r="J11" s="810"/>
      <c r="K11" s="810"/>
      <c r="L11" s="140"/>
    </row>
    <row r="12" spans="2:12" ht="18.899999999999999" customHeight="1">
      <c r="B12" s="808"/>
      <c r="C12" s="808"/>
      <c r="D12" s="808"/>
      <c r="E12" s="808"/>
      <c r="F12" s="139"/>
      <c r="G12" s="808" t="s">
        <v>239</v>
      </c>
      <c r="H12" s="808"/>
      <c r="I12" s="810" t="str">
        <f>IF(申請用入力!R6="","",申請用入力!R6&amp;"　")&amp;申請用入力!R7</f>
        <v/>
      </c>
      <c r="J12" s="810"/>
      <c r="K12" s="810"/>
      <c r="L12" s="140"/>
    </row>
    <row r="13" spans="2:12" ht="18.899999999999999" customHeight="1">
      <c r="B13" s="808"/>
      <c r="C13" s="808"/>
      <c r="D13" s="808"/>
      <c r="E13" s="808"/>
      <c r="F13" s="808"/>
      <c r="G13" s="808"/>
      <c r="H13" s="808"/>
      <c r="I13" s="808"/>
      <c r="J13" s="808"/>
      <c r="K13" s="808"/>
      <c r="L13" s="140"/>
    </row>
    <row r="14" spans="2:12" ht="18.899999999999999" customHeight="1">
      <c r="B14" s="808"/>
      <c r="C14" s="808"/>
      <c r="D14" s="808"/>
      <c r="E14" s="808"/>
      <c r="F14" s="808"/>
      <c r="G14" s="808"/>
      <c r="H14" s="808"/>
      <c r="I14" s="808"/>
      <c r="J14" s="808"/>
      <c r="K14" s="808"/>
      <c r="L14" s="140"/>
    </row>
    <row r="15" spans="2:12" ht="18.899999999999999" customHeight="1">
      <c r="B15" s="812" t="e">
        <f>TEXT(IF(MONTH(申請用入力!G215)&gt;3,申請用入力!G215,申請用入力!G215-365),"[DBNum3]ggge")&amp;"年度沖縄国際物流ハブ活用推進事業補助金実績報告書"</f>
        <v>#VALUE!</v>
      </c>
      <c r="C15" s="812"/>
      <c r="D15" s="812"/>
      <c r="E15" s="812"/>
      <c r="F15" s="812"/>
      <c r="G15" s="812"/>
      <c r="H15" s="812"/>
      <c r="I15" s="812"/>
      <c r="J15" s="812"/>
      <c r="K15" s="812"/>
      <c r="L15" s="140"/>
    </row>
    <row r="16" spans="2:12" ht="21" customHeight="1">
      <c r="B16" s="808"/>
      <c r="C16" s="808"/>
      <c r="D16" s="808"/>
      <c r="E16" s="808"/>
      <c r="F16" s="808"/>
      <c r="G16" s="808"/>
      <c r="H16" s="808"/>
      <c r="I16" s="808"/>
      <c r="J16" s="808"/>
      <c r="K16" s="808"/>
      <c r="L16" s="140"/>
    </row>
    <row r="17" spans="2:14" ht="112.5" customHeight="1">
      <c r="B17" s="1066"/>
      <c r="C17" s="1066"/>
      <c r="D17" s="1066"/>
      <c r="E17" s="1066"/>
      <c r="F17" s="1066"/>
      <c r="G17" s="1066"/>
      <c r="H17" s="1066"/>
      <c r="I17" s="1066"/>
      <c r="J17" s="1066"/>
      <c r="K17" s="1066"/>
      <c r="L17" s="140"/>
    </row>
    <row r="18" spans="2:14" ht="21" customHeight="1">
      <c r="B18" s="808"/>
      <c r="C18" s="808"/>
      <c r="D18" s="808"/>
      <c r="E18" s="808"/>
      <c r="F18" s="808"/>
      <c r="G18" s="808"/>
      <c r="H18" s="808"/>
      <c r="I18" s="808"/>
      <c r="J18" s="808"/>
      <c r="K18" s="808"/>
      <c r="L18" s="140"/>
    </row>
    <row r="19" spans="2:14" ht="18.899999999999999" customHeight="1">
      <c r="B19" s="812" t="s">
        <v>238</v>
      </c>
      <c r="C19" s="812"/>
      <c r="D19" s="812"/>
      <c r="E19" s="812"/>
      <c r="F19" s="812"/>
      <c r="G19" s="812"/>
      <c r="H19" s="812"/>
      <c r="I19" s="812"/>
      <c r="J19" s="812"/>
      <c r="K19" s="812"/>
      <c r="L19" s="140"/>
    </row>
    <row r="20" spans="2:14" ht="18.899999999999999" customHeight="1">
      <c r="B20" s="808"/>
      <c r="C20" s="808"/>
      <c r="D20" s="808"/>
      <c r="E20" s="808"/>
      <c r="F20" s="808"/>
      <c r="G20" s="808"/>
      <c r="H20" s="808"/>
      <c r="I20" s="808"/>
      <c r="J20" s="808"/>
      <c r="K20" s="808"/>
      <c r="L20" s="140"/>
    </row>
    <row r="21" spans="2:14" ht="18.899999999999999" customHeight="1">
      <c r="B21" s="140"/>
      <c r="C21" s="808" t="s">
        <v>267</v>
      </c>
      <c r="D21" s="808"/>
      <c r="E21" s="808"/>
      <c r="F21" s="808"/>
      <c r="G21" s="808"/>
      <c r="H21" s="808"/>
      <c r="I21" s="808"/>
      <c r="J21" s="808"/>
      <c r="K21" s="808"/>
      <c r="L21" s="140"/>
    </row>
    <row r="22" spans="2:14" ht="18.899999999999999" customHeight="1">
      <c r="B22" s="139"/>
      <c r="C22" s="808" t="str">
        <f>IF(報告用入力!F106="","","　　　"&amp;TEXT(報告用入力!F106,"[DBNum3]ggge年m月d日")&amp;"着手")</f>
        <v/>
      </c>
      <c r="D22" s="808"/>
      <c r="E22" s="808"/>
      <c r="F22" s="808"/>
      <c r="G22" s="808"/>
      <c r="H22" s="808"/>
      <c r="I22" s="808"/>
      <c r="J22" s="808"/>
      <c r="K22" s="808"/>
      <c r="L22" s="140"/>
      <c r="N22" s="380"/>
    </row>
    <row r="23" spans="2:14" ht="18.899999999999999" customHeight="1">
      <c r="B23" s="139"/>
      <c r="C23" s="808" t="str">
        <f>IF(報告用入力!J106="","","　　　"&amp;TEXT(報告用入力!J106,"[DBNum3]ggge年m月d日")&amp;"完了")</f>
        <v/>
      </c>
      <c r="D23" s="808"/>
      <c r="E23" s="808"/>
      <c r="F23" s="808"/>
      <c r="G23" s="808"/>
      <c r="H23" s="808"/>
      <c r="I23" s="808"/>
      <c r="J23" s="808"/>
      <c r="K23" s="808"/>
      <c r="L23" s="140"/>
    </row>
    <row r="24" spans="2:14" ht="18.899999999999999" customHeight="1">
      <c r="B24" s="139"/>
      <c r="C24" s="808"/>
      <c r="D24" s="808"/>
      <c r="E24" s="808"/>
      <c r="F24" s="808"/>
      <c r="G24" s="808"/>
      <c r="H24" s="808"/>
      <c r="I24" s="808"/>
      <c r="J24" s="808"/>
      <c r="K24" s="808"/>
      <c r="L24" s="140"/>
    </row>
    <row r="25" spans="2:14" ht="18.899999999999999" customHeight="1">
      <c r="B25" s="140"/>
      <c r="C25" s="808" t="s">
        <v>247</v>
      </c>
      <c r="D25" s="808"/>
      <c r="E25" s="808"/>
      <c r="F25" s="808"/>
      <c r="G25" s="808"/>
      <c r="H25" s="808"/>
      <c r="I25" s="808"/>
      <c r="J25" s="808"/>
      <c r="K25" s="808"/>
      <c r="L25" s="140"/>
    </row>
    <row r="26" spans="2:14" ht="18.899999999999999" customHeight="1">
      <c r="B26" s="808"/>
      <c r="C26" s="808"/>
      <c r="D26" s="808"/>
      <c r="E26" s="808"/>
      <c r="F26" s="808"/>
      <c r="G26" s="808"/>
      <c r="H26" s="808"/>
      <c r="I26" s="808"/>
      <c r="J26" s="808"/>
      <c r="K26" s="808"/>
      <c r="L26" s="140"/>
    </row>
    <row r="27" spans="2:14" ht="18.899999999999999" customHeight="1">
      <c r="B27" s="140"/>
      <c r="C27" s="808" t="s">
        <v>260</v>
      </c>
      <c r="D27" s="808"/>
      <c r="E27" s="808"/>
      <c r="F27" s="808"/>
      <c r="G27" s="808"/>
      <c r="H27" s="808"/>
      <c r="I27" s="808"/>
      <c r="J27" s="808"/>
      <c r="K27" s="808"/>
      <c r="L27" s="140"/>
    </row>
    <row r="28" spans="2:14" ht="18.899999999999999" customHeight="1">
      <c r="B28" s="140"/>
      <c r="C28" s="140"/>
      <c r="D28" s="1053" t="s">
        <v>142</v>
      </c>
      <c r="E28" s="1053"/>
      <c r="F28" s="1053" t="s">
        <v>223</v>
      </c>
      <c r="G28" s="1053"/>
      <c r="H28" s="1053" t="s">
        <v>261</v>
      </c>
      <c r="I28" s="1053"/>
      <c r="J28" s="141" t="s">
        <v>262</v>
      </c>
      <c r="K28" s="140"/>
      <c r="L28" s="140"/>
    </row>
    <row r="29" spans="2:14" ht="18.899999999999999" customHeight="1">
      <c r="B29" s="140"/>
      <c r="C29" s="140"/>
      <c r="D29" s="1060" t="s">
        <v>1245</v>
      </c>
      <c r="E29" s="1061"/>
      <c r="F29" s="1056"/>
      <c r="G29" s="1057"/>
      <c r="H29" s="1056"/>
      <c r="I29" s="1057"/>
      <c r="J29" s="142"/>
      <c r="K29" s="140"/>
      <c r="L29" s="140"/>
    </row>
    <row r="30" spans="2:14" ht="18.899999999999999" customHeight="1">
      <c r="B30" s="140"/>
      <c r="C30" s="140"/>
      <c r="D30" s="1062"/>
      <c r="E30" s="1063"/>
      <c r="F30" s="1054" t="str">
        <f>IF(報告用入力!F107="","",報告用入力!F107)</f>
        <v/>
      </c>
      <c r="G30" s="1055"/>
      <c r="H30" s="1054" t="str">
        <f>IF(報告用入力!J107="","",報告用入力!J107)</f>
        <v/>
      </c>
      <c r="I30" s="1055"/>
      <c r="J30" s="363" t="str">
        <f>IF(報告用入力!F107="","",報告用入力!F107-報告用入力!J107)</f>
        <v/>
      </c>
      <c r="K30" s="140"/>
      <c r="L30" s="140"/>
    </row>
    <row r="31" spans="2:14" ht="18.899999999999999" customHeight="1">
      <c r="B31" s="140"/>
      <c r="C31" s="140"/>
      <c r="D31" s="1064"/>
      <c r="E31" s="1065"/>
      <c r="F31" s="1058"/>
      <c r="G31" s="1059"/>
      <c r="H31" s="1058"/>
      <c r="I31" s="1059"/>
      <c r="J31" s="143"/>
      <c r="K31" s="140"/>
      <c r="L31" s="140"/>
    </row>
    <row r="32" spans="2:14" ht="18.899999999999999" customHeight="1">
      <c r="B32" s="808"/>
      <c r="C32" s="808"/>
      <c r="D32" s="808"/>
      <c r="E32" s="808"/>
      <c r="F32" s="808"/>
      <c r="G32" s="808"/>
      <c r="H32" s="808"/>
      <c r="I32" s="808"/>
      <c r="J32" s="808"/>
      <c r="K32" s="808"/>
      <c r="L32" s="140"/>
    </row>
    <row r="33" spans="2:14" ht="18.899999999999999" customHeight="1">
      <c r="B33" s="140"/>
      <c r="C33" s="808" t="s">
        <v>248</v>
      </c>
      <c r="D33" s="808"/>
      <c r="E33" s="808"/>
      <c r="F33" s="808"/>
      <c r="G33" s="808"/>
      <c r="H33" s="808"/>
      <c r="I33" s="808"/>
      <c r="J33" s="808"/>
      <c r="K33" s="808"/>
      <c r="L33" s="140"/>
    </row>
    <row r="34" spans="2:14" ht="18.899999999999999" customHeight="1">
      <c r="B34" s="140"/>
      <c r="C34" s="808" t="s">
        <v>237</v>
      </c>
      <c r="D34" s="808"/>
      <c r="E34" s="808"/>
      <c r="F34" s="808"/>
      <c r="G34" s="808"/>
      <c r="H34" s="808"/>
      <c r="I34" s="808"/>
      <c r="J34" s="808"/>
      <c r="K34" s="808"/>
      <c r="L34" s="140"/>
    </row>
    <row r="35" spans="2:14" ht="18.899999999999999" customHeight="1">
      <c r="B35" s="808"/>
      <c r="C35" s="808"/>
      <c r="D35" s="808"/>
      <c r="E35" s="808"/>
      <c r="F35" s="808"/>
      <c r="G35" s="808"/>
      <c r="H35" s="808"/>
      <c r="I35" s="808"/>
      <c r="J35" s="808"/>
      <c r="K35" s="808"/>
      <c r="L35" s="140"/>
    </row>
    <row r="36" spans="2:14" ht="18.899999999999999" customHeight="1">
      <c r="B36" s="808"/>
      <c r="C36" s="808"/>
      <c r="D36" s="808"/>
      <c r="E36" s="808"/>
      <c r="F36" s="808"/>
      <c r="G36" s="808"/>
      <c r="H36" s="808"/>
      <c r="I36" s="808"/>
      <c r="J36" s="808"/>
      <c r="K36" s="808"/>
      <c r="L36" s="140"/>
    </row>
    <row r="37" spans="2:14" ht="18.899999999999999" customHeight="1">
      <c r="B37" s="808" t="s">
        <v>258</v>
      </c>
      <c r="C37" s="808"/>
      <c r="D37" s="808"/>
      <c r="E37" s="808"/>
      <c r="F37" s="808"/>
      <c r="G37" s="808"/>
      <c r="H37" s="808"/>
      <c r="I37" s="808"/>
      <c r="J37" s="808"/>
      <c r="K37" s="808"/>
      <c r="L37" s="140"/>
    </row>
    <row r="38" spans="2:14" ht="18.899999999999999" customHeight="1">
      <c r="B38" s="808" t="s">
        <v>246</v>
      </c>
      <c r="C38" s="808"/>
      <c r="D38" s="808"/>
      <c r="E38" s="808"/>
      <c r="F38" s="808"/>
      <c r="G38" s="808"/>
      <c r="H38" s="808"/>
      <c r="I38" s="808"/>
      <c r="J38" s="808"/>
      <c r="K38" s="808"/>
      <c r="L38" s="140"/>
    </row>
    <row r="39" spans="2:14" ht="18.899999999999999" customHeight="1">
      <c r="B39" s="808"/>
      <c r="C39" s="808"/>
      <c r="D39" s="808"/>
      <c r="E39" s="808"/>
      <c r="F39" s="808"/>
      <c r="G39" s="808"/>
      <c r="H39" s="808"/>
      <c r="I39" s="808"/>
      <c r="J39" s="808"/>
      <c r="K39" s="808"/>
      <c r="L39" s="140"/>
    </row>
    <row r="40" spans="2:14" ht="16.5" customHeight="1">
      <c r="B40" s="808"/>
      <c r="C40" s="808"/>
      <c r="D40" s="808"/>
      <c r="E40" s="808"/>
      <c r="F40" s="808"/>
      <c r="G40" s="808"/>
      <c r="H40" s="808"/>
      <c r="I40" s="808"/>
      <c r="J40" s="808"/>
      <c r="K40" s="808"/>
      <c r="L40" s="140"/>
      <c r="N40" s="382" t="str">
        <v>　明治３３年１月０日付け沖縄県指令商第  号をもって交付決定の通知を受けた県産品ブランド構築支援について、沖縄国際物流ハブ活用推進事業補助金交付要綱第12条第１項の規定に基づき、下記のとおり報告します。</v>
      </c>
    </row>
    <row r="41" spans="2:14" ht="18" customHeight="1">
      <c r="B41" s="807"/>
      <c r="C41" s="807"/>
      <c r="D41" s="807"/>
      <c r="E41" s="807"/>
      <c r="F41" s="807"/>
      <c r="G41" s="807"/>
      <c r="H41" s="807"/>
      <c r="I41" s="807"/>
      <c r="J41" s="807"/>
      <c r="K41" s="807"/>
    </row>
    <row r="42" spans="2:14" ht="18" customHeight="1">
      <c r="B42" s="807"/>
      <c r="C42" s="807"/>
      <c r="D42" s="807"/>
      <c r="E42" s="807"/>
      <c r="F42" s="807"/>
      <c r="G42" s="807"/>
      <c r="H42" s="807"/>
      <c r="I42" s="807"/>
      <c r="J42" s="807"/>
      <c r="K42" s="807"/>
    </row>
    <row r="43" spans="2:14" ht="18" customHeight="1">
      <c r="B43" s="807"/>
      <c r="C43" s="807"/>
      <c r="D43" s="807"/>
      <c r="E43" s="807"/>
      <c r="F43" s="807"/>
      <c r="G43" s="807"/>
      <c r="H43" s="807"/>
      <c r="I43" s="807"/>
      <c r="J43" s="807"/>
      <c r="K43" s="807"/>
    </row>
    <row r="44" spans="2:14" ht="18" customHeight="1"/>
    <row r="45" spans="2:14" ht="18" customHeight="1"/>
    <row r="46" spans="2:14" ht="18" customHeight="1"/>
    <row r="47" spans="2:14" ht="15" customHeight="1"/>
    <row r="48" spans="2:14" ht="15" customHeight="1"/>
  </sheetData>
  <sheetProtection formatColumns="0" formatRows="0"/>
  <mergeCells count="57">
    <mergeCell ref="B6:K6"/>
    <mergeCell ref="B1:K1"/>
    <mergeCell ref="B2:K2"/>
    <mergeCell ref="B5:K5"/>
    <mergeCell ref="C24:K24"/>
    <mergeCell ref="B7:K7"/>
    <mergeCell ref="B8:E8"/>
    <mergeCell ref="G8:H8"/>
    <mergeCell ref="I8:K8"/>
    <mergeCell ref="B9:E9"/>
    <mergeCell ref="G9:H9"/>
    <mergeCell ref="I9:K9"/>
    <mergeCell ref="B10:E10"/>
    <mergeCell ref="G10:H10"/>
    <mergeCell ref="I10:K10"/>
    <mergeCell ref="B11:E11"/>
    <mergeCell ref="G11:H11"/>
    <mergeCell ref="I11:K11"/>
    <mergeCell ref="C23:K23"/>
    <mergeCell ref="C25:K25"/>
    <mergeCell ref="B19:K19"/>
    <mergeCell ref="B12:E12"/>
    <mergeCell ref="G12:H12"/>
    <mergeCell ref="I12:K12"/>
    <mergeCell ref="B13:K13"/>
    <mergeCell ref="B14:K14"/>
    <mergeCell ref="B15:K15"/>
    <mergeCell ref="B16:K16"/>
    <mergeCell ref="B17:K17"/>
    <mergeCell ref="B18:K18"/>
    <mergeCell ref="B20:K20"/>
    <mergeCell ref="C21:K21"/>
    <mergeCell ref="B42:K42"/>
    <mergeCell ref="B43:K43"/>
    <mergeCell ref="B37:K37"/>
    <mergeCell ref="B38:K38"/>
    <mergeCell ref="B36:K36"/>
    <mergeCell ref="B39:K39"/>
    <mergeCell ref="B40:K40"/>
    <mergeCell ref="H31:I31"/>
    <mergeCell ref="B41:K41"/>
    <mergeCell ref="B26:K26"/>
    <mergeCell ref="C27:K27"/>
    <mergeCell ref="B32:K32"/>
    <mergeCell ref="C33:K33"/>
    <mergeCell ref="B35:K35"/>
    <mergeCell ref="C34:K34"/>
    <mergeCell ref="F31:G31"/>
    <mergeCell ref="D29:E31"/>
    <mergeCell ref="C22:K22"/>
    <mergeCell ref="D28:E28"/>
    <mergeCell ref="F28:G28"/>
    <mergeCell ref="F30:G30"/>
    <mergeCell ref="H28:I28"/>
    <mergeCell ref="H30:I30"/>
    <mergeCell ref="F29:G29"/>
    <mergeCell ref="H29:I29"/>
  </mergeCells>
  <phoneticPr fontId="8"/>
  <conditionalFormatting sqref="B2:K2">
    <cfRule type="containsBlanks" dxfId="9" priority="2">
      <formula>LEN(TRIM(B2))=0</formula>
    </cfRule>
  </conditionalFormatting>
  <conditionalFormatting sqref="B15:K15">
    <cfRule type="containsErrors" dxfId="8" priority="1">
      <formula>ISERROR(B15)</formula>
    </cfRule>
  </conditionalFormatting>
  <printOptions horizontalCentered="1"/>
  <pageMargins left="1.1023622047244095" right="1.1023622047244095" top="1.1023622047244095" bottom="1.1023622047244095" header="0.19685039370078741" footer="0.1968503937007874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pageSetUpPr fitToPage="1"/>
  </sheetPr>
  <dimension ref="A1:G37"/>
  <sheetViews>
    <sheetView view="pageBreakPreview" topLeftCell="A37" zoomScaleNormal="70" zoomScaleSheetLayoutView="100" workbookViewId="0">
      <selection activeCell="G10" sqref="G10"/>
    </sheetView>
  </sheetViews>
  <sheetFormatPr defaultColWidth="9" defaultRowHeight="13"/>
  <cols>
    <col min="1" max="1" width="5.6328125" style="7" customWidth="1"/>
    <col min="2" max="2" width="10.6328125" style="7" customWidth="1"/>
    <col min="3" max="4" width="14.6328125" style="7" customWidth="1"/>
    <col min="5" max="7" width="22.6328125" style="7" customWidth="1"/>
    <col min="8" max="16384" width="9" style="7"/>
  </cols>
  <sheetData>
    <row r="1" spans="1:7">
      <c r="A1" s="121"/>
      <c r="B1" s="121"/>
      <c r="C1" s="121"/>
      <c r="D1" s="121"/>
      <c r="E1" s="121"/>
      <c r="F1" s="121"/>
      <c r="G1" s="291" t="s">
        <v>175</v>
      </c>
    </row>
    <row r="2" spans="1:7" ht="21" customHeight="1">
      <c r="A2" s="958" t="s">
        <v>1246</v>
      </c>
      <c r="B2" s="958"/>
      <c r="C2" s="958"/>
      <c r="D2" s="958"/>
      <c r="E2" s="958"/>
      <c r="F2" s="958"/>
      <c r="G2" s="958"/>
    </row>
    <row r="3" spans="1:7" ht="21">
      <c r="A3" s="300"/>
      <c r="B3" s="300"/>
      <c r="C3" s="300"/>
      <c r="D3" s="300"/>
      <c r="E3" s="300"/>
      <c r="F3" s="300"/>
      <c r="G3" s="300"/>
    </row>
    <row r="4" spans="1:7" s="6" customFormat="1" ht="26.15" customHeight="1">
      <c r="A4" s="1087" t="s">
        <v>112</v>
      </c>
      <c r="B4" s="816"/>
      <c r="C4" s="872" t="str">
        <f>IF(申請用入力!F122="","",申請用入力!F122)</f>
        <v/>
      </c>
      <c r="D4" s="863"/>
      <c r="E4" s="863"/>
      <c r="F4" s="863"/>
      <c r="G4" s="864"/>
    </row>
    <row r="5" spans="1:7" s="6" customFormat="1" ht="20.149999999999999" customHeight="1">
      <c r="A5" s="1087" t="s">
        <v>115</v>
      </c>
      <c r="B5" s="816"/>
      <c r="C5" s="1093" t="str">
        <f>IF(報告用入力!F10="","",IF(報告用入力!F10="なし",報告用入力!F9,TEXT(報告用入力!I10,"yyyy/m/d日")&amp;"　～　"&amp;TEXT(報告用入力!L10,"yyyy/m/d")))</f>
        <v/>
      </c>
      <c r="D5" s="863"/>
      <c r="E5" s="863"/>
      <c r="F5" s="863"/>
      <c r="G5" s="864"/>
    </row>
    <row r="6" spans="1:7" s="6" customFormat="1" ht="26.15" customHeight="1">
      <c r="A6" s="1087" t="s">
        <v>1269</v>
      </c>
      <c r="B6" s="816"/>
      <c r="C6" s="872" t="str">
        <f>IF(報告用入力!F11="","",報告用入力!F11)</f>
        <v/>
      </c>
      <c r="D6" s="863"/>
      <c r="E6" s="863"/>
      <c r="F6" s="863"/>
      <c r="G6" s="864"/>
    </row>
    <row r="7" spans="1:7" s="6" customFormat="1" ht="20.149999999999999" customHeight="1">
      <c r="A7" s="1095" t="s">
        <v>1278</v>
      </c>
      <c r="B7" s="836"/>
      <c r="C7" s="872" t="str">
        <f>"　①　"&amp;報告用入力!F12&amp;"　　②　"&amp;報告用入力!I12&amp;"　　③　"&amp;報告用入力!L12</f>
        <v>　①　　　②　　　③　</v>
      </c>
      <c r="D7" s="863"/>
      <c r="E7" s="863"/>
      <c r="F7" s="863"/>
      <c r="G7" s="864"/>
    </row>
    <row r="8" spans="1:7" s="6" customFormat="1" ht="49.5" customHeight="1">
      <c r="A8" s="1096"/>
      <c r="B8" s="856"/>
      <c r="C8" s="1088" t="str">
        <f>IF(報告用入力!F13="","",報告用入力!F13)</f>
        <v/>
      </c>
      <c r="D8" s="1089"/>
      <c r="E8" s="1089"/>
      <c r="F8" s="1089"/>
      <c r="G8" s="1090"/>
    </row>
    <row r="9" spans="1:7" s="6" customFormat="1" ht="20.149999999999999" customHeight="1">
      <c r="A9" s="1095" t="s">
        <v>176</v>
      </c>
      <c r="B9" s="836"/>
      <c r="C9" s="301" t="s">
        <v>118</v>
      </c>
      <c r="D9" s="93" t="s">
        <v>119</v>
      </c>
      <c r="E9" s="1087" t="s">
        <v>177</v>
      </c>
      <c r="F9" s="1092"/>
      <c r="G9" s="93" t="s">
        <v>178</v>
      </c>
    </row>
    <row r="10" spans="1:7" s="6" customFormat="1" ht="50.15" customHeight="1">
      <c r="A10" s="1097"/>
      <c r="B10" s="837"/>
      <c r="C10" s="270" t="str">
        <f>IF(申請用入力!F132="","",申請用入力!F132)</f>
        <v/>
      </c>
      <c r="D10" s="270" t="str">
        <f>IF(報告用入力!F16="変更なし",TEXT(申請用入力!I132,"m/d")&amp;"～"&amp;TEXT(申請用入力!L132,"m/d"),IF(報告用入力!F16="期間変更あり",TEXT(報告用入力!I16,"m/d")&amp;"～"&amp;TEXT(報告用入力!L16,"m/d"),""))</f>
        <v/>
      </c>
      <c r="E10" s="1091" t="str">
        <f>IF(報告用入力!F17="","",報告用入力!F17)</f>
        <v/>
      </c>
      <c r="F10" s="1091"/>
      <c r="G10" s="302" t="str">
        <f>IF(報告用入力!F18="","",報告用入力!F18)</f>
        <v/>
      </c>
    </row>
    <row r="11" spans="1:7" s="6" customFormat="1" ht="50.15" customHeight="1">
      <c r="A11" s="1097"/>
      <c r="B11" s="837"/>
      <c r="C11" s="270" t="str">
        <f>IF(申請用入力!F134="","",申請用入力!F134)</f>
        <v/>
      </c>
      <c r="D11" s="270" t="str">
        <f>IF(報告用入力!F20="変更なし",TEXT(申請用入力!I134,"m/d")&amp;"～"&amp;TEXT(申請用入力!L134,"m/d"),IF(報告用入力!F20="期間変更あり",TEXT(報告用入力!I20,"m/d")&amp;"～"&amp;TEXT(報告用入力!L20,"m/d"),""))</f>
        <v/>
      </c>
      <c r="E11" s="1091" t="str">
        <f>IF(報告用入力!F21="","",報告用入力!F21)</f>
        <v/>
      </c>
      <c r="F11" s="1094"/>
      <c r="G11" s="302" t="str">
        <f>IF(報告用入力!F22="","",報告用入力!F22)</f>
        <v/>
      </c>
    </row>
    <row r="12" spans="1:7" s="6" customFormat="1" ht="50.15" customHeight="1">
      <c r="A12" s="1097"/>
      <c r="B12" s="837"/>
      <c r="C12" s="270" t="str">
        <f>IF(申請用入力!F136="","",申請用入力!F136)</f>
        <v/>
      </c>
      <c r="D12" s="270" t="str">
        <f>IF(報告用入力!F24="変更なし",TEXT(申請用入力!I136,"m/d")&amp;"～"&amp;TEXT(申請用入力!L136,"m/d"),IF(報告用入力!F24="期間変更あり",TEXT(報告用入力!I24,"m/d")&amp;"～"&amp;TEXT(報告用入力!L24,"m/d"),""))</f>
        <v/>
      </c>
      <c r="E12" s="1091" t="str">
        <f>IF(報告用入力!F25="","",報告用入力!F25)</f>
        <v/>
      </c>
      <c r="F12" s="1094"/>
      <c r="G12" s="302" t="str">
        <f>IF(報告用入力!F26="","",報告用入力!F26)</f>
        <v/>
      </c>
    </row>
    <row r="13" spans="1:7" s="6" customFormat="1" ht="50.15" customHeight="1">
      <c r="A13" s="1097"/>
      <c r="B13" s="837"/>
      <c r="C13" s="270" t="str">
        <f>IF(申請用入力!F138="","",申請用入力!F138)</f>
        <v/>
      </c>
      <c r="D13" s="270" t="str">
        <f>IF(報告用入力!F28="変更なし",TEXT(申請用入力!I138,"m/d")&amp;"～"&amp;TEXT(申請用入力!L138,"m/d"),IF(報告用入力!F28="期間変更あり",TEXT(報告用入力!I28,"m/d")&amp;"～"&amp;TEXT(報告用入力!L28,"m/d"),""))</f>
        <v/>
      </c>
      <c r="E13" s="1091" t="str">
        <f>IF(報告用入力!F29="","",報告用入力!F29)</f>
        <v/>
      </c>
      <c r="F13" s="1094"/>
      <c r="G13" s="302" t="str">
        <f>IF(報告用入力!F30="","",報告用入力!F30)</f>
        <v/>
      </c>
    </row>
    <row r="14" spans="1:7" s="6" customFormat="1" ht="50.15" customHeight="1">
      <c r="A14" s="1097"/>
      <c r="B14" s="837"/>
      <c r="C14" s="303" t="str">
        <f>IF(申請用入力!F140="","",申請用入力!F140)</f>
        <v/>
      </c>
      <c r="D14" s="270" t="str">
        <f>IF(報告用入力!F32="なし",TEXT(申請用入力!I140,"m/d")&amp;"～"&amp;TEXT(申請用入力!L140,"m/d"),IF(報告用入力!F32="期間変更あり",TEXT(報告用入力!I32,"m/d")&amp;"～"&amp;TEXT(報告用入力!L32,"m/d"),""))</f>
        <v/>
      </c>
      <c r="E14" s="1091" t="str">
        <f>IF(報告用入力!F33="","",報告用入力!F33)</f>
        <v/>
      </c>
      <c r="F14" s="1094"/>
      <c r="G14" s="302" t="str">
        <f>IF(報告用入力!F34="","",報告用入力!F34)</f>
        <v/>
      </c>
    </row>
    <row r="15" spans="1:7" s="6" customFormat="1" ht="50.15" customHeight="1">
      <c r="A15" s="1097"/>
      <c r="B15" s="837"/>
      <c r="C15" s="270" t="str">
        <f>IF(申請用入力!F142="","",申請用入力!F142)</f>
        <v/>
      </c>
      <c r="D15" s="270" t="str">
        <f>IF(報告用入力!F36="なし",TEXT(申請用入力!I142,"m/d")&amp;"～"&amp;TEXT(申請用入力!L142,"m/d"),IF(報告用入力!F36="期間変更あり",TEXT(報告用入力!I36,"m/d")&amp;"～"&amp;TEXT(報告用入力!L36,"m/d"),""))</f>
        <v/>
      </c>
      <c r="E15" s="1091" t="str">
        <f>IF(報告用入力!F37="","",報告用入力!F37)</f>
        <v/>
      </c>
      <c r="F15" s="1094"/>
      <c r="G15" s="302" t="str">
        <f>IF(報告用入力!F38="","",報告用入力!F38)</f>
        <v/>
      </c>
    </row>
    <row r="16" spans="1:7" s="6" customFormat="1" ht="26.15" customHeight="1">
      <c r="A16" s="1097"/>
      <c r="B16" s="837"/>
      <c r="C16" s="270" t="str">
        <f>IF(申請用入力!F144="","",申請用入力!F144)</f>
        <v/>
      </c>
      <c r="D16" s="270" t="str">
        <f>IF(報告用入力!F40="なし",TEXT(申請用入力!I144,"m/d")&amp;"～"&amp;TEXT(申請用入力!L144,"m/d"),IF(報告用入力!F40="期間変更あり",TEXT(報告用入力!I40,"m/d")&amp;"～"&amp;TEXT(報告用入力!L40,"m/d"),""))</f>
        <v/>
      </c>
      <c r="E16" s="1091" t="str">
        <f>IF(報告用入力!F41="","",報告用入力!F41)</f>
        <v/>
      </c>
      <c r="F16" s="1094"/>
      <c r="G16" s="302" t="str">
        <f>IF(報告用入力!F42="","",報告用入力!F42)</f>
        <v/>
      </c>
    </row>
    <row r="17" spans="1:7" s="6" customFormat="1" ht="26.15" customHeight="1">
      <c r="A17" s="1096"/>
      <c r="B17" s="856"/>
      <c r="C17" s="270" t="str">
        <f>IF(申請用入力!F146="","",申請用入力!F146)</f>
        <v/>
      </c>
      <c r="D17" s="270" t="str">
        <f>IF(報告用入力!F44="なし",TEXT(申請用入力!I146,"m/d")&amp;"～"&amp;TEXT(申請用入力!L146,"m/d"),IF(報告用入力!F44="期間変更あり",TEXT(報告用入力!I44,"m/d")&amp;"～"&amp;TEXT(報告用入力!L44,"m/d"),""))</f>
        <v/>
      </c>
      <c r="E17" s="1091" t="str">
        <f>IF(報告用入力!F45="","",報告用入力!F45)</f>
        <v/>
      </c>
      <c r="F17" s="1094"/>
      <c r="G17" s="302" t="str">
        <f>IF(報告用入力!F46="","",報告用入力!F46)</f>
        <v/>
      </c>
    </row>
    <row r="18" spans="1:7" s="6" customFormat="1" ht="30" customHeight="1">
      <c r="A18" s="1085"/>
      <c r="B18" s="1086"/>
      <c r="C18" s="1081" t="s">
        <v>1174</v>
      </c>
      <c r="D18" s="1082"/>
      <c r="E18" s="304" t="s">
        <v>1172</v>
      </c>
      <c r="F18" s="366" t="s">
        <v>1173</v>
      </c>
      <c r="G18" s="1077"/>
    </row>
    <row r="19" spans="1:7" s="6" customFormat="1" ht="19.5" customHeight="1">
      <c r="A19" s="1080" t="s">
        <v>126</v>
      </c>
      <c r="B19" s="1080"/>
      <c r="C19" s="1073">
        <f>報告用入力!F48</f>
        <v>0</v>
      </c>
      <c r="D19" s="1083"/>
      <c r="E19" s="1073">
        <f>申請用入力!F170</f>
        <v>0</v>
      </c>
      <c r="F19" s="1074"/>
      <c r="G19" s="1078"/>
    </row>
    <row r="20" spans="1:7" ht="19.5" customHeight="1">
      <c r="A20" s="1080" t="s">
        <v>179</v>
      </c>
      <c r="B20" s="1080"/>
      <c r="C20" s="1073">
        <f>報告用入力!F49</f>
        <v>0</v>
      </c>
      <c r="D20" s="1083"/>
      <c r="E20" s="361">
        <f>商品入力!O3</f>
        <v>0</v>
      </c>
      <c r="F20" s="368">
        <f>商品入力!S3</f>
        <v>0</v>
      </c>
      <c r="G20" s="1078"/>
    </row>
    <row r="21" spans="1:7" ht="19.5" customHeight="1">
      <c r="A21" s="1080" t="s">
        <v>180</v>
      </c>
      <c r="B21" s="1080"/>
      <c r="C21" s="1073">
        <f>C20-C19</f>
        <v>0</v>
      </c>
      <c r="D21" s="1083"/>
      <c r="E21" s="1073">
        <f>(E20+F20)-E19</f>
        <v>0</v>
      </c>
      <c r="F21" s="1074"/>
      <c r="G21" s="1078"/>
    </row>
    <row r="22" spans="1:7" s="6" customFormat="1" ht="19.5" customHeight="1">
      <c r="A22" s="1080"/>
      <c r="B22" s="1080"/>
      <c r="C22" s="1075" t="e">
        <f>C20/C19</f>
        <v>#DIV/0!</v>
      </c>
      <c r="D22" s="1084"/>
      <c r="E22" s="1075" t="e">
        <f>(E20+F20+G20)/E19</f>
        <v>#DIV/0!</v>
      </c>
      <c r="F22" s="1076"/>
      <c r="G22" s="1079"/>
    </row>
    <row r="23" spans="1:7" ht="20.149999999999999" customHeight="1">
      <c r="A23" s="1067" t="s">
        <v>181</v>
      </c>
      <c r="B23" s="1068"/>
      <c r="C23" s="1068"/>
      <c r="D23" s="1068"/>
      <c r="E23" s="1068"/>
      <c r="F23" s="1068"/>
      <c r="G23" s="1069"/>
    </row>
    <row r="24" spans="1:7" ht="63.65" customHeight="1">
      <c r="A24" s="1070" t="str">
        <f>IF(報告用入力!F51="","",報告用入力!F51)</f>
        <v/>
      </c>
      <c r="B24" s="1071"/>
      <c r="C24" s="1071"/>
      <c r="D24" s="1071"/>
      <c r="E24" s="1071"/>
      <c r="F24" s="1071"/>
      <c r="G24" s="1072"/>
    </row>
    <row r="25" spans="1:7" ht="20.149999999999999" customHeight="1">
      <c r="A25" s="1067" t="s">
        <v>1273</v>
      </c>
      <c r="B25" s="1068"/>
      <c r="C25" s="1068"/>
      <c r="D25" s="1068"/>
      <c r="E25" s="1068"/>
      <c r="F25" s="1068"/>
      <c r="G25" s="1069"/>
    </row>
    <row r="26" spans="1:7" ht="63.65" customHeight="1">
      <c r="A26" s="1070" t="str">
        <f>IF(報告用入力!F52="","",報告用入力!F52)</f>
        <v/>
      </c>
      <c r="B26" s="1071"/>
      <c r="C26" s="1071"/>
      <c r="D26" s="1071"/>
      <c r="E26" s="1071"/>
      <c r="F26" s="1071"/>
      <c r="G26" s="1072"/>
    </row>
    <row r="27" spans="1:7" ht="20.149999999999999" customHeight="1">
      <c r="A27" s="1067" t="s">
        <v>1274</v>
      </c>
      <c r="B27" s="1068"/>
      <c r="C27" s="1068"/>
      <c r="D27" s="1068"/>
      <c r="E27" s="1068"/>
      <c r="F27" s="1068"/>
      <c r="G27" s="1069"/>
    </row>
    <row r="28" spans="1:7" ht="63.65" customHeight="1">
      <c r="A28" s="1070" t="str">
        <f>IF(報告用入力!F53="","",報告用入力!F53)</f>
        <v/>
      </c>
      <c r="B28" s="1071"/>
      <c r="C28" s="1071"/>
      <c r="D28" s="1071"/>
      <c r="E28" s="1071"/>
      <c r="F28" s="1071"/>
      <c r="G28" s="1072"/>
    </row>
    <row r="29" spans="1:7" ht="20.149999999999999" customHeight="1">
      <c r="A29" s="1098" t="s">
        <v>182</v>
      </c>
      <c r="B29" s="1098"/>
      <c r="C29" s="1098"/>
      <c r="D29" s="1098"/>
      <c r="E29" s="1098"/>
      <c r="F29" s="1098"/>
      <c r="G29" s="1098"/>
    </row>
    <row r="30" spans="1:7" ht="20.149999999999999" customHeight="1">
      <c r="A30" s="1099" t="s">
        <v>393</v>
      </c>
      <c r="B30" s="1099"/>
      <c r="C30" s="1099" t="str">
        <f>"　①　"&amp;報告用入力!F55&amp;"　　②　"&amp;報告用入力!H55&amp;"　　③　"&amp;報告用入力!J55</f>
        <v>　①　　　②　　　③　</v>
      </c>
      <c r="D30" s="1100"/>
      <c r="E30" s="1100"/>
      <c r="F30" s="1100"/>
      <c r="G30" s="1100"/>
    </row>
    <row r="31" spans="1:7" ht="39.9" customHeight="1">
      <c r="A31" s="1099" t="s">
        <v>446</v>
      </c>
      <c r="B31" s="1099"/>
      <c r="C31" s="1099" t="str">
        <f>"　①　"&amp;報告用入力!F56&amp;CHAR(10)&amp;"　②　"&amp;報告用入力!F57&amp;CHAR(10)&amp;"　③　"&amp;報告用入力!F58</f>
        <v>　①　
　②　
　③　</v>
      </c>
      <c r="D31" s="1100"/>
      <c r="E31" s="1100"/>
      <c r="F31" s="1100"/>
      <c r="G31" s="1100"/>
    </row>
    <row r="32" spans="1:7" ht="62.15" customHeight="1">
      <c r="A32" s="1099" t="s">
        <v>321</v>
      </c>
      <c r="B32" s="1099"/>
      <c r="C32" s="1070" t="str">
        <f>IF(報告用入力!F59="","",報告用入力!F59)</f>
        <v/>
      </c>
      <c r="D32" s="1071"/>
      <c r="E32" s="1071"/>
      <c r="F32" s="1071"/>
      <c r="G32" s="1072"/>
    </row>
    <row r="33" spans="1:7" ht="20.149999999999999" customHeight="1">
      <c r="A33" s="1098" t="s">
        <v>183</v>
      </c>
      <c r="B33" s="1098"/>
      <c r="C33" s="1098"/>
      <c r="D33" s="1098"/>
      <c r="E33" s="1098"/>
      <c r="F33" s="1098"/>
      <c r="G33" s="1098"/>
    </row>
    <row r="34" spans="1:7" ht="20.149999999999999" customHeight="1">
      <c r="A34" s="1099" t="s">
        <v>445</v>
      </c>
      <c r="B34" s="1099"/>
      <c r="C34" s="1099" t="str">
        <f>"　①　"&amp;報告用入力!F61&amp;"　　②　"&amp;報告用入力!H61&amp;"　　③　"&amp;報告用入力!J61</f>
        <v>　①　　　②　　　③　</v>
      </c>
      <c r="D34" s="1099"/>
      <c r="E34" s="1099"/>
      <c r="F34" s="1099"/>
      <c r="G34" s="1099"/>
    </row>
    <row r="35" spans="1:7" ht="69.650000000000006" customHeight="1">
      <c r="A35" s="1099" t="s">
        <v>321</v>
      </c>
      <c r="B35" s="1099"/>
      <c r="C35" s="1070" t="str">
        <f>IF(報告用入力!F62="","",報告用入力!F62)</f>
        <v/>
      </c>
      <c r="D35" s="1071"/>
      <c r="E35" s="1071"/>
      <c r="F35" s="1071"/>
      <c r="G35" s="1072"/>
    </row>
    <row r="36" spans="1:7" ht="18" customHeight="1">
      <c r="A36" s="289" t="s">
        <v>184</v>
      </c>
      <c r="B36" s="287"/>
      <c r="C36" s="287"/>
      <c r="D36" s="287"/>
      <c r="E36" s="287"/>
      <c r="F36" s="287"/>
      <c r="G36" s="287"/>
    </row>
    <row r="37" spans="1:7" ht="18" customHeight="1"/>
  </sheetData>
  <sheetProtection formatColumns="0" formatRows="0" insertRows="0"/>
  <mergeCells count="51">
    <mergeCell ref="A33:G33"/>
    <mergeCell ref="C35:G35"/>
    <mergeCell ref="A35:B35"/>
    <mergeCell ref="C34:G34"/>
    <mergeCell ref="A23:G23"/>
    <mergeCell ref="A24:G24"/>
    <mergeCell ref="A29:G29"/>
    <mergeCell ref="C31:G31"/>
    <mergeCell ref="C30:G30"/>
    <mergeCell ref="A34:B34"/>
    <mergeCell ref="A30:B30"/>
    <mergeCell ref="A31:B31"/>
    <mergeCell ref="C32:G32"/>
    <mergeCell ref="A32:B32"/>
    <mergeCell ref="A25:G25"/>
    <mergeCell ref="A26:G26"/>
    <mergeCell ref="E16:F16"/>
    <mergeCell ref="A7:B8"/>
    <mergeCell ref="E14:F14"/>
    <mergeCell ref="E15:F15"/>
    <mergeCell ref="E17:F17"/>
    <mergeCell ref="A9:B17"/>
    <mergeCell ref="E11:F11"/>
    <mergeCell ref="E12:F12"/>
    <mergeCell ref="E13:F13"/>
    <mergeCell ref="A2:G2"/>
    <mergeCell ref="A4:B4"/>
    <mergeCell ref="C4:G4"/>
    <mergeCell ref="C8:G8"/>
    <mergeCell ref="E10:F10"/>
    <mergeCell ref="C7:G7"/>
    <mergeCell ref="E9:F9"/>
    <mergeCell ref="A5:B5"/>
    <mergeCell ref="C5:G5"/>
    <mergeCell ref="A6:B6"/>
    <mergeCell ref="C6:G6"/>
    <mergeCell ref="A27:G27"/>
    <mergeCell ref="A28:G28"/>
    <mergeCell ref="E19:F19"/>
    <mergeCell ref="E21:F21"/>
    <mergeCell ref="E22:F22"/>
    <mergeCell ref="G18:G22"/>
    <mergeCell ref="A19:B19"/>
    <mergeCell ref="A20:B20"/>
    <mergeCell ref="A21:B22"/>
    <mergeCell ref="C18:D18"/>
    <mergeCell ref="C19:D19"/>
    <mergeCell ref="C20:D20"/>
    <mergeCell ref="C21:D21"/>
    <mergeCell ref="C22:D22"/>
    <mergeCell ref="A18:B18"/>
  </mergeCells>
  <phoneticPr fontId="8"/>
  <printOptions horizontalCentered="1"/>
  <pageMargins left="0.70866141732283472" right="0.70866141732283472" top="0.55118110236220474" bottom="0.74803149606299213" header="0.31496062992125984" footer="0.3149606299212598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39997558519241921"/>
    <pageSetUpPr fitToPage="1"/>
  </sheetPr>
  <dimension ref="A1:L53"/>
  <sheetViews>
    <sheetView view="pageBreakPreview" topLeftCell="A43" zoomScaleNormal="100" zoomScaleSheetLayoutView="100" workbookViewId="0">
      <selection sqref="A1:K1"/>
    </sheetView>
  </sheetViews>
  <sheetFormatPr defaultColWidth="8.81640625" defaultRowHeight="13"/>
  <cols>
    <col min="1" max="1" width="10.6328125" style="1" customWidth="1"/>
    <col min="2" max="5" width="8.6328125" style="1" customWidth="1"/>
    <col min="6" max="6" width="3.453125" style="1" customWidth="1"/>
    <col min="7" max="7" width="10.6328125" style="1" customWidth="1"/>
    <col min="8" max="11" width="8.6328125" style="1" customWidth="1"/>
    <col min="12" max="16384" width="8.81640625" style="1"/>
  </cols>
  <sheetData>
    <row r="1" spans="1:12" ht="20.149999999999999" customHeight="1">
      <c r="A1" s="1104" t="s">
        <v>1209</v>
      </c>
      <c r="B1" s="1104"/>
      <c r="C1" s="1104"/>
      <c r="D1" s="1104"/>
      <c r="E1" s="1104"/>
      <c r="F1" s="1104"/>
      <c r="G1" s="1104"/>
      <c r="H1" s="1104"/>
      <c r="I1" s="1104"/>
      <c r="J1" s="1104"/>
      <c r="K1" s="1104"/>
      <c r="L1" s="2"/>
    </row>
    <row r="2" spans="1:12" ht="15" customHeight="1">
      <c r="A2" s="2" t="s">
        <v>189</v>
      </c>
      <c r="B2" s="2"/>
      <c r="C2" s="2"/>
      <c r="D2" s="2"/>
      <c r="E2" s="2"/>
      <c r="F2" s="2"/>
      <c r="G2" s="2"/>
      <c r="H2" s="2"/>
      <c r="I2" s="2"/>
      <c r="J2" s="2"/>
      <c r="K2" s="2"/>
      <c r="L2" s="2"/>
    </row>
    <row r="3" spans="1:12" ht="15" customHeight="1">
      <c r="A3" s="2" t="s">
        <v>190</v>
      </c>
      <c r="B3" s="2"/>
      <c r="C3" s="2"/>
      <c r="D3" s="2"/>
      <c r="E3" s="2"/>
      <c r="F3" s="2"/>
      <c r="G3" s="2"/>
      <c r="H3" s="2"/>
      <c r="I3" s="2"/>
      <c r="J3" s="2"/>
      <c r="K3" s="2"/>
      <c r="L3" s="2"/>
    </row>
    <row r="4" spans="1:12">
      <c r="A4" s="2"/>
      <c r="B4" s="2"/>
      <c r="C4" s="2"/>
      <c r="D4" s="2"/>
      <c r="E4" s="2"/>
      <c r="F4" s="2"/>
      <c r="G4" s="2"/>
      <c r="H4" s="2"/>
      <c r="I4" s="2"/>
      <c r="J4" s="2"/>
      <c r="K4" s="2"/>
      <c r="L4" s="2"/>
    </row>
    <row r="5" spans="1:12" ht="23.4" customHeight="1">
      <c r="A5" s="101" t="s">
        <v>191</v>
      </c>
      <c r="B5" s="1022"/>
      <c r="C5" s="1022"/>
      <c r="D5" s="1022"/>
      <c r="E5" s="1022"/>
      <c r="F5" s="1022"/>
      <c r="G5" s="1022"/>
      <c r="H5" s="1022"/>
      <c r="I5" s="1022"/>
      <c r="J5" s="1022"/>
      <c r="K5" s="1022"/>
      <c r="L5" s="2"/>
    </row>
    <row r="6" spans="1:12" ht="24.9" customHeight="1">
      <c r="A6" s="101" t="s">
        <v>192</v>
      </c>
      <c r="B6" s="1101"/>
      <c r="C6" s="1102"/>
      <c r="D6" s="1102"/>
      <c r="E6" s="1103"/>
      <c r="F6" s="2"/>
      <c r="G6" s="101" t="s">
        <v>192</v>
      </c>
      <c r="H6" s="1101"/>
      <c r="I6" s="1102"/>
      <c r="J6" s="1102"/>
      <c r="K6" s="1103"/>
      <c r="L6" s="2"/>
    </row>
    <row r="7" spans="1:12" ht="15" customHeight="1">
      <c r="A7" s="144"/>
      <c r="B7" s="145"/>
      <c r="C7" s="145"/>
      <c r="D7" s="145"/>
      <c r="E7" s="146"/>
      <c r="F7" s="2"/>
      <c r="G7" s="144"/>
      <c r="H7" s="145"/>
      <c r="I7" s="145"/>
      <c r="J7" s="145"/>
      <c r="K7" s="146"/>
      <c r="L7" s="2"/>
    </row>
    <row r="8" spans="1:12" ht="15" customHeight="1">
      <c r="A8" s="10"/>
      <c r="B8" s="2"/>
      <c r="C8" s="2"/>
      <c r="D8" s="2"/>
      <c r="E8" s="11"/>
      <c r="F8" s="2"/>
      <c r="G8" s="10"/>
      <c r="H8" s="2"/>
      <c r="I8" s="2"/>
      <c r="J8" s="2"/>
      <c r="K8" s="11"/>
      <c r="L8" s="2"/>
    </row>
    <row r="9" spans="1:12" ht="15" customHeight="1">
      <c r="A9" s="10"/>
      <c r="B9" s="2"/>
      <c r="C9" s="2"/>
      <c r="D9" s="2"/>
      <c r="E9" s="11"/>
      <c r="F9" s="2"/>
      <c r="G9" s="10"/>
      <c r="H9" s="2"/>
      <c r="I9" s="2"/>
      <c r="J9" s="2"/>
      <c r="K9" s="11"/>
      <c r="L9" s="2"/>
    </row>
    <row r="10" spans="1:12" ht="15" customHeight="1">
      <c r="A10" s="10"/>
      <c r="B10" s="2"/>
      <c r="C10" s="2"/>
      <c r="D10" s="2"/>
      <c r="E10" s="11"/>
      <c r="F10" s="2"/>
      <c r="G10" s="10"/>
      <c r="H10" s="2"/>
      <c r="I10" s="2"/>
      <c r="J10" s="2"/>
      <c r="K10" s="11"/>
      <c r="L10" s="2"/>
    </row>
    <row r="11" spans="1:12" ht="15" customHeight="1">
      <c r="A11" s="10"/>
      <c r="B11" s="2"/>
      <c r="C11" s="2"/>
      <c r="D11" s="2"/>
      <c r="E11" s="11"/>
      <c r="F11" s="2"/>
      <c r="G11" s="10"/>
      <c r="H11" s="2"/>
      <c r="I11" s="2"/>
      <c r="J11" s="2"/>
      <c r="K11" s="11"/>
      <c r="L11" s="2"/>
    </row>
    <row r="12" spans="1:12" ht="15" customHeight="1">
      <c r="A12" s="10"/>
      <c r="B12" s="2"/>
      <c r="C12" s="2"/>
      <c r="D12" s="2"/>
      <c r="E12" s="11"/>
      <c r="F12" s="2"/>
      <c r="G12" s="10"/>
      <c r="H12" s="2"/>
      <c r="I12" s="2"/>
      <c r="J12" s="2"/>
      <c r="K12" s="11"/>
      <c r="L12" s="2"/>
    </row>
    <row r="13" spans="1:12" ht="15" customHeight="1">
      <c r="A13" s="10"/>
      <c r="B13" s="2"/>
      <c r="C13" s="2"/>
      <c r="D13" s="2"/>
      <c r="E13" s="11"/>
      <c r="F13" s="2"/>
      <c r="G13" s="10"/>
      <c r="H13" s="2"/>
      <c r="I13" s="2"/>
      <c r="J13" s="2"/>
      <c r="K13" s="11"/>
      <c r="L13" s="2"/>
    </row>
    <row r="14" spans="1:12" ht="15" customHeight="1">
      <c r="A14" s="10"/>
      <c r="B14" s="2"/>
      <c r="C14" s="2"/>
      <c r="D14" s="2"/>
      <c r="E14" s="11"/>
      <c r="F14" s="2"/>
      <c r="G14" s="10"/>
      <c r="H14" s="2"/>
      <c r="I14" s="2"/>
      <c r="J14" s="2"/>
      <c r="K14" s="11"/>
      <c r="L14" s="2"/>
    </row>
    <row r="15" spans="1:12" ht="15" customHeight="1">
      <c r="A15" s="10"/>
      <c r="B15" s="2"/>
      <c r="C15" s="2"/>
      <c r="D15" s="2"/>
      <c r="E15" s="11"/>
      <c r="F15" s="2"/>
      <c r="G15" s="10"/>
      <c r="H15" s="2"/>
      <c r="I15" s="2"/>
      <c r="J15" s="2"/>
      <c r="K15" s="11"/>
      <c r="L15" s="2"/>
    </row>
    <row r="16" spans="1:12" ht="15" customHeight="1">
      <c r="A16" s="12"/>
      <c r="B16" s="147"/>
      <c r="C16" s="147"/>
      <c r="D16" s="147"/>
      <c r="E16" s="8"/>
      <c r="F16" s="2"/>
      <c r="G16" s="12"/>
      <c r="H16" s="147"/>
      <c r="I16" s="147"/>
      <c r="J16" s="147"/>
      <c r="K16" s="8"/>
      <c r="L16" s="2"/>
    </row>
    <row r="17" spans="1:12">
      <c r="A17" s="10"/>
      <c r="B17" s="2"/>
      <c r="C17" s="2"/>
      <c r="D17" s="2"/>
      <c r="E17" s="2"/>
      <c r="F17" s="2"/>
      <c r="G17" s="2"/>
      <c r="H17" s="2"/>
      <c r="I17" s="2"/>
      <c r="J17" s="2"/>
      <c r="K17" s="11"/>
      <c r="L17" s="2"/>
    </row>
    <row r="18" spans="1:12" ht="24.9" customHeight="1">
      <c r="A18" s="101" t="s">
        <v>192</v>
      </c>
      <c r="B18" s="1101"/>
      <c r="C18" s="1102"/>
      <c r="D18" s="1102"/>
      <c r="E18" s="1103"/>
      <c r="F18" s="2"/>
      <c r="G18" s="101" t="s">
        <v>192</v>
      </c>
      <c r="H18" s="1101"/>
      <c r="I18" s="1102"/>
      <c r="J18" s="1102"/>
      <c r="K18" s="1103"/>
      <c r="L18" s="2"/>
    </row>
    <row r="19" spans="1:12" ht="15" customHeight="1">
      <c r="A19" s="144"/>
      <c r="B19" s="145"/>
      <c r="C19" s="145"/>
      <c r="D19" s="145"/>
      <c r="E19" s="146"/>
      <c r="F19" s="2"/>
      <c r="G19" s="144"/>
      <c r="H19" s="145"/>
      <c r="I19" s="145"/>
      <c r="J19" s="145"/>
      <c r="K19" s="146"/>
      <c r="L19" s="2"/>
    </row>
    <row r="20" spans="1:12" ht="15" customHeight="1">
      <c r="A20" s="10"/>
      <c r="B20" s="2"/>
      <c r="C20" s="2"/>
      <c r="D20" s="2"/>
      <c r="E20" s="11"/>
      <c r="F20" s="2"/>
      <c r="G20" s="10"/>
      <c r="H20" s="2"/>
      <c r="I20" s="2"/>
      <c r="J20" s="2"/>
      <c r="K20" s="11"/>
      <c r="L20" s="2"/>
    </row>
    <row r="21" spans="1:12" ht="15" customHeight="1">
      <c r="A21" s="10"/>
      <c r="B21" s="2"/>
      <c r="C21" s="2"/>
      <c r="D21" s="2"/>
      <c r="E21" s="11"/>
      <c r="F21" s="2"/>
      <c r="G21" s="10"/>
      <c r="H21" s="2"/>
      <c r="I21" s="2"/>
      <c r="J21" s="2"/>
      <c r="K21" s="11"/>
      <c r="L21" s="2"/>
    </row>
    <row r="22" spans="1:12" ht="15" customHeight="1">
      <c r="A22" s="10"/>
      <c r="B22" s="2"/>
      <c r="C22" s="2"/>
      <c r="D22" s="2"/>
      <c r="E22" s="11"/>
      <c r="F22" s="2"/>
      <c r="G22" s="10"/>
      <c r="H22" s="2"/>
      <c r="I22" s="2"/>
      <c r="J22" s="2"/>
      <c r="K22" s="11"/>
      <c r="L22" s="2"/>
    </row>
    <row r="23" spans="1:12" ht="15" customHeight="1">
      <c r="A23" s="10"/>
      <c r="B23" s="2"/>
      <c r="C23" s="2"/>
      <c r="D23" s="2"/>
      <c r="E23" s="11"/>
      <c r="F23" s="2"/>
      <c r="G23" s="10"/>
      <c r="H23" s="2"/>
      <c r="I23" s="2"/>
      <c r="J23" s="2"/>
      <c r="K23" s="11"/>
      <c r="L23" s="2"/>
    </row>
    <row r="24" spans="1:12" ht="15" customHeight="1">
      <c r="A24" s="10"/>
      <c r="B24" s="2"/>
      <c r="C24" s="2"/>
      <c r="D24" s="2"/>
      <c r="E24" s="11"/>
      <c r="F24" s="2"/>
      <c r="G24" s="10"/>
      <c r="H24" s="2"/>
      <c r="I24" s="2"/>
      <c r="J24" s="2"/>
      <c r="K24" s="11"/>
      <c r="L24" s="2"/>
    </row>
    <row r="25" spans="1:12" ht="15" customHeight="1">
      <c r="A25" s="10"/>
      <c r="B25" s="2"/>
      <c r="C25" s="2"/>
      <c r="D25" s="2"/>
      <c r="E25" s="11"/>
      <c r="F25" s="2"/>
      <c r="G25" s="10"/>
      <c r="H25" s="2"/>
      <c r="I25" s="2"/>
      <c r="J25" s="2"/>
      <c r="K25" s="11"/>
      <c r="L25" s="2"/>
    </row>
    <row r="26" spans="1:12" ht="15" customHeight="1">
      <c r="A26" s="10"/>
      <c r="B26" s="2"/>
      <c r="C26" s="2"/>
      <c r="D26" s="2"/>
      <c r="E26" s="11"/>
      <c r="F26" s="2"/>
      <c r="G26" s="10"/>
      <c r="H26" s="2"/>
      <c r="I26" s="2"/>
      <c r="J26" s="2"/>
      <c r="K26" s="11"/>
      <c r="L26" s="2"/>
    </row>
    <row r="27" spans="1:12" ht="15" customHeight="1">
      <c r="A27" s="10"/>
      <c r="B27" s="2"/>
      <c r="C27" s="2"/>
      <c r="D27" s="2"/>
      <c r="E27" s="11"/>
      <c r="F27" s="2"/>
      <c r="G27" s="10"/>
      <c r="H27" s="2"/>
      <c r="I27" s="2"/>
      <c r="J27" s="2"/>
      <c r="K27" s="11"/>
      <c r="L27" s="2"/>
    </row>
    <row r="28" spans="1:12" ht="15" customHeight="1">
      <c r="A28" s="12"/>
      <c r="B28" s="147"/>
      <c r="C28" s="147"/>
      <c r="D28" s="147"/>
      <c r="E28" s="8"/>
      <c r="F28" s="2"/>
      <c r="G28" s="12"/>
      <c r="H28" s="147"/>
      <c r="I28" s="147"/>
      <c r="J28" s="147"/>
      <c r="K28" s="8"/>
      <c r="L28" s="2"/>
    </row>
    <row r="29" spans="1:12">
      <c r="A29" s="10"/>
      <c r="B29" s="2"/>
      <c r="C29" s="2"/>
      <c r="D29" s="2"/>
      <c r="E29" s="2"/>
      <c r="F29" s="2"/>
      <c r="G29" s="2"/>
      <c r="H29" s="2"/>
      <c r="I29" s="2"/>
      <c r="J29" s="2"/>
      <c r="K29" s="11"/>
      <c r="L29" s="2"/>
    </row>
    <row r="30" spans="1:12" ht="24.9" customHeight="1">
      <c r="A30" s="101" t="s">
        <v>192</v>
      </c>
      <c r="B30" s="1101"/>
      <c r="C30" s="1102"/>
      <c r="D30" s="1102"/>
      <c r="E30" s="1103"/>
      <c r="F30" s="2"/>
      <c r="G30" s="101" t="s">
        <v>192</v>
      </c>
      <c r="H30" s="1101"/>
      <c r="I30" s="1102"/>
      <c r="J30" s="1102"/>
      <c r="K30" s="1103"/>
      <c r="L30" s="2"/>
    </row>
    <row r="31" spans="1:12" ht="15" customHeight="1">
      <c r="A31" s="144"/>
      <c r="B31" s="145"/>
      <c r="C31" s="145"/>
      <c r="D31" s="145"/>
      <c r="E31" s="146"/>
      <c r="F31" s="2"/>
      <c r="G31" s="144"/>
      <c r="H31" s="145"/>
      <c r="I31" s="145"/>
      <c r="J31" s="145"/>
      <c r="K31" s="146"/>
      <c r="L31" s="2"/>
    </row>
    <row r="32" spans="1:12" ht="15" customHeight="1">
      <c r="A32" s="10"/>
      <c r="B32" s="2"/>
      <c r="C32" s="2"/>
      <c r="D32" s="2"/>
      <c r="E32" s="11"/>
      <c r="F32" s="2"/>
      <c r="G32" s="10"/>
      <c r="H32" s="2"/>
      <c r="I32" s="2"/>
      <c r="J32" s="2"/>
      <c r="K32" s="11"/>
      <c r="L32" s="2"/>
    </row>
    <row r="33" spans="1:12" ht="15" customHeight="1">
      <c r="A33" s="10"/>
      <c r="B33" s="2"/>
      <c r="C33" s="2"/>
      <c r="D33" s="2"/>
      <c r="E33" s="11"/>
      <c r="F33" s="2"/>
      <c r="G33" s="10"/>
      <c r="H33" s="2"/>
      <c r="I33" s="2"/>
      <c r="J33" s="2"/>
      <c r="K33" s="11"/>
      <c r="L33" s="2"/>
    </row>
    <row r="34" spans="1:12" ht="15" customHeight="1">
      <c r="A34" s="10"/>
      <c r="B34" s="2"/>
      <c r="C34" s="2"/>
      <c r="D34" s="2"/>
      <c r="E34" s="11"/>
      <c r="F34" s="2"/>
      <c r="G34" s="10"/>
      <c r="H34" s="2"/>
      <c r="I34" s="2"/>
      <c r="J34" s="2"/>
      <c r="K34" s="11"/>
      <c r="L34" s="2"/>
    </row>
    <row r="35" spans="1:12" ht="15" customHeight="1">
      <c r="A35" s="10"/>
      <c r="B35" s="2"/>
      <c r="C35" s="2"/>
      <c r="D35" s="2"/>
      <c r="E35" s="11"/>
      <c r="F35" s="2"/>
      <c r="G35" s="10"/>
      <c r="H35" s="2"/>
      <c r="I35" s="2"/>
      <c r="J35" s="2"/>
      <c r="K35" s="11"/>
      <c r="L35" s="2"/>
    </row>
    <row r="36" spans="1:12" ht="15" customHeight="1">
      <c r="A36" s="10"/>
      <c r="B36" s="2"/>
      <c r="C36" s="2"/>
      <c r="D36" s="2"/>
      <c r="E36" s="11"/>
      <c r="F36" s="2"/>
      <c r="G36" s="10"/>
      <c r="H36" s="2"/>
      <c r="I36" s="2"/>
      <c r="J36" s="2"/>
      <c r="K36" s="11"/>
      <c r="L36" s="2"/>
    </row>
    <row r="37" spans="1:12" ht="15" customHeight="1">
      <c r="A37" s="10"/>
      <c r="B37" s="2"/>
      <c r="C37" s="2"/>
      <c r="D37" s="2"/>
      <c r="E37" s="11"/>
      <c r="F37" s="2"/>
      <c r="G37" s="10"/>
      <c r="H37" s="2"/>
      <c r="I37" s="2"/>
      <c r="J37" s="2"/>
      <c r="K37" s="11"/>
      <c r="L37" s="2"/>
    </row>
    <row r="38" spans="1:12" ht="15" customHeight="1">
      <c r="A38" s="10"/>
      <c r="B38" s="2"/>
      <c r="C38" s="2"/>
      <c r="D38" s="2"/>
      <c r="E38" s="11"/>
      <c r="F38" s="2"/>
      <c r="G38" s="10"/>
      <c r="H38" s="2"/>
      <c r="I38" s="2"/>
      <c r="J38" s="2"/>
      <c r="K38" s="11"/>
      <c r="L38" s="2"/>
    </row>
    <row r="39" spans="1:12" ht="15" customHeight="1">
      <c r="A39" s="10"/>
      <c r="B39" s="2"/>
      <c r="C39" s="2"/>
      <c r="D39" s="2"/>
      <c r="E39" s="11"/>
      <c r="F39" s="2"/>
      <c r="G39" s="10"/>
      <c r="H39" s="2"/>
      <c r="I39" s="2"/>
      <c r="J39" s="2"/>
      <c r="K39" s="11"/>
      <c r="L39" s="2"/>
    </row>
    <row r="40" spans="1:12" ht="15" customHeight="1">
      <c r="A40" s="12"/>
      <c r="B40" s="147"/>
      <c r="C40" s="147"/>
      <c r="D40" s="147"/>
      <c r="E40" s="8"/>
      <c r="F40" s="2"/>
      <c r="G40" s="12"/>
      <c r="H40" s="147"/>
      <c r="I40" s="147"/>
      <c r="J40" s="147"/>
      <c r="K40" s="8"/>
      <c r="L40" s="2"/>
    </row>
    <row r="41" spans="1:12">
      <c r="A41" s="10"/>
      <c r="B41" s="2"/>
      <c r="C41" s="2"/>
      <c r="D41" s="2"/>
      <c r="E41" s="2"/>
      <c r="F41" s="2"/>
      <c r="G41" s="2"/>
      <c r="H41" s="2"/>
      <c r="I41" s="2"/>
      <c r="J41" s="2"/>
      <c r="K41" s="11"/>
      <c r="L41" s="2"/>
    </row>
    <row r="42" spans="1:12" ht="24.9" customHeight="1">
      <c r="A42" s="101" t="s">
        <v>192</v>
      </c>
      <c r="B42" s="1101"/>
      <c r="C42" s="1102"/>
      <c r="D42" s="1102"/>
      <c r="E42" s="1103"/>
      <c r="F42" s="2"/>
      <c r="G42" s="101" t="s">
        <v>192</v>
      </c>
      <c r="H42" s="1101"/>
      <c r="I42" s="1102"/>
      <c r="J42" s="1102"/>
      <c r="K42" s="1103"/>
      <c r="L42" s="2"/>
    </row>
    <row r="43" spans="1:12" ht="15" customHeight="1">
      <c r="A43" s="144"/>
      <c r="B43" s="145"/>
      <c r="C43" s="145"/>
      <c r="D43" s="145"/>
      <c r="E43" s="146"/>
      <c r="F43" s="2"/>
      <c r="G43" s="144"/>
      <c r="H43" s="145"/>
      <c r="I43" s="145"/>
      <c r="J43" s="145"/>
      <c r="K43" s="146"/>
      <c r="L43" s="2"/>
    </row>
    <row r="44" spans="1:12" ht="15" customHeight="1">
      <c r="A44" s="10"/>
      <c r="B44" s="2"/>
      <c r="C44" s="2"/>
      <c r="D44" s="2"/>
      <c r="E44" s="11"/>
      <c r="F44" s="2"/>
      <c r="G44" s="10"/>
      <c r="H44" s="2"/>
      <c r="I44" s="2"/>
      <c r="J44" s="2"/>
      <c r="K44" s="11"/>
      <c r="L44" s="2"/>
    </row>
    <row r="45" spans="1:12" ht="15" customHeight="1">
      <c r="A45" s="10"/>
      <c r="B45" s="2"/>
      <c r="C45" s="2"/>
      <c r="D45" s="2"/>
      <c r="E45" s="11"/>
      <c r="F45" s="2"/>
      <c r="G45" s="10"/>
      <c r="H45" s="2"/>
      <c r="I45" s="2"/>
      <c r="J45" s="2"/>
      <c r="K45" s="11"/>
      <c r="L45" s="2"/>
    </row>
    <row r="46" spans="1:12" ht="15" customHeight="1">
      <c r="A46" s="10"/>
      <c r="B46" s="2"/>
      <c r="C46" s="2"/>
      <c r="D46" s="2"/>
      <c r="E46" s="11"/>
      <c r="F46" s="2"/>
      <c r="G46" s="10"/>
      <c r="H46" s="2"/>
      <c r="I46" s="2"/>
      <c r="J46" s="2"/>
      <c r="K46" s="11"/>
      <c r="L46" s="2"/>
    </row>
    <row r="47" spans="1:12" ht="15" customHeight="1">
      <c r="A47" s="10"/>
      <c r="B47" s="2"/>
      <c r="C47" s="2"/>
      <c r="D47" s="2"/>
      <c r="E47" s="11"/>
      <c r="F47" s="2"/>
      <c r="G47" s="10"/>
      <c r="H47" s="2"/>
      <c r="I47" s="2"/>
      <c r="J47" s="2"/>
      <c r="K47" s="11"/>
      <c r="L47" s="2"/>
    </row>
    <row r="48" spans="1:12" ht="15" customHeight="1">
      <c r="A48" s="10"/>
      <c r="B48" s="2"/>
      <c r="C48" s="2"/>
      <c r="D48" s="2"/>
      <c r="E48" s="11"/>
      <c r="F48" s="2"/>
      <c r="G48" s="10"/>
      <c r="H48" s="2"/>
      <c r="I48" s="2"/>
      <c r="J48" s="2"/>
      <c r="K48" s="11"/>
      <c r="L48" s="2"/>
    </row>
    <row r="49" spans="1:12" ht="15" customHeight="1">
      <c r="A49" s="10"/>
      <c r="B49" s="2"/>
      <c r="C49" s="2"/>
      <c r="D49" s="2"/>
      <c r="E49" s="11"/>
      <c r="F49" s="2"/>
      <c r="G49" s="10"/>
      <c r="H49" s="2"/>
      <c r="I49" s="2"/>
      <c r="J49" s="2"/>
      <c r="K49" s="11"/>
      <c r="L49" s="2"/>
    </row>
    <row r="50" spans="1:12" ht="15" customHeight="1">
      <c r="A50" s="10"/>
      <c r="B50" s="2"/>
      <c r="C50" s="2"/>
      <c r="D50" s="2"/>
      <c r="E50" s="11"/>
      <c r="F50" s="2"/>
      <c r="G50" s="10"/>
      <c r="H50" s="2"/>
      <c r="I50" s="2"/>
      <c r="J50" s="2"/>
      <c r="K50" s="11"/>
      <c r="L50" s="2"/>
    </row>
    <row r="51" spans="1:12" ht="15" customHeight="1">
      <c r="A51" s="10"/>
      <c r="B51" s="2"/>
      <c r="C51" s="2"/>
      <c r="D51" s="2"/>
      <c r="E51" s="11"/>
      <c r="F51" s="2"/>
      <c r="G51" s="10"/>
      <c r="H51" s="2"/>
      <c r="I51" s="2"/>
      <c r="J51" s="2"/>
      <c r="K51" s="11"/>
      <c r="L51" s="2"/>
    </row>
    <row r="52" spans="1:12" ht="15" customHeight="1">
      <c r="A52" s="12"/>
      <c r="B52" s="147"/>
      <c r="C52" s="147"/>
      <c r="D52" s="147"/>
      <c r="E52" s="8"/>
      <c r="F52" s="147"/>
      <c r="G52" s="12"/>
      <c r="H52" s="147"/>
      <c r="I52" s="147"/>
      <c r="J52" s="147"/>
      <c r="K52" s="8"/>
      <c r="L52" s="2"/>
    </row>
    <row r="53" spans="1:12">
      <c r="A53" s="2"/>
      <c r="B53" s="2"/>
      <c r="C53" s="2"/>
      <c r="D53" s="2"/>
      <c r="E53" s="2"/>
      <c r="F53" s="2"/>
      <c r="G53" s="2"/>
      <c r="H53" s="2"/>
      <c r="I53" s="2"/>
      <c r="J53" s="2"/>
      <c r="K53" s="2"/>
      <c r="L53" s="2"/>
    </row>
  </sheetData>
  <sheetProtection formatColumns="0" formatRows="0"/>
  <mergeCells count="10">
    <mergeCell ref="B30:E30"/>
    <mergeCell ref="H30:K30"/>
    <mergeCell ref="B42:E42"/>
    <mergeCell ref="H42:K42"/>
    <mergeCell ref="A1:K1"/>
    <mergeCell ref="B5:K5"/>
    <mergeCell ref="B6:E6"/>
    <mergeCell ref="H6:K6"/>
    <mergeCell ref="B18:E18"/>
    <mergeCell ref="H18:K18"/>
  </mergeCells>
  <phoneticPr fontId="8"/>
  <printOptions horizontalCentered="1"/>
  <pageMargins left="0.70866141732283472" right="0.70866141732283472" top="0.55118110236220474" bottom="0.74803149606299213" header="0.31496062992125984" footer="0.31496062992125984"/>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14AB-326C-44BC-AEF2-02FF70D24F41}">
  <sheetPr>
    <tabColor theme="1"/>
  </sheetPr>
  <dimension ref="A1:AZ68"/>
  <sheetViews>
    <sheetView zoomScale="80" zoomScaleNormal="80" workbookViewId="0">
      <selection activeCell="J16" sqref="J16"/>
    </sheetView>
  </sheetViews>
  <sheetFormatPr defaultColWidth="8.81640625" defaultRowHeight="18" customHeight="1"/>
  <cols>
    <col min="1" max="1" width="13.453125" style="64" customWidth="1"/>
    <col min="2" max="3" width="8.81640625" style="64"/>
    <col min="4" max="4" width="16.90625" style="392" customWidth="1"/>
    <col min="5" max="5" width="4.6328125" style="392" customWidth="1"/>
    <col min="6" max="6" width="27.90625" style="392" customWidth="1"/>
    <col min="7" max="7" width="4.6328125" style="392" customWidth="1"/>
    <col min="8" max="8" width="15.6328125" style="392" customWidth="1"/>
    <col min="9" max="9" width="4.6328125" style="392" customWidth="1"/>
    <col min="10" max="10" width="16.90625" style="392" customWidth="1"/>
    <col min="11" max="11" width="4.6328125" style="392" customWidth="1"/>
    <col min="12" max="12" width="16.6328125" style="392" customWidth="1"/>
    <col min="13" max="13" width="4.6328125" style="64" customWidth="1"/>
    <col min="14" max="19" width="10.6328125" style="64" customWidth="1"/>
    <col min="20" max="45" width="9.453125" style="64" customWidth="1"/>
    <col min="46" max="47" width="8.81640625" style="64"/>
    <col min="48" max="48" width="3.453125" style="64" customWidth="1"/>
    <col min="49" max="49" width="18.453125" style="64" customWidth="1"/>
    <col min="50" max="50" width="19.453125" style="64" customWidth="1"/>
    <col min="51" max="51" width="68.08984375" style="64" customWidth="1"/>
    <col min="52" max="52" width="3" style="64" customWidth="1"/>
    <col min="53" max="16384" width="8.81640625" style="64"/>
  </cols>
  <sheetData>
    <row r="1" spans="1:52" ht="18" customHeight="1" thickBot="1">
      <c r="A1" s="392" t="s">
        <v>1493</v>
      </c>
      <c r="AF1" s="136"/>
      <c r="AG1" s="136"/>
      <c r="AH1" s="136"/>
    </row>
    <row r="2" spans="1:52" ht="18" customHeight="1" thickBot="1">
      <c r="A2" s="519">
        <v>2024</v>
      </c>
      <c r="B2" s="392" t="s">
        <v>1492</v>
      </c>
      <c r="D2" s="393" t="s">
        <v>1188</v>
      </c>
      <c r="F2" s="393" t="s">
        <v>391</v>
      </c>
      <c r="H2" s="393" t="s">
        <v>392</v>
      </c>
      <c r="J2" s="393" t="s">
        <v>113</v>
      </c>
      <c r="L2" s="393" t="s">
        <v>117</v>
      </c>
      <c r="AF2" s="136"/>
      <c r="AG2" s="136"/>
      <c r="AH2" s="136"/>
    </row>
    <row r="3" spans="1:52" ht="18" customHeight="1" thickBot="1">
      <c r="A3" s="64" t="s">
        <v>1283</v>
      </c>
      <c r="C3" s="64" t="s">
        <v>160</v>
      </c>
      <c r="D3" s="394" t="s">
        <v>1189</v>
      </c>
      <c r="F3" s="394" t="s">
        <v>326</v>
      </c>
      <c r="H3" s="394" t="s">
        <v>337</v>
      </c>
      <c r="J3" s="394" t="s">
        <v>400</v>
      </c>
      <c r="L3" s="394" t="s">
        <v>1250</v>
      </c>
      <c r="N3" s="65" t="s">
        <v>1047</v>
      </c>
      <c r="O3" s="64" t="s">
        <v>666</v>
      </c>
      <c r="R3" s="176"/>
      <c r="S3" s="176" t="s">
        <v>691</v>
      </c>
      <c r="T3" s="185" t="s">
        <v>987</v>
      </c>
      <c r="U3" s="176"/>
      <c r="V3" s="176"/>
      <c r="W3" s="176"/>
      <c r="X3" s="176"/>
      <c r="Y3" s="185" t="s">
        <v>988</v>
      </c>
      <c r="Z3" s="176"/>
      <c r="AA3" s="178" t="s">
        <v>919</v>
      </c>
      <c r="AB3" s="176"/>
      <c r="AC3" s="185" t="s">
        <v>990</v>
      </c>
      <c r="AD3" s="176"/>
      <c r="AE3" s="176"/>
      <c r="AF3" s="176"/>
      <c r="AG3" s="176"/>
      <c r="AH3" s="185" t="s">
        <v>989</v>
      </c>
      <c r="AI3" s="176"/>
      <c r="AJ3" s="178" t="s">
        <v>923</v>
      </c>
      <c r="AK3" s="176"/>
      <c r="AL3" s="176" t="s">
        <v>653</v>
      </c>
      <c r="AM3" s="176" t="s">
        <v>212</v>
      </c>
      <c r="AN3" s="176" t="s">
        <v>369</v>
      </c>
      <c r="AO3" s="176" t="s">
        <v>370</v>
      </c>
      <c r="AP3" s="176" t="s">
        <v>371</v>
      </c>
      <c r="AQ3" s="176" t="s">
        <v>372</v>
      </c>
      <c r="AR3" s="176" t="s">
        <v>373</v>
      </c>
      <c r="AS3" s="176" t="s">
        <v>921</v>
      </c>
      <c r="AV3" s="136"/>
      <c r="AW3" s="136"/>
      <c r="AX3" s="136"/>
      <c r="AY3" s="136"/>
      <c r="AZ3" s="136"/>
    </row>
    <row r="4" spans="1:52" ht="18" customHeight="1" thickTop="1">
      <c r="A4" s="485">
        <v>2</v>
      </c>
      <c r="C4" s="64" t="s">
        <v>162</v>
      </c>
      <c r="D4" s="394" t="s">
        <v>1190</v>
      </c>
      <c r="F4" s="394" t="s">
        <v>327</v>
      </c>
      <c r="H4" s="394" t="s">
        <v>338</v>
      </c>
      <c r="J4" s="394" t="s">
        <v>401</v>
      </c>
      <c r="L4" s="394" t="s">
        <v>1251</v>
      </c>
      <c r="N4" s="65" t="s">
        <v>1049</v>
      </c>
      <c r="O4" s="64" t="s">
        <v>1048</v>
      </c>
      <c r="R4" s="176" t="s">
        <v>691</v>
      </c>
      <c r="S4" s="176" t="s">
        <v>693</v>
      </c>
      <c r="T4" s="176" t="s">
        <v>694</v>
      </c>
      <c r="U4" s="176" t="s">
        <v>695</v>
      </c>
      <c r="V4" s="176" t="s">
        <v>696</v>
      </c>
      <c r="W4" s="176" t="s">
        <v>900</v>
      </c>
      <c r="X4" s="178" t="s">
        <v>985</v>
      </c>
      <c r="Y4" s="176" t="s">
        <v>697</v>
      </c>
      <c r="Z4" s="176" t="s">
        <v>698</v>
      </c>
      <c r="AA4" s="176" t="s">
        <v>901</v>
      </c>
      <c r="AB4" s="178" t="s">
        <v>920</v>
      </c>
      <c r="AC4" s="176" t="s">
        <v>699</v>
      </c>
      <c r="AD4" s="176" t="s">
        <v>700</v>
      </c>
      <c r="AE4" s="176" t="s">
        <v>701</v>
      </c>
      <c r="AF4" s="176" t="s">
        <v>702</v>
      </c>
      <c r="AG4" s="185" t="s">
        <v>991</v>
      </c>
      <c r="AH4" s="176" t="s">
        <v>902</v>
      </c>
      <c r="AI4" s="176" t="s">
        <v>903</v>
      </c>
      <c r="AJ4" s="176" t="s">
        <v>904</v>
      </c>
      <c r="AK4" s="178" t="s">
        <v>703</v>
      </c>
      <c r="AL4" s="176"/>
      <c r="AM4" s="176"/>
      <c r="AN4" s="176"/>
      <c r="AO4" s="176"/>
      <c r="AP4" s="176"/>
      <c r="AQ4" s="176"/>
      <c r="AR4" s="176"/>
      <c r="AS4" s="176"/>
      <c r="AV4" s="136"/>
      <c r="AW4" s="180" t="s">
        <v>977</v>
      </c>
      <c r="AX4" s="180" t="s">
        <v>978</v>
      </c>
      <c r="AY4" s="180" t="s">
        <v>979</v>
      </c>
      <c r="AZ4" s="136"/>
    </row>
    <row r="5" spans="1:52" ht="18" customHeight="1" thickBot="1">
      <c r="A5" s="486">
        <v>3</v>
      </c>
      <c r="C5" s="64" t="s">
        <v>298</v>
      </c>
      <c r="D5" s="394"/>
      <c r="F5" s="394" t="s">
        <v>328</v>
      </c>
      <c r="H5" s="394" t="s">
        <v>339</v>
      </c>
      <c r="J5" s="394" t="s">
        <v>402</v>
      </c>
      <c r="L5" s="394" t="s">
        <v>1252</v>
      </c>
      <c r="N5" s="65" t="s">
        <v>1050</v>
      </c>
      <c r="O5" s="64" t="s">
        <v>1039</v>
      </c>
      <c r="R5" s="176" t="s">
        <v>984</v>
      </c>
      <c r="S5" s="176"/>
      <c r="T5" s="176"/>
      <c r="U5" s="176"/>
      <c r="V5" s="176"/>
      <c r="W5" s="176"/>
      <c r="X5" s="176"/>
      <c r="Y5" s="176"/>
      <c r="Z5" s="176"/>
      <c r="AA5" s="176"/>
      <c r="AB5" s="176"/>
      <c r="AC5" s="176"/>
      <c r="AD5" s="176"/>
      <c r="AE5" s="176"/>
      <c r="AF5" s="176"/>
      <c r="AG5" s="176"/>
      <c r="AH5" s="176"/>
      <c r="AI5" s="176"/>
      <c r="AJ5" s="176"/>
      <c r="AK5" s="176"/>
      <c r="AL5" s="176"/>
      <c r="AM5" s="176"/>
      <c r="AN5" s="176"/>
      <c r="AO5" s="176"/>
      <c r="AP5" s="176"/>
      <c r="AQ5" s="176"/>
      <c r="AR5" s="176"/>
      <c r="AS5" s="176"/>
      <c r="AV5" s="136"/>
      <c r="AW5" s="181" t="s">
        <v>993</v>
      </c>
      <c r="AX5" s="181" t="s">
        <v>950</v>
      </c>
      <c r="AY5" s="181" t="s">
        <v>951</v>
      </c>
      <c r="AZ5" s="136"/>
    </row>
    <row r="6" spans="1:52" ht="18" customHeight="1" thickTop="1">
      <c r="C6" s="64" t="s">
        <v>30</v>
      </c>
      <c r="D6" s="394"/>
      <c r="F6" s="394" t="s">
        <v>329</v>
      </c>
      <c r="H6" s="394" t="s">
        <v>340</v>
      </c>
      <c r="J6" s="394" t="s">
        <v>403</v>
      </c>
      <c r="L6" s="394" t="s">
        <v>1527</v>
      </c>
      <c r="N6" s="65" t="s">
        <v>1052</v>
      </c>
      <c r="O6" s="64" t="s">
        <v>1051</v>
      </c>
      <c r="R6" s="176" t="s">
        <v>986</v>
      </c>
      <c r="S6" s="176" t="s">
        <v>704</v>
      </c>
      <c r="T6" s="177" t="s">
        <v>862</v>
      </c>
      <c r="U6" s="177" t="s">
        <v>864</v>
      </c>
      <c r="V6" s="177" t="s">
        <v>757</v>
      </c>
      <c r="W6" s="177" t="s">
        <v>705</v>
      </c>
      <c r="X6" s="177" t="s">
        <v>821</v>
      </c>
      <c r="Y6" s="177" t="s">
        <v>735</v>
      </c>
      <c r="Z6" s="177" t="s">
        <v>719</v>
      </c>
      <c r="AA6" s="177" t="s">
        <v>708</v>
      </c>
      <c r="AB6" s="177" t="s">
        <v>720</v>
      </c>
      <c r="AC6" s="177" t="s">
        <v>858</v>
      </c>
      <c r="AD6" s="177" t="s">
        <v>822</v>
      </c>
      <c r="AE6" s="177" t="s">
        <v>709</v>
      </c>
      <c r="AF6" s="177" t="s">
        <v>816</v>
      </c>
      <c r="AG6" s="177" t="s">
        <v>905</v>
      </c>
      <c r="AH6" s="177" t="s">
        <v>906</v>
      </c>
      <c r="AI6" s="177" t="s">
        <v>710</v>
      </c>
      <c r="AJ6" s="177" t="s">
        <v>873</v>
      </c>
      <c r="AK6" s="177" t="s">
        <v>765</v>
      </c>
      <c r="AL6" s="179" t="s">
        <v>922</v>
      </c>
      <c r="AM6" s="177" t="s">
        <v>874</v>
      </c>
      <c r="AN6" s="177" t="s">
        <v>357</v>
      </c>
      <c r="AO6" s="177" t="s">
        <v>803</v>
      </c>
      <c r="AP6" s="177" t="s">
        <v>859</v>
      </c>
      <c r="AQ6" s="177" t="s">
        <v>768</v>
      </c>
      <c r="AR6" s="177" t="s">
        <v>363</v>
      </c>
      <c r="AS6" s="176"/>
      <c r="AV6" s="136"/>
      <c r="AW6" s="182"/>
      <c r="AX6" s="182" t="s">
        <v>949</v>
      </c>
      <c r="AY6" s="182" t="s">
        <v>952</v>
      </c>
      <c r="AZ6" s="136"/>
    </row>
    <row r="7" spans="1:52" ht="18" customHeight="1">
      <c r="C7" s="64" t="s">
        <v>671</v>
      </c>
      <c r="D7" s="394"/>
      <c r="F7" s="394" t="s">
        <v>330</v>
      </c>
      <c r="H7" s="394" t="s">
        <v>341</v>
      </c>
      <c r="J7" s="394" t="s">
        <v>404</v>
      </c>
      <c r="L7" s="394" t="s">
        <v>1253</v>
      </c>
      <c r="N7" s="65" t="s">
        <v>1054</v>
      </c>
      <c r="O7" s="64" t="s">
        <v>1053</v>
      </c>
      <c r="R7" s="176" t="s">
        <v>368</v>
      </c>
      <c r="S7" s="176"/>
      <c r="T7" s="177" t="s">
        <v>896</v>
      </c>
      <c r="U7" s="177" t="s">
        <v>836</v>
      </c>
      <c r="V7" s="177" t="s">
        <v>717</v>
      </c>
      <c r="W7" s="177" t="s">
        <v>758</v>
      </c>
      <c r="X7" s="177" t="s">
        <v>759</v>
      </c>
      <c r="Y7" s="177" t="s">
        <v>891</v>
      </c>
      <c r="Z7" s="177" t="s">
        <v>760</v>
      </c>
      <c r="AA7" s="177" t="s">
        <v>737</v>
      </c>
      <c r="AB7" s="177" t="s">
        <v>761</v>
      </c>
      <c r="AC7" s="177" t="s">
        <v>808</v>
      </c>
      <c r="AD7" s="177" t="s">
        <v>907</v>
      </c>
      <c r="AE7" s="177" t="s">
        <v>723</v>
      </c>
      <c r="AF7" s="177" t="s">
        <v>751</v>
      </c>
      <c r="AG7" s="177" t="s">
        <v>908</v>
      </c>
      <c r="AH7" s="177" t="s">
        <v>725</v>
      </c>
      <c r="AI7" s="177" t="s">
        <v>726</v>
      </c>
      <c r="AJ7" s="177" t="s">
        <v>353</v>
      </c>
      <c r="AK7" s="177" t="s">
        <v>741</v>
      </c>
      <c r="AL7" s="177" t="s">
        <v>729</v>
      </c>
      <c r="AM7" s="177" t="s">
        <v>878</v>
      </c>
      <c r="AN7" s="177" t="s">
        <v>731</v>
      </c>
      <c r="AO7" s="177" t="s">
        <v>783</v>
      </c>
      <c r="AP7" s="177" t="s">
        <v>780</v>
      </c>
      <c r="AQ7" s="177" t="s">
        <v>713</v>
      </c>
      <c r="AR7" s="177" t="s">
        <v>364</v>
      </c>
      <c r="AS7" s="176"/>
      <c r="AV7" s="136"/>
      <c r="AW7" s="182"/>
      <c r="AX7" s="182" t="s">
        <v>948</v>
      </c>
      <c r="AY7" s="182" t="s">
        <v>953</v>
      </c>
      <c r="AZ7" s="136"/>
    </row>
    <row r="8" spans="1:52" ht="18" customHeight="1" thickBot="1">
      <c r="A8" s="64" t="s">
        <v>1284</v>
      </c>
      <c r="C8" s="64" t="s">
        <v>163</v>
      </c>
      <c r="F8" s="394" t="s">
        <v>331</v>
      </c>
      <c r="H8" s="394" t="s">
        <v>342</v>
      </c>
      <c r="J8" s="394" t="s">
        <v>405</v>
      </c>
      <c r="N8" s="65" t="s">
        <v>1056</v>
      </c>
      <c r="O8" s="64" t="s">
        <v>1055</v>
      </c>
      <c r="R8" s="185" t="s">
        <v>990</v>
      </c>
      <c r="S8" s="176"/>
      <c r="T8" s="177" t="s">
        <v>887</v>
      </c>
      <c r="U8" s="177" t="s">
        <v>882</v>
      </c>
      <c r="V8" s="177" t="s">
        <v>732</v>
      </c>
      <c r="W8" s="177" t="s">
        <v>805</v>
      </c>
      <c r="X8" s="177" t="s">
        <v>837</v>
      </c>
      <c r="Y8" s="177" t="s">
        <v>881</v>
      </c>
      <c r="Z8" s="177" t="s">
        <v>707</v>
      </c>
      <c r="AA8" s="177" t="s">
        <v>749</v>
      </c>
      <c r="AB8" s="177" t="s">
        <v>351</v>
      </c>
      <c r="AC8" s="177" t="s">
        <v>842</v>
      </c>
      <c r="AD8" s="177" t="s">
        <v>909</v>
      </c>
      <c r="AE8" s="177" t="s">
        <v>738</v>
      </c>
      <c r="AF8" s="177" t="s">
        <v>798</v>
      </c>
      <c r="AG8" s="177" t="s">
        <v>729</v>
      </c>
      <c r="AH8" s="177" t="s">
        <v>352</v>
      </c>
      <c r="AI8" s="177" t="s">
        <v>799</v>
      </c>
      <c r="AJ8" s="177" t="s">
        <v>788</v>
      </c>
      <c r="AK8" s="177" t="s">
        <v>728</v>
      </c>
      <c r="AL8" s="176"/>
      <c r="AM8" s="177" t="s">
        <v>910</v>
      </c>
      <c r="AN8" s="177" t="s">
        <v>743</v>
      </c>
      <c r="AO8" s="177" t="s">
        <v>827</v>
      </c>
      <c r="AP8" s="177" t="s">
        <v>766</v>
      </c>
      <c r="AQ8" s="177" t="s">
        <v>360</v>
      </c>
      <c r="AR8" s="177" t="s">
        <v>850</v>
      </c>
      <c r="AS8" s="176"/>
      <c r="AV8" s="136"/>
      <c r="AW8" s="182"/>
      <c r="AX8" s="182" t="s">
        <v>947</v>
      </c>
      <c r="AY8" s="182" t="s">
        <v>954</v>
      </c>
      <c r="AZ8" s="136"/>
    </row>
    <row r="9" spans="1:52" ht="18" customHeight="1" thickTop="1" thickBot="1">
      <c r="A9" s="487">
        <v>500</v>
      </c>
      <c r="B9" s="392" t="s">
        <v>1285</v>
      </c>
      <c r="C9" s="64" t="s">
        <v>165</v>
      </c>
      <c r="F9" s="394" t="s">
        <v>332</v>
      </c>
      <c r="H9" s="394" t="s">
        <v>343</v>
      </c>
      <c r="J9" s="394" t="s">
        <v>313</v>
      </c>
      <c r="L9" s="393" t="s">
        <v>1139</v>
      </c>
      <c r="N9" s="65" t="s">
        <v>1058</v>
      </c>
      <c r="O9" s="64" t="s">
        <v>1057</v>
      </c>
      <c r="R9" s="185" t="s">
        <v>989</v>
      </c>
      <c r="S9" s="176"/>
      <c r="T9" s="177" t="s">
        <v>879</v>
      </c>
      <c r="U9" s="177" t="s">
        <v>871</v>
      </c>
      <c r="V9" s="177" t="s">
        <v>772</v>
      </c>
      <c r="W9" s="177" t="s">
        <v>733</v>
      </c>
      <c r="X9" s="177" t="s">
        <v>814</v>
      </c>
      <c r="Y9" s="177" t="s">
        <v>350</v>
      </c>
      <c r="Z9" s="177" t="s">
        <v>748</v>
      </c>
      <c r="AA9" s="177" t="s">
        <v>729</v>
      </c>
      <c r="AB9" s="177" t="s">
        <v>787</v>
      </c>
      <c r="AC9" s="177" t="s">
        <v>838</v>
      </c>
      <c r="AD9" s="177" t="s">
        <v>911</v>
      </c>
      <c r="AE9" s="177" t="s">
        <v>750</v>
      </c>
      <c r="AF9" s="177" t="s">
        <v>775</v>
      </c>
      <c r="AG9" s="176"/>
      <c r="AH9" s="177" t="s">
        <v>843</v>
      </c>
      <c r="AI9" s="177" t="s">
        <v>740</v>
      </c>
      <c r="AJ9" s="177" t="s">
        <v>876</v>
      </c>
      <c r="AK9" s="177" t="s">
        <v>711</v>
      </c>
      <c r="AL9" s="176"/>
      <c r="AM9" s="284" t="s">
        <v>1041</v>
      </c>
      <c r="AN9" s="177" t="s">
        <v>755</v>
      </c>
      <c r="AO9" s="177" t="s">
        <v>715</v>
      </c>
      <c r="AP9" s="177" t="s">
        <v>839</v>
      </c>
      <c r="AQ9" s="177" t="s">
        <v>362</v>
      </c>
      <c r="AR9" s="177" t="s">
        <v>365</v>
      </c>
      <c r="AS9" s="176"/>
      <c r="AV9" s="136"/>
      <c r="AW9" s="183"/>
      <c r="AX9" s="183" t="s">
        <v>994</v>
      </c>
      <c r="AY9" s="183" t="s">
        <v>955</v>
      </c>
      <c r="AZ9" s="136"/>
    </row>
    <row r="10" spans="1:52" ht="18" customHeight="1" thickTop="1">
      <c r="C10" s="64" t="s">
        <v>672</v>
      </c>
      <c r="F10" s="394" t="s">
        <v>333</v>
      </c>
      <c r="H10" s="394" t="s">
        <v>344</v>
      </c>
      <c r="L10" s="394" t="s">
        <v>1151</v>
      </c>
      <c r="N10" s="65" t="s">
        <v>1060</v>
      </c>
      <c r="O10" s="64" t="s">
        <v>1059</v>
      </c>
      <c r="R10" s="178" t="s">
        <v>923</v>
      </c>
      <c r="S10" s="176"/>
      <c r="T10" s="177" t="s">
        <v>889</v>
      </c>
      <c r="U10" s="177" t="s">
        <v>866</v>
      </c>
      <c r="V10" s="177" t="s">
        <v>828</v>
      </c>
      <c r="W10" s="177" t="s">
        <v>784</v>
      </c>
      <c r="X10" s="177" t="s">
        <v>867</v>
      </c>
      <c r="Y10" s="177" t="s">
        <v>857</v>
      </c>
      <c r="Z10" s="177" t="s">
        <v>736</v>
      </c>
      <c r="AA10" s="176"/>
      <c r="AB10" s="177" t="s">
        <v>729</v>
      </c>
      <c r="AC10" s="177" t="s">
        <v>721</v>
      </c>
      <c r="AD10" s="177" t="s">
        <v>863</v>
      </c>
      <c r="AE10" s="177" t="s">
        <v>729</v>
      </c>
      <c r="AF10" s="177" t="s">
        <v>809</v>
      </c>
      <c r="AG10" s="176"/>
      <c r="AH10" s="177" t="s">
        <v>912</v>
      </c>
      <c r="AI10" s="177" t="s">
        <v>776</v>
      </c>
      <c r="AJ10" s="177" t="s">
        <v>764</v>
      </c>
      <c r="AK10" s="177" t="s">
        <v>753</v>
      </c>
      <c r="AL10" s="176"/>
      <c r="AM10" s="177" t="s">
        <v>714</v>
      </c>
      <c r="AN10" s="177" t="s">
        <v>769</v>
      </c>
      <c r="AO10" s="177" t="s">
        <v>855</v>
      </c>
      <c r="AP10" s="177" t="s">
        <v>869</v>
      </c>
      <c r="AQ10" s="177" t="s">
        <v>801</v>
      </c>
      <c r="AR10" s="177" t="s">
        <v>367</v>
      </c>
      <c r="AS10" s="176"/>
      <c r="AV10" s="136"/>
      <c r="AW10" s="181" t="s">
        <v>997</v>
      </c>
      <c r="AX10" s="181" t="s">
        <v>945</v>
      </c>
      <c r="AY10" s="181" t="s">
        <v>956</v>
      </c>
      <c r="AZ10" s="136"/>
    </row>
    <row r="11" spans="1:52" ht="18" customHeight="1">
      <c r="C11" s="64" t="s">
        <v>673</v>
      </c>
      <c r="F11" s="394" t="s">
        <v>334</v>
      </c>
      <c r="H11" s="394" t="s">
        <v>345</v>
      </c>
      <c r="L11" s="394" t="s">
        <v>1140</v>
      </c>
      <c r="N11" s="65" t="s">
        <v>1094</v>
      </c>
      <c r="O11" s="64" t="s">
        <v>1093</v>
      </c>
      <c r="R11" s="176" t="s">
        <v>653</v>
      </c>
      <c r="S11" s="176"/>
      <c r="T11" s="177" t="s">
        <v>895</v>
      </c>
      <c r="U11" s="177" t="s">
        <v>846</v>
      </c>
      <c r="V11" s="177" t="s">
        <v>796</v>
      </c>
      <c r="W11" s="177" t="s">
        <v>718</v>
      </c>
      <c r="X11" s="177" t="s">
        <v>706</v>
      </c>
      <c r="Y11" s="177" t="s">
        <v>894</v>
      </c>
      <c r="Z11" s="396" t="s">
        <v>1191</v>
      </c>
      <c r="AA11" s="176"/>
      <c r="AB11" s="176"/>
      <c r="AC11" s="177" t="s">
        <v>860</v>
      </c>
      <c r="AD11" s="177" t="s">
        <v>815</v>
      </c>
      <c r="AE11" s="176"/>
      <c r="AF11" s="177" t="s">
        <v>724</v>
      </c>
      <c r="AG11" s="176"/>
      <c r="AH11" s="177" t="s">
        <v>913</v>
      </c>
      <c r="AI11" s="177" t="s">
        <v>914</v>
      </c>
      <c r="AJ11" s="177" t="s">
        <v>851</v>
      </c>
      <c r="AK11" s="177" t="s">
        <v>779</v>
      </c>
      <c r="AL11" s="176"/>
      <c r="AM11" s="177" t="s">
        <v>915</v>
      </c>
      <c r="AN11" s="177" t="s">
        <v>782</v>
      </c>
      <c r="AO11" s="177" t="s">
        <v>770</v>
      </c>
      <c r="AP11" s="177" t="s">
        <v>789</v>
      </c>
      <c r="AQ11" s="177" t="s">
        <v>361</v>
      </c>
      <c r="AR11" s="177" t="s">
        <v>916</v>
      </c>
      <c r="AS11" s="176"/>
      <c r="AV11" s="136"/>
      <c r="AW11" s="183"/>
      <c r="AX11" s="183" t="s">
        <v>944</v>
      </c>
      <c r="AY11" s="183" t="s">
        <v>957</v>
      </c>
      <c r="AZ11" s="136"/>
    </row>
    <row r="12" spans="1:52" ht="18" customHeight="1">
      <c r="C12" s="64" t="s">
        <v>674</v>
      </c>
      <c r="F12" s="394" t="s">
        <v>335</v>
      </c>
      <c r="H12" s="394" t="s">
        <v>346</v>
      </c>
      <c r="L12" s="394" t="s">
        <v>1141</v>
      </c>
      <c r="N12" s="65" t="s">
        <v>1098</v>
      </c>
      <c r="O12" s="64" t="s">
        <v>1097</v>
      </c>
      <c r="R12" s="176" t="s">
        <v>212</v>
      </c>
      <c r="S12" s="176"/>
      <c r="T12" s="177" t="s">
        <v>856</v>
      </c>
      <c r="U12" s="177" t="s">
        <v>885</v>
      </c>
      <c r="V12" s="177" t="s">
        <v>729</v>
      </c>
      <c r="W12" s="177" t="s">
        <v>745</v>
      </c>
      <c r="X12" s="177" t="s">
        <v>734</v>
      </c>
      <c r="Y12" s="177" t="s">
        <v>786</v>
      </c>
      <c r="Z12" s="177" t="s">
        <v>729</v>
      </c>
      <c r="AA12" s="176"/>
      <c r="AB12" s="176"/>
      <c r="AC12" s="177" t="s">
        <v>875</v>
      </c>
      <c r="AD12" s="177" t="s">
        <v>722</v>
      </c>
      <c r="AE12" s="176"/>
      <c r="AF12" s="177" t="s">
        <v>762</v>
      </c>
      <c r="AG12" s="176"/>
      <c r="AH12" s="177" t="s">
        <v>831</v>
      </c>
      <c r="AI12" s="177" t="s">
        <v>752</v>
      </c>
      <c r="AJ12" s="177" t="s">
        <v>778</v>
      </c>
      <c r="AK12" s="177" t="s">
        <v>712</v>
      </c>
      <c r="AL12" s="176"/>
      <c r="AM12" s="177" t="s">
        <v>356</v>
      </c>
      <c r="AN12" s="177" t="s">
        <v>358</v>
      </c>
      <c r="AO12" s="177" t="s">
        <v>359</v>
      </c>
      <c r="AP12" s="177" t="s">
        <v>818</v>
      </c>
      <c r="AQ12" s="177" t="s">
        <v>791</v>
      </c>
      <c r="AR12" s="177" t="s">
        <v>793</v>
      </c>
      <c r="AS12" s="176"/>
      <c r="AV12" s="136"/>
      <c r="AW12" s="181" t="s">
        <v>925</v>
      </c>
      <c r="AX12" s="181" t="s">
        <v>943</v>
      </c>
      <c r="AY12" s="181" t="s">
        <v>958</v>
      </c>
      <c r="AZ12" s="136"/>
    </row>
    <row r="13" spans="1:52" ht="18" customHeight="1">
      <c r="C13" s="64" t="s">
        <v>675</v>
      </c>
      <c r="F13" s="394" t="s">
        <v>336</v>
      </c>
      <c r="H13" s="394" t="s">
        <v>313</v>
      </c>
      <c r="L13" s="394" t="s">
        <v>1152</v>
      </c>
      <c r="N13" s="65" t="s">
        <v>1062</v>
      </c>
      <c r="O13" s="64" t="s">
        <v>1061</v>
      </c>
      <c r="R13" s="176" t="s">
        <v>369</v>
      </c>
      <c r="S13" s="176"/>
      <c r="T13" s="177" t="s">
        <v>794</v>
      </c>
      <c r="U13" s="177" t="s">
        <v>877</v>
      </c>
      <c r="V13" s="176"/>
      <c r="W13" s="177" t="s">
        <v>773</v>
      </c>
      <c r="X13" s="177" t="s">
        <v>806</v>
      </c>
      <c r="Y13" s="177" t="s">
        <v>349</v>
      </c>
      <c r="Z13" s="176"/>
      <c r="AA13" s="176"/>
      <c r="AB13" s="176"/>
      <c r="AC13" s="177" t="s">
        <v>847</v>
      </c>
      <c r="AD13" s="177" t="s">
        <v>729</v>
      </c>
      <c r="AE13" s="176"/>
      <c r="AF13" s="177" t="s">
        <v>739</v>
      </c>
      <c r="AG13" s="176"/>
      <c r="AH13" s="177" t="s">
        <v>823</v>
      </c>
      <c r="AI13" s="177" t="s">
        <v>763</v>
      </c>
      <c r="AJ13" s="177" t="s">
        <v>800</v>
      </c>
      <c r="AK13" s="177" t="s">
        <v>729</v>
      </c>
      <c r="AL13" s="176"/>
      <c r="AM13" s="177" t="s">
        <v>730</v>
      </c>
      <c r="AN13" s="177" t="s">
        <v>802</v>
      </c>
      <c r="AO13" s="177" t="s">
        <v>771</v>
      </c>
      <c r="AP13" s="177" t="s">
        <v>754</v>
      </c>
      <c r="AQ13" s="177" t="s">
        <v>781</v>
      </c>
      <c r="AR13" s="177" t="s">
        <v>366</v>
      </c>
      <c r="AS13" s="176"/>
      <c r="AV13" s="136"/>
      <c r="AW13" s="183"/>
      <c r="AX13" s="183" t="s">
        <v>942</v>
      </c>
      <c r="AY13" s="183" t="s">
        <v>959</v>
      </c>
      <c r="AZ13" s="136"/>
    </row>
    <row r="14" spans="1:52" ht="18" customHeight="1">
      <c r="C14" s="64" t="s">
        <v>676</v>
      </c>
      <c r="F14" s="394" t="s">
        <v>313</v>
      </c>
      <c r="L14" s="394" t="s">
        <v>1153</v>
      </c>
      <c r="N14" s="65" t="s">
        <v>1066</v>
      </c>
      <c r="O14" s="64" t="s">
        <v>1065</v>
      </c>
      <c r="R14" s="176" t="s">
        <v>370</v>
      </c>
      <c r="S14" s="176"/>
      <c r="T14" s="177" t="s">
        <v>890</v>
      </c>
      <c r="U14" s="177" t="s">
        <v>884</v>
      </c>
      <c r="V14" s="176"/>
      <c r="W14" s="177" t="s">
        <v>797</v>
      </c>
      <c r="X14" s="177" t="s">
        <v>746</v>
      </c>
      <c r="Y14" s="177" t="s">
        <v>747</v>
      </c>
      <c r="Z14" s="176"/>
      <c r="AA14" s="176"/>
      <c r="AB14" s="176"/>
      <c r="AC14" s="177" t="s">
        <v>729</v>
      </c>
      <c r="AD14" s="176"/>
      <c r="AE14" s="176"/>
      <c r="AF14" s="177" t="s">
        <v>729</v>
      </c>
      <c r="AG14" s="176"/>
      <c r="AH14" s="177" t="s">
        <v>777</v>
      </c>
      <c r="AI14" s="177" t="s">
        <v>729</v>
      </c>
      <c r="AJ14" s="177" t="s">
        <v>844</v>
      </c>
      <c r="AK14" s="176"/>
      <c r="AL14" s="176"/>
      <c r="AM14" s="177" t="s">
        <v>742</v>
      </c>
      <c r="AN14" s="177" t="s">
        <v>811</v>
      </c>
      <c r="AO14" s="177" t="s">
        <v>804</v>
      </c>
      <c r="AP14" s="177" t="s">
        <v>833</v>
      </c>
      <c r="AQ14" s="177" t="s">
        <v>729</v>
      </c>
      <c r="AR14" s="177" t="s">
        <v>692</v>
      </c>
      <c r="AS14" s="176"/>
      <c r="AV14" s="136"/>
      <c r="AW14" s="181" t="s">
        <v>995</v>
      </c>
      <c r="AX14" s="181" t="s">
        <v>941</v>
      </c>
      <c r="AY14" s="181" t="s">
        <v>960</v>
      </c>
      <c r="AZ14" s="136"/>
    </row>
    <row r="15" spans="1:52" ht="18" customHeight="1">
      <c r="C15" s="64" t="s">
        <v>677</v>
      </c>
      <c r="L15" s="394" t="s">
        <v>1154</v>
      </c>
      <c r="N15" s="65" t="s">
        <v>1078</v>
      </c>
      <c r="O15" s="64" t="s">
        <v>1077</v>
      </c>
      <c r="R15" s="176" t="s">
        <v>371</v>
      </c>
      <c r="S15" s="176"/>
      <c r="T15" s="177" t="s">
        <v>898</v>
      </c>
      <c r="U15" s="177" t="s">
        <v>795</v>
      </c>
      <c r="V15" s="176"/>
      <c r="W15" s="177" t="s">
        <v>813</v>
      </c>
      <c r="X15" s="177" t="s">
        <v>774</v>
      </c>
      <c r="Y15" s="177" t="s">
        <v>892</v>
      </c>
      <c r="Z15" s="176"/>
      <c r="AA15" s="176"/>
      <c r="AB15" s="176"/>
      <c r="AC15" s="176"/>
      <c r="AD15" s="176"/>
      <c r="AE15" s="176"/>
      <c r="AF15" s="176"/>
      <c r="AG15" s="176"/>
      <c r="AH15" s="177" t="s">
        <v>729</v>
      </c>
      <c r="AI15" s="176"/>
      <c r="AJ15" s="177" t="s">
        <v>853</v>
      </c>
      <c r="AK15" s="176"/>
      <c r="AL15" s="176"/>
      <c r="AM15" s="177" t="s">
        <v>810</v>
      </c>
      <c r="AN15" s="177" t="s">
        <v>819</v>
      </c>
      <c r="AO15" s="177" t="s">
        <v>812</v>
      </c>
      <c r="AP15" s="177" t="s">
        <v>861</v>
      </c>
      <c r="AQ15" s="176"/>
      <c r="AR15" s="176"/>
      <c r="AS15" s="176"/>
      <c r="AV15" s="136"/>
      <c r="AW15" s="182"/>
      <c r="AX15" s="182" t="s">
        <v>946</v>
      </c>
      <c r="AY15" s="182" t="s">
        <v>961</v>
      </c>
      <c r="AZ15" s="136"/>
    </row>
    <row r="16" spans="1:52" ht="18" customHeight="1">
      <c r="C16" s="64" t="s">
        <v>678</v>
      </c>
      <c r="L16" s="394" t="s">
        <v>221</v>
      </c>
      <c r="N16" s="65" t="s">
        <v>1080</v>
      </c>
      <c r="O16" s="64" t="s">
        <v>1079</v>
      </c>
      <c r="R16" s="176" t="s">
        <v>372</v>
      </c>
      <c r="S16" s="176"/>
      <c r="T16" s="177" t="s">
        <v>883</v>
      </c>
      <c r="U16" s="177" t="s">
        <v>886</v>
      </c>
      <c r="V16" s="176"/>
      <c r="W16" s="177" t="s">
        <v>820</v>
      </c>
      <c r="X16" s="177" t="s">
        <v>785</v>
      </c>
      <c r="Y16" s="177" t="s">
        <v>868</v>
      </c>
      <c r="Z16" s="176"/>
      <c r="AA16" s="176"/>
      <c r="AB16" s="176"/>
      <c r="AC16" s="176"/>
      <c r="AD16" s="176"/>
      <c r="AE16" s="176"/>
      <c r="AF16" s="176"/>
      <c r="AG16" s="176"/>
      <c r="AH16" s="176"/>
      <c r="AI16" s="176"/>
      <c r="AJ16" s="177" t="s">
        <v>848</v>
      </c>
      <c r="AK16" s="176"/>
      <c r="AL16" s="176"/>
      <c r="AM16" s="177" t="s">
        <v>854</v>
      </c>
      <c r="AN16" s="177" t="s">
        <v>826</v>
      </c>
      <c r="AO16" s="177" t="s">
        <v>744</v>
      </c>
      <c r="AP16" s="177" t="s">
        <v>790</v>
      </c>
      <c r="AQ16" s="176"/>
      <c r="AR16" s="176"/>
      <c r="AS16" s="176"/>
      <c r="AV16" s="136"/>
      <c r="AW16" s="182"/>
      <c r="AX16" s="182" t="s">
        <v>940</v>
      </c>
      <c r="AY16" s="182" t="s">
        <v>962</v>
      </c>
      <c r="AZ16" s="136"/>
    </row>
    <row r="17" spans="3:52" ht="18" customHeight="1">
      <c r="C17" s="64" t="s">
        <v>679</v>
      </c>
      <c r="N17" s="65" t="s">
        <v>1064</v>
      </c>
      <c r="O17" s="64" t="s">
        <v>1063</v>
      </c>
      <c r="R17" s="176" t="s">
        <v>373</v>
      </c>
      <c r="S17" s="176"/>
      <c r="T17" s="177" t="s">
        <v>897</v>
      </c>
      <c r="U17" s="177" t="s">
        <v>841</v>
      </c>
      <c r="V17" s="176"/>
      <c r="W17" s="177" t="s">
        <v>829</v>
      </c>
      <c r="X17" s="177" t="s">
        <v>729</v>
      </c>
      <c r="Y17" s="177" t="s">
        <v>830</v>
      </c>
      <c r="Z17" s="176"/>
      <c r="AA17" s="176"/>
      <c r="AB17" s="176"/>
      <c r="AC17" s="176"/>
      <c r="AD17" s="176"/>
      <c r="AE17" s="176"/>
      <c r="AF17" s="176"/>
      <c r="AG17" s="176"/>
      <c r="AH17" s="176"/>
      <c r="AI17" s="176"/>
      <c r="AJ17" s="177" t="s">
        <v>865</v>
      </c>
      <c r="AK17" s="176"/>
      <c r="AL17" s="176"/>
      <c r="AM17" s="177" t="s">
        <v>917</v>
      </c>
      <c r="AN17" s="177" t="s">
        <v>835</v>
      </c>
      <c r="AO17" s="177" t="s">
        <v>792</v>
      </c>
      <c r="AP17" s="177" t="s">
        <v>824</v>
      </c>
      <c r="AQ17" s="176"/>
      <c r="AR17" s="176"/>
      <c r="AS17" s="176"/>
      <c r="AV17" s="136"/>
      <c r="AW17" s="182"/>
      <c r="AX17" s="182" t="s">
        <v>939</v>
      </c>
      <c r="AY17" s="182" t="s">
        <v>963</v>
      </c>
      <c r="AZ17" s="136"/>
    </row>
    <row r="18" spans="3:52" ht="18" customHeight="1">
      <c r="C18" s="64" t="s">
        <v>680</v>
      </c>
      <c r="N18" s="65" t="s">
        <v>1068</v>
      </c>
      <c r="O18" s="64" t="s">
        <v>1067</v>
      </c>
      <c r="R18" s="178" t="s">
        <v>980</v>
      </c>
      <c r="S18" s="176"/>
      <c r="T18" s="177" t="s">
        <v>729</v>
      </c>
      <c r="U18" s="177" t="s">
        <v>888</v>
      </c>
      <c r="V18" s="176"/>
      <c r="W18" s="177" t="s">
        <v>729</v>
      </c>
      <c r="X18" s="176"/>
      <c r="Y18" s="177" t="s">
        <v>893</v>
      </c>
      <c r="Z18" s="176"/>
      <c r="AA18" s="176"/>
      <c r="AB18" s="176"/>
      <c r="AC18" s="176"/>
      <c r="AD18" s="176"/>
      <c r="AE18" s="176"/>
      <c r="AF18" s="176"/>
      <c r="AG18" s="176"/>
      <c r="AH18" s="176"/>
      <c r="AI18" s="176"/>
      <c r="AJ18" s="177" t="s">
        <v>354</v>
      </c>
      <c r="AK18" s="176"/>
      <c r="AL18" s="176"/>
      <c r="AM18" s="177" t="s">
        <v>834</v>
      </c>
      <c r="AN18" s="177" t="s">
        <v>840</v>
      </c>
      <c r="AO18" s="177" t="s">
        <v>756</v>
      </c>
      <c r="AP18" s="177" t="s">
        <v>918</v>
      </c>
      <c r="AQ18" s="176"/>
      <c r="AR18" s="176"/>
      <c r="AS18" s="176"/>
      <c r="AV18" s="136"/>
      <c r="AW18" s="183"/>
      <c r="AX18" s="183" t="s">
        <v>996</v>
      </c>
      <c r="AY18" s="183" t="s">
        <v>964</v>
      </c>
      <c r="AZ18" s="136"/>
    </row>
    <row r="19" spans="3:52" ht="18" customHeight="1">
      <c r="C19" s="64" t="s">
        <v>681</v>
      </c>
      <c r="D19" s="395" t="s">
        <v>314</v>
      </c>
      <c r="F19" s="393" t="s">
        <v>393</v>
      </c>
      <c r="H19" s="395" t="s">
        <v>379</v>
      </c>
      <c r="J19" s="393" t="s">
        <v>114</v>
      </c>
      <c r="N19" s="65" t="s">
        <v>1070</v>
      </c>
      <c r="O19" s="64" t="s">
        <v>1069</v>
      </c>
      <c r="R19" s="176"/>
      <c r="S19" s="176"/>
      <c r="T19" s="176"/>
      <c r="U19" s="177" t="s">
        <v>729</v>
      </c>
      <c r="V19" s="176"/>
      <c r="W19" s="176"/>
      <c r="X19" s="176"/>
      <c r="Y19" s="177" t="s">
        <v>872</v>
      </c>
      <c r="Z19" s="176"/>
      <c r="AA19" s="176"/>
      <c r="AB19" s="176"/>
      <c r="AC19" s="176"/>
      <c r="AD19" s="176"/>
      <c r="AE19" s="176"/>
      <c r="AF19" s="176"/>
      <c r="AG19" s="176"/>
      <c r="AH19" s="176"/>
      <c r="AI19" s="176"/>
      <c r="AJ19" s="177" t="s">
        <v>727</v>
      </c>
      <c r="AK19" s="176"/>
      <c r="AL19" s="176"/>
      <c r="AM19" s="177" t="s">
        <v>870</v>
      </c>
      <c r="AN19" s="177" t="s">
        <v>845</v>
      </c>
      <c r="AO19" s="177" t="s">
        <v>716</v>
      </c>
      <c r="AP19" s="177" t="s">
        <v>767</v>
      </c>
      <c r="AQ19" s="176"/>
      <c r="AR19" s="176"/>
      <c r="AS19" s="176"/>
      <c r="AV19" s="136"/>
      <c r="AW19" s="181" t="s">
        <v>998</v>
      </c>
      <c r="AX19" s="181" t="s">
        <v>938</v>
      </c>
      <c r="AY19" s="181" t="s">
        <v>965</v>
      </c>
      <c r="AZ19" s="136"/>
    </row>
    <row r="20" spans="3:52" ht="18" customHeight="1">
      <c r="C20" s="64" t="s">
        <v>682</v>
      </c>
      <c r="D20" s="394" t="s">
        <v>278</v>
      </c>
      <c r="F20" s="394" t="s">
        <v>1155</v>
      </c>
      <c r="H20" s="394" t="s">
        <v>300</v>
      </c>
      <c r="J20" s="394" t="s">
        <v>1195</v>
      </c>
      <c r="L20" s="393" t="s">
        <v>445</v>
      </c>
      <c r="N20" s="65" t="s">
        <v>1072</v>
      </c>
      <c r="O20" s="64" t="s">
        <v>1071</v>
      </c>
      <c r="R20" s="176"/>
      <c r="S20" s="176"/>
      <c r="T20" s="176"/>
      <c r="U20" s="176"/>
      <c r="V20" s="176"/>
      <c r="W20" s="176"/>
      <c r="X20" s="176"/>
      <c r="Y20" s="177" t="s">
        <v>807</v>
      </c>
      <c r="Z20" s="176"/>
      <c r="AA20" s="176"/>
      <c r="AB20" s="176"/>
      <c r="AC20" s="176"/>
      <c r="AD20" s="176"/>
      <c r="AE20" s="176"/>
      <c r="AF20" s="176"/>
      <c r="AG20" s="176"/>
      <c r="AH20" s="176"/>
      <c r="AI20" s="176"/>
      <c r="AJ20" s="177" t="s">
        <v>832</v>
      </c>
      <c r="AK20" s="176"/>
      <c r="AL20" s="176"/>
      <c r="AM20" s="177" t="s">
        <v>825</v>
      </c>
      <c r="AN20" s="177" t="s">
        <v>849</v>
      </c>
      <c r="AO20" s="177" t="s">
        <v>729</v>
      </c>
      <c r="AP20" s="177" t="s">
        <v>729</v>
      </c>
      <c r="AQ20" s="176"/>
      <c r="AR20" s="176"/>
      <c r="AS20" s="176"/>
      <c r="AV20" s="136"/>
      <c r="AW20" s="183"/>
      <c r="AX20" s="183" t="s">
        <v>937</v>
      </c>
      <c r="AY20" s="183" t="s">
        <v>966</v>
      </c>
      <c r="AZ20" s="136"/>
    </row>
    <row r="21" spans="3:52" ht="18" customHeight="1">
      <c r="C21" s="64" t="s">
        <v>683</v>
      </c>
      <c r="D21" s="394" t="s">
        <v>279</v>
      </c>
      <c r="F21" s="394" t="s">
        <v>1156</v>
      </c>
      <c r="H21" s="394" t="s">
        <v>301</v>
      </c>
      <c r="J21" s="394" t="s">
        <v>1196</v>
      </c>
      <c r="L21" s="394" t="s">
        <v>1179</v>
      </c>
      <c r="N21" s="65" t="s">
        <v>1074</v>
      </c>
      <c r="O21" s="64" t="s">
        <v>1073</v>
      </c>
      <c r="R21" s="176"/>
      <c r="S21" s="176"/>
      <c r="T21" s="176"/>
      <c r="U21" s="176"/>
      <c r="V21" s="176"/>
      <c r="W21" s="176"/>
      <c r="X21" s="176"/>
      <c r="Y21" s="177" t="s">
        <v>729</v>
      </c>
      <c r="Z21" s="176"/>
      <c r="AA21" s="176"/>
      <c r="AB21" s="176"/>
      <c r="AC21" s="176"/>
      <c r="AD21" s="176"/>
      <c r="AE21" s="176"/>
      <c r="AF21" s="176"/>
      <c r="AG21" s="176"/>
      <c r="AH21" s="176"/>
      <c r="AI21" s="176"/>
      <c r="AJ21" s="177" t="s">
        <v>817</v>
      </c>
      <c r="AK21" s="176"/>
      <c r="AL21" s="176"/>
      <c r="AM21" s="177" t="s">
        <v>880</v>
      </c>
      <c r="AN21" s="177" t="s">
        <v>852</v>
      </c>
      <c r="AO21" s="176"/>
      <c r="AP21" s="176"/>
      <c r="AQ21" s="176"/>
      <c r="AR21" s="176"/>
      <c r="AS21" s="176"/>
      <c r="AV21" s="136"/>
      <c r="AW21" s="181" t="s">
        <v>926</v>
      </c>
      <c r="AX21" s="181" t="s">
        <v>936</v>
      </c>
      <c r="AY21" s="181" t="s">
        <v>967</v>
      </c>
      <c r="AZ21" s="136"/>
    </row>
    <row r="22" spans="3:52" ht="18" customHeight="1">
      <c r="C22" s="64" t="s">
        <v>684</v>
      </c>
      <c r="D22" s="394" t="s">
        <v>280</v>
      </c>
      <c r="F22" s="394" t="s">
        <v>385</v>
      </c>
      <c r="H22" s="394" t="s">
        <v>302</v>
      </c>
      <c r="J22" s="394" t="s">
        <v>406</v>
      </c>
      <c r="L22" s="394" t="s">
        <v>1180</v>
      </c>
      <c r="N22" s="65" t="s">
        <v>1076</v>
      </c>
      <c r="O22" s="64" t="s">
        <v>1075</v>
      </c>
      <c r="R22" s="176"/>
      <c r="S22" s="176"/>
      <c r="T22" s="176"/>
      <c r="U22" s="176"/>
      <c r="V22" s="176"/>
      <c r="W22" s="176"/>
      <c r="X22" s="176"/>
      <c r="Y22" s="176"/>
      <c r="Z22" s="176"/>
      <c r="AA22" s="176"/>
      <c r="AB22" s="176"/>
      <c r="AC22" s="176"/>
      <c r="AD22" s="176"/>
      <c r="AE22" s="176"/>
      <c r="AF22" s="176"/>
      <c r="AG22" s="176"/>
      <c r="AH22" s="176"/>
      <c r="AI22" s="176"/>
      <c r="AJ22" s="177" t="s">
        <v>355</v>
      </c>
      <c r="AK22" s="176"/>
      <c r="AL22" s="176"/>
      <c r="AM22" s="177" t="s">
        <v>729</v>
      </c>
      <c r="AN22" s="176"/>
      <c r="AO22" s="176"/>
      <c r="AP22" s="176"/>
      <c r="AQ22" s="176"/>
      <c r="AR22" s="176"/>
      <c r="AS22" s="176"/>
      <c r="AV22" s="136"/>
      <c r="AW22" s="183"/>
      <c r="AX22" s="183" t="s">
        <v>935</v>
      </c>
      <c r="AY22" s="183" t="s">
        <v>968</v>
      </c>
      <c r="AZ22" s="136"/>
    </row>
    <row r="23" spans="3:52" ht="18" customHeight="1">
      <c r="D23" s="394" t="s">
        <v>281</v>
      </c>
      <c r="F23" s="394" t="s">
        <v>1157</v>
      </c>
      <c r="H23" s="394" t="s">
        <v>303</v>
      </c>
      <c r="J23" s="394" t="s">
        <v>408</v>
      </c>
      <c r="L23" s="394" t="s">
        <v>1181</v>
      </c>
      <c r="N23" s="65" t="s">
        <v>1086</v>
      </c>
      <c r="O23" s="64" t="s">
        <v>1085</v>
      </c>
      <c r="R23" s="176"/>
      <c r="S23" s="176"/>
      <c r="T23" s="176"/>
      <c r="U23" s="176"/>
      <c r="V23" s="176"/>
      <c r="W23" s="176"/>
      <c r="X23" s="176"/>
      <c r="Y23" s="176"/>
      <c r="Z23" s="176"/>
      <c r="AA23" s="176"/>
      <c r="AB23" s="176"/>
      <c r="AC23" s="176"/>
      <c r="AD23" s="176"/>
      <c r="AE23" s="176"/>
      <c r="AF23" s="176"/>
      <c r="AG23" s="176"/>
      <c r="AH23" s="176"/>
      <c r="AI23" s="176"/>
      <c r="AJ23" s="177" t="s">
        <v>729</v>
      </c>
      <c r="AK23" s="176"/>
      <c r="AL23" s="176"/>
      <c r="AM23" s="176"/>
      <c r="AN23" s="176"/>
      <c r="AO23" s="176"/>
      <c r="AP23" s="176"/>
      <c r="AQ23" s="176"/>
      <c r="AR23" s="176"/>
      <c r="AS23" s="176"/>
      <c r="AV23" s="136"/>
      <c r="AW23" s="184" t="s">
        <v>927</v>
      </c>
      <c r="AX23" s="184"/>
      <c r="AY23" s="184" t="s">
        <v>969</v>
      </c>
      <c r="AZ23" s="136"/>
    </row>
    <row r="24" spans="3:52" ht="18" customHeight="1">
      <c r="D24" s="394" t="s">
        <v>282</v>
      </c>
      <c r="F24" s="394" t="s">
        <v>1158</v>
      </c>
      <c r="H24" s="394" t="s">
        <v>304</v>
      </c>
      <c r="J24" s="394" t="s">
        <v>409</v>
      </c>
      <c r="L24" s="394" t="s">
        <v>438</v>
      </c>
      <c r="N24" s="65" t="s">
        <v>1088</v>
      </c>
      <c r="O24" s="64" t="s">
        <v>1087</v>
      </c>
      <c r="R24" s="176"/>
      <c r="S24" s="176"/>
      <c r="T24" s="176"/>
      <c r="U24" s="176"/>
      <c r="V24" s="176"/>
      <c r="W24" s="176"/>
      <c r="X24" s="176"/>
      <c r="Y24" s="176"/>
      <c r="Z24" s="176"/>
      <c r="AA24" s="176"/>
      <c r="AB24" s="176"/>
      <c r="AC24" s="176"/>
      <c r="AD24" s="176"/>
      <c r="AE24" s="176"/>
      <c r="AF24" s="176"/>
      <c r="AG24" s="176"/>
      <c r="AH24" s="176"/>
      <c r="AI24" s="176"/>
      <c r="AJ24" s="176"/>
      <c r="AK24" s="176"/>
      <c r="AL24" s="176"/>
      <c r="AM24" s="176"/>
      <c r="AN24" s="176"/>
      <c r="AP24" s="176"/>
      <c r="AQ24" s="176"/>
      <c r="AR24" s="176"/>
      <c r="AS24" s="176"/>
      <c r="AV24" s="136"/>
      <c r="AW24" s="184" t="s">
        <v>928</v>
      </c>
      <c r="AX24" s="184"/>
      <c r="AY24" s="184" t="s">
        <v>970</v>
      </c>
      <c r="AZ24" s="136"/>
    </row>
    <row r="25" spans="3:52" ht="18" customHeight="1">
      <c r="D25" s="394" t="s">
        <v>283</v>
      </c>
      <c r="F25" s="394" t="s">
        <v>1159</v>
      </c>
      <c r="H25" s="394" t="s">
        <v>305</v>
      </c>
      <c r="J25" s="394" t="s">
        <v>1197</v>
      </c>
      <c r="L25" s="394" t="s">
        <v>439</v>
      </c>
      <c r="N25" s="65" t="s">
        <v>1082</v>
      </c>
      <c r="O25" s="64" t="s">
        <v>1081</v>
      </c>
      <c r="AF25" s="136"/>
      <c r="AG25" s="136"/>
      <c r="AH25" s="136"/>
      <c r="AV25" s="136"/>
      <c r="AW25" s="184" t="s">
        <v>929</v>
      </c>
      <c r="AX25" s="184"/>
      <c r="AY25" s="184" t="s">
        <v>971</v>
      </c>
      <c r="AZ25" s="136"/>
    </row>
    <row r="26" spans="3:52" ht="18" customHeight="1">
      <c r="D26" s="394" t="s">
        <v>284</v>
      </c>
      <c r="F26" s="394" t="s">
        <v>1160</v>
      </c>
      <c r="H26" s="394" t="s">
        <v>306</v>
      </c>
      <c r="J26" s="394" t="s">
        <v>407</v>
      </c>
      <c r="L26" s="394" t="s">
        <v>440</v>
      </c>
      <c r="N26" s="65" t="s">
        <v>1084</v>
      </c>
      <c r="O26" s="64" t="s">
        <v>1083</v>
      </c>
      <c r="AF26" s="136"/>
      <c r="AG26" s="136"/>
      <c r="AH26" s="136"/>
      <c r="AV26" s="136"/>
      <c r="AW26" s="184" t="s">
        <v>930</v>
      </c>
      <c r="AX26" s="184"/>
      <c r="AY26" s="184" t="s">
        <v>972</v>
      </c>
      <c r="AZ26" s="136"/>
    </row>
    <row r="27" spans="3:52" ht="18" customHeight="1">
      <c r="D27" s="394" t="s">
        <v>285</v>
      </c>
      <c r="F27" s="394" t="s">
        <v>1161</v>
      </c>
      <c r="H27" s="394" t="s">
        <v>307</v>
      </c>
      <c r="J27" s="394" t="s">
        <v>313</v>
      </c>
      <c r="L27" s="394" t="s">
        <v>441</v>
      </c>
      <c r="N27" s="65" t="s">
        <v>1090</v>
      </c>
      <c r="O27" s="64" t="s">
        <v>1089</v>
      </c>
      <c r="AF27" s="136"/>
      <c r="AG27" s="136"/>
      <c r="AH27" s="136"/>
      <c r="AV27" s="136"/>
      <c r="AW27" s="184" t="s">
        <v>931</v>
      </c>
      <c r="AX27" s="184"/>
      <c r="AY27" s="184" t="s">
        <v>973</v>
      </c>
      <c r="AZ27" s="136"/>
    </row>
    <row r="28" spans="3:52" ht="18" customHeight="1">
      <c r="D28" s="394" t="s">
        <v>286</v>
      </c>
      <c r="F28" s="394" t="s">
        <v>1162</v>
      </c>
      <c r="H28" s="394" t="s">
        <v>308</v>
      </c>
      <c r="J28" s="397"/>
      <c r="L28" s="394" t="s">
        <v>442</v>
      </c>
      <c r="N28" s="65" t="s">
        <v>1092</v>
      </c>
      <c r="O28" s="64" t="s">
        <v>1091</v>
      </c>
      <c r="AF28" s="136"/>
      <c r="AG28" s="136"/>
      <c r="AH28" s="136"/>
      <c r="AV28" s="136"/>
      <c r="AW28" s="184" t="s">
        <v>932</v>
      </c>
      <c r="AX28" s="184"/>
      <c r="AY28" s="184" t="s">
        <v>974</v>
      </c>
      <c r="AZ28" s="136"/>
    </row>
    <row r="29" spans="3:52" ht="18" customHeight="1">
      <c r="D29" s="394" t="s">
        <v>287</v>
      </c>
      <c r="F29" s="394" t="s">
        <v>1163</v>
      </c>
      <c r="H29" s="394" t="s">
        <v>309</v>
      </c>
      <c r="L29" s="394" t="s">
        <v>443</v>
      </c>
      <c r="N29" s="65" t="s">
        <v>1104</v>
      </c>
      <c r="O29" s="64" t="s">
        <v>1103</v>
      </c>
      <c r="AF29" s="136"/>
      <c r="AG29" s="136"/>
      <c r="AH29" s="136"/>
      <c r="AV29" s="136"/>
      <c r="AW29" s="184" t="s">
        <v>933</v>
      </c>
      <c r="AX29" s="184"/>
      <c r="AY29" s="184" t="s">
        <v>975</v>
      </c>
      <c r="AZ29" s="136"/>
    </row>
    <row r="30" spans="3:52" ht="18" customHeight="1">
      <c r="D30" s="394" t="s">
        <v>288</v>
      </c>
      <c r="F30" s="394" t="s">
        <v>1164</v>
      </c>
      <c r="H30" s="394" t="s">
        <v>310</v>
      </c>
      <c r="L30" s="394" t="s">
        <v>444</v>
      </c>
      <c r="N30" s="65" t="s">
        <v>1096</v>
      </c>
      <c r="O30" s="64" t="s">
        <v>1095</v>
      </c>
      <c r="AF30" s="136"/>
      <c r="AG30" s="136"/>
      <c r="AH30" s="136"/>
      <c r="AV30" s="136"/>
      <c r="AW30" s="184" t="s">
        <v>934</v>
      </c>
      <c r="AX30" s="184"/>
      <c r="AY30" s="184" t="s">
        <v>976</v>
      </c>
      <c r="AZ30" s="136"/>
    </row>
    <row r="31" spans="3:52" ht="18" customHeight="1">
      <c r="D31" s="394" t="s">
        <v>289</v>
      </c>
      <c r="F31" s="394" t="s">
        <v>1165</v>
      </c>
      <c r="H31" s="394" t="s">
        <v>311</v>
      </c>
      <c r="L31" s="394" t="s">
        <v>313</v>
      </c>
      <c r="N31" s="65" t="s">
        <v>1110</v>
      </c>
      <c r="O31" s="64" t="s">
        <v>1109</v>
      </c>
      <c r="AH31" s="136"/>
      <c r="AV31" s="136"/>
      <c r="AW31" s="136"/>
      <c r="AX31" s="136"/>
      <c r="AY31" s="136"/>
      <c r="AZ31" s="136"/>
    </row>
    <row r="32" spans="3:52" ht="18" customHeight="1">
      <c r="D32" s="394" t="s">
        <v>290</v>
      </c>
      <c r="F32" s="394" t="s">
        <v>313</v>
      </c>
      <c r="H32" s="394" t="s">
        <v>312</v>
      </c>
      <c r="N32" s="65" t="s">
        <v>1106</v>
      </c>
      <c r="O32" s="64" t="s">
        <v>1105</v>
      </c>
      <c r="AH32" s="136"/>
    </row>
    <row r="33" spans="4:34" ht="18" customHeight="1">
      <c r="D33" s="394" t="s">
        <v>291</v>
      </c>
      <c r="H33" s="394" t="s">
        <v>313</v>
      </c>
      <c r="N33" s="65" t="s">
        <v>1108</v>
      </c>
      <c r="O33" s="64" t="s">
        <v>1107</v>
      </c>
      <c r="AH33" s="136"/>
    </row>
    <row r="34" spans="4:34" ht="18" customHeight="1">
      <c r="D34" s="394" t="s">
        <v>292</v>
      </c>
      <c r="N34" s="65" t="s">
        <v>1102</v>
      </c>
      <c r="O34" s="64" t="s">
        <v>1101</v>
      </c>
      <c r="AH34" s="136"/>
    </row>
    <row r="35" spans="4:34" ht="18" customHeight="1">
      <c r="D35" s="394" t="s">
        <v>293</v>
      </c>
      <c r="N35" s="65" t="s">
        <v>1100</v>
      </c>
      <c r="O35" s="64" t="s">
        <v>1099</v>
      </c>
      <c r="AH35" s="136"/>
    </row>
    <row r="36" spans="4:34" ht="18" customHeight="1">
      <c r="D36" s="394" t="s">
        <v>294</v>
      </c>
      <c r="AH36" s="136"/>
    </row>
    <row r="37" spans="4:34" ht="18" customHeight="1">
      <c r="D37" s="394" t="s">
        <v>295</v>
      </c>
      <c r="AH37" s="136"/>
    </row>
    <row r="38" spans="4:34" ht="18" customHeight="1">
      <c r="D38" s="394" t="s">
        <v>296</v>
      </c>
      <c r="AH38" s="136"/>
    </row>
    <row r="39" spans="4:34" ht="18" customHeight="1">
      <c r="D39" s="394" t="s">
        <v>297</v>
      </c>
      <c r="AH39" s="136"/>
    </row>
    <row r="40" spans="4:34" ht="18" customHeight="1">
      <c r="AH40" s="136"/>
    </row>
    <row r="41" spans="4:34" ht="18" customHeight="1">
      <c r="AH41" s="136"/>
    </row>
    <row r="42" spans="4:34" ht="18" customHeight="1">
      <c r="AH42" s="136"/>
    </row>
    <row r="43" spans="4:34" ht="18" customHeight="1">
      <c r="AH43" s="136"/>
    </row>
    <row r="44" spans="4:34" ht="18" customHeight="1">
      <c r="AH44" s="136"/>
    </row>
    <row r="45" spans="4:34" ht="18" customHeight="1">
      <c r="AH45" s="136"/>
    </row>
    <row r="46" spans="4:34" ht="18" customHeight="1">
      <c r="AH46" s="136"/>
    </row>
    <row r="47" spans="4:34" ht="18" customHeight="1">
      <c r="AH47" s="136"/>
    </row>
    <row r="48" spans="4:34" ht="18" customHeight="1">
      <c r="AH48" s="136"/>
    </row>
    <row r="49" spans="34:34" ht="18" customHeight="1">
      <c r="AH49" s="136"/>
    </row>
    <row r="50" spans="34:34" ht="18" customHeight="1">
      <c r="AH50" s="136"/>
    </row>
    <row r="51" spans="34:34" ht="18" customHeight="1">
      <c r="AH51" s="136"/>
    </row>
    <row r="52" spans="34:34" ht="18" customHeight="1">
      <c r="AH52" s="136"/>
    </row>
    <row r="53" spans="34:34" ht="18" customHeight="1">
      <c r="AH53" s="136"/>
    </row>
    <row r="54" spans="34:34" ht="18" customHeight="1">
      <c r="AH54" s="136"/>
    </row>
    <row r="55" spans="34:34" ht="18" customHeight="1">
      <c r="AH55" s="136"/>
    </row>
    <row r="56" spans="34:34" ht="18" customHeight="1">
      <c r="AH56" s="136"/>
    </row>
    <row r="57" spans="34:34" ht="18" customHeight="1">
      <c r="AH57" s="136"/>
    </row>
    <row r="58" spans="34:34" ht="18" customHeight="1">
      <c r="AH58" s="136"/>
    </row>
    <row r="59" spans="34:34" ht="18" customHeight="1">
      <c r="AH59" s="136"/>
    </row>
    <row r="60" spans="34:34" ht="18" customHeight="1">
      <c r="AH60" s="136"/>
    </row>
    <row r="61" spans="34:34" ht="18" customHeight="1">
      <c r="AH61" s="136"/>
    </row>
    <row r="62" spans="34:34" ht="18" customHeight="1">
      <c r="AH62" s="136"/>
    </row>
    <row r="63" spans="34:34" ht="18" customHeight="1">
      <c r="AH63" s="136"/>
    </row>
    <row r="64" spans="34:34" ht="18" customHeight="1">
      <c r="AH64" s="136"/>
    </row>
    <row r="65" spans="34:34" ht="18" customHeight="1">
      <c r="AH65" s="136"/>
    </row>
    <row r="66" spans="34:34" ht="18" customHeight="1">
      <c r="AH66" s="136"/>
    </row>
    <row r="67" spans="34:34" ht="18" customHeight="1">
      <c r="AH67" s="136"/>
    </row>
    <row r="68" spans="34:34" ht="18" customHeight="1">
      <c r="AH68" s="136"/>
    </row>
  </sheetData>
  <phoneticPr fontId="8"/>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39997558519241921"/>
    <pageSetUpPr fitToPage="1"/>
  </sheetPr>
  <dimension ref="A1:J12"/>
  <sheetViews>
    <sheetView view="pageBreakPreview" topLeftCell="A7" zoomScaleNormal="100" zoomScaleSheetLayoutView="100" workbookViewId="0">
      <selection sqref="A1:I1"/>
    </sheetView>
  </sheetViews>
  <sheetFormatPr defaultColWidth="8.81640625" defaultRowHeight="13"/>
  <cols>
    <col min="1" max="1" width="11.90625" style="1" customWidth="1"/>
    <col min="2" max="9" width="9.6328125" style="1" customWidth="1"/>
    <col min="10" max="10" width="9.81640625" style="1" customWidth="1"/>
    <col min="11" max="16384" width="8.81640625" style="1"/>
  </cols>
  <sheetData>
    <row r="1" spans="1:10" ht="20.149999999999999" customHeight="1">
      <c r="A1" s="1104" t="s">
        <v>1210</v>
      </c>
      <c r="B1" s="1104"/>
      <c r="C1" s="1104"/>
      <c r="D1" s="1104"/>
      <c r="E1" s="1104"/>
      <c r="F1" s="1104"/>
      <c r="G1" s="1104"/>
      <c r="H1" s="1104"/>
      <c r="I1" s="1104"/>
      <c r="J1" s="7"/>
    </row>
    <row r="2" spans="1:10">
      <c r="A2" s="2" t="s">
        <v>193</v>
      </c>
      <c r="B2" s="2"/>
      <c r="C2" s="2"/>
      <c r="D2" s="2"/>
      <c r="E2" s="2"/>
      <c r="F2" s="2"/>
      <c r="G2" s="2"/>
      <c r="H2" s="2"/>
      <c r="I2" s="2"/>
    </row>
    <row r="3" spans="1:10">
      <c r="A3" s="2" t="s">
        <v>194</v>
      </c>
      <c r="B3" s="2"/>
      <c r="C3" s="2"/>
      <c r="D3" s="2"/>
      <c r="E3" s="2"/>
      <c r="F3" s="2"/>
      <c r="G3" s="2"/>
      <c r="H3" s="2"/>
      <c r="I3" s="2"/>
    </row>
    <row r="4" spans="1:10">
      <c r="A4" s="2" t="s">
        <v>195</v>
      </c>
      <c r="B4" s="2"/>
      <c r="C4" s="2"/>
      <c r="D4" s="2"/>
      <c r="E4" s="2"/>
      <c r="F4" s="2"/>
      <c r="G4" s="2"/>
      <c r="H4" s="2"/>
      <c r="I4" s="2"/>
    </row>
    <row r="5" spans="1:10">
      <c r="A5" s="2"/>
      <c r="B5" s="2"/>
      <c r="C5" s="2"/>
      <c r="D5" s="2"/>
      <c r="E5" s="2"/>
      <c r="F5" s="2"/>
      <c r="G5" s="2"/>
      <c r="H5" s="2"/>
      <c r="I5" s="2"/>
    </row>
    <row r="6" spans="1:10">
      <c r="A6" s="2" t="s">
        <v>196</v>
      </c>
      <c r="B6" s="2"/>
      <c r="C6" s="2"/>
      <c r="D6" s="2"/>
      <c r="E6" s="2"/>
      <c r="F6" s="2"/>
      <c r="G6" s="2"/>
      <c r="H6" s="2"/>
      <c r="I6" s="2"/>
    </row>
    <row r="7" spans="1:10" ht="38.25" customHeight="1">
      <c r="A7" s="148" t="s">
        <v>112</v>
      </c>
      <c r="B7" s="1105"/>
      <c r="C7" s="1105"/>
      <c r="D7" s="1105"/>
      <c r="E7" s="1105"/>
      <c r="F7" s="1105"/>
      <c r="G7" s="1105"/>
      <c r="H7" s="1105"/>
      <c r="I7" s="1105"/>
    </row>
    <row r="8" spans="1:10" ht="38.25" customHeight="1">
      <c r="A8" s="148" t="s">
        <v>197</v>
      </c>
      <c r="B8" s="1105"/>
      <c r="C8" s="1105"/>
      <c r="D8" s="1105"/>
      <c r="E8" s="1105"/>
      <c r="F8" s="1105"/>
      <c r="G8" s="1105"/>
      <c r="H8" s="1105"/>
      <c r="I8" s="1105"/>
    </row>
    <row r="9" spans="1:10" ht="307.5" customHeight="1">
      <c r="A9" s="148" t="s">
        <v>272</v>
      </c>
      <c r="B9" s="1106"/>
      <c r="C9" s="1107"/>
      <c r="D9" s="1107"/>
      <c r="E9" s="1107"/>
      <c r="F9" s="1107"/>
      <c r="G9" s="1107"/>
      <c r="H9" s="1107"/>
      <c r="I9" s="1108"/>
    </row>
    <row r="10" spans="1:10" ht="38.25" customHeight="1">
      <c r="A10" s="148" t="s">
        <v>198</v>
      </c>
      <c r="B10" s="1105"/>
      <c r="C10" s="1105"/>
      <c r="D10" s="1105"/>
      <c r="E10" s="1105"/>
      <c r="F10" s="1105"/>
      <c r="G10" s="1105"/>
      <c r="H10" s="1105"/>
      <c r="I10" s="1105"/>
    </row>
    <row r="11" spans="1:10" ht="38.25" customHeight="1">
      <c r="A11" s="148" t="s">
        <v>199</v>
      </c>
      <c r="B11" s="1105"/>
      <c r="C11" s="1105"/>
      <c r="D11" s="1105"/>
      <c r="E11" s="1105"/>
      <c r="F11" s="1105"/>
      <c r="G11" s="1105"/>
      <c r="H11" s="1105"/>
      <c r="I11" s="1105"/>
    </row>
    <row r="12" spans="1:10" ht="38.25" customHeight="1">
      <c r="A12" s="148" t="s">
        <v>200</v>
      </c>
      <c r="B12" s="1105"/>
      <c r="C12" s="1105"/>
      <c r="D12" s="1105"/>
      <c r="E12" s="1105"/>
      <c r="F12" s="1105"/>
      <c r="G12" s="1105"/>
      <c r="H12" s="1105"/>
      <c r="I12" s="1105"/>
    </row>
  </sheetData>
  <sheetProtection formatColumns="0" formatRows="0"/>
  <mergeCells count="7">
    <mergeCell ref="A1:I1"/>
    <mergeCell ref="B12:I12"/>
    <mergeCell ref="B7:I7"/>
    <mergeCell ref="B8:I8"/>
    <mergeCell ref="B10:I10"/>
    <mergeCell ref="B11:I11"/>
    <mergeCell ref="B9:I9"/>
  </mergeCells>
  <phoneticPr fontId="8"/>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F8271-9F3F-4512-9D8B-CD60B3CF4B86}">
  <sheetPr>
    <tabColor theme="5" tint="0.39997558519241921"/>
    <pageSetUpPr fitToPage="1"/>
  </sheetPr>
  <dimension ref="A1:F14"/>
  <sheetViews>
    <sheetView view="pageBreakPreview" topLeftCell="A7" zoomScaleNormal="100" zoomScaleSheetLayoutView="100" workbookViewId="0">
      <selection activeCell="I7" sqref="I7"/>
    </sheetView>
  </sheetViews>
  <sheetFormatPr defaultColWidth="8.81640625" defaultRowHeight="13"/>
  <cols>
    <col min="1" max="1" width="8.6328125" style="476" customWidth="1"/>
    <col min="2" max="2" width="34.6328125" style="476" customWidth="1"/>
    <col min="3" max="3" width="3.453125" style="476" customWidth="1"/>
    <col min="4" max="4" width="8.6328125" style="476" customWidth="1"/>
    <col min="5" max="5" width="34.1796875" style="476" customWidth="1"/>
    <col min="6" max="16384" width="8.81640625" style="476"/>
  </cols>
  <sheetData>
    <row r="1" spans="1:6" ht="20.149999999999999" customHeight="1">
      <c r="A1" s="473"/>
      <c r="B1" s="473"/>
      <c r="C1" s="473"/>
      <c r="D1" s="473"/>
      <c r="E1" s="474" t="s">
        <v>1279</v>
      </c>
      <c r="F1" s="475"/>
    </row>
    <row r="2" spans="1:6" ht="15" customHeight="1">
      <c r="A2" s="475" t="s">
        <v>1275</v>
      </c>
      <c r="B2" s="475"/>
      <c r="C2" s="475"/>
      <c r="D2" s="475" t="s">
        <v>1276</v>
      </c>
      <c r="E2" s="475"/>
      <c r="F2" s="475"/>
    </row>
    <row r="3" spans="1:6" ht="24.9" customHeight="1">
      <c r="A3" s="477" t="s">
        <v>1277</v>
      </c>
      <c r="B3" s="478"/>
      <c r="C3" s="475"/>
      <c r="D3" s="477" t="s">
        <v>1277</v>
      </c>
      <c r="E3" s="478"/>
      <c r="F3" s="475"/>
    </row>
    <row r="4" spans="1:6" ht="156" customHeight="1">
      <c r="A4" s="1109"/>
      <c r="B4" s="1110"/>
      <c r="C4" s="475"/>
      <c r="D4" s="1109"/>
      <c r="E4" s="1110"/>
      <c r="F4" s="475"/>
    </row>
    <row r="5" spans="1:6">
      <c r="A5" s="479"/>
      <c r="B5" s="479"/>
      <c r="C5" s="475"/>
      <c r="D5" s="479"/>
      <c r="E5" s="479"/>
      <c r="F5" s="475"/>
    </row>
    <row r="6" spans="1:6" ht="24.9" customHeight="1">
      <c r="A6" s="477" t="s">
        <v>1277</v>
      </c>
      <c r="B6" s="478"/>
      <c r="C6" s="475"/>
      <c r="D6" s="477" t="s">
        <v>1277</v>
      </c>
      <c r="E6" s="478"/>
      <c r="F6" s="475"/>
    </row>
    <row r="7" spans="1:6" ht="156" customHeight="1">
      <c r="A7" s="1109"/>
      <c r="B7" s="1110"/>
      <c r="C7" s="475"/>
      <c r="D7" s="1109"/>
      <c r="E7" s="1110"/>
      <c r="F7" s="475"/>
    </row>
    <row r="8" spans="1:6">
      <c r="A8" s="479"/>
      <c r="B8" s="479"/>
      <c r="C8" s="475"/>
      <c r="D8" s="479"/>
      <c r="E8" s="479"/>
      <c r="F8" s="475"/>
    </row>
    <row r="9" spans="1:6" ht="24.9" customHeight="1">
      <c r="A9" s="477" t="s">
        <v>1277</v>
      </c>
      <c r="B9" s="478"/>
      <c r="C9" s="475"/>
      <c r="D9" s="477" t="s">
        <v>1277</v>
      </c>
      <c r="E9" s="478"/>
      <c r="F9" s="475"/>
    </row>
    <row r="10" spans="1:6" ht="156" customHeight="1">
      <c r="A10" s="1109"/>
      <c r="B10" s="1110"/>
      <c r="C10" s="475"/>
      <c r="D10" s="1109"/>
      <c r="E10" s="1110"/>
      <c r="F10" s="475"/>
    </row>
    <row r="11" spans="1:6">
      <c r="A11" s="479"/>
      <c r="B11" s="479"/>
      <c r="C11" s="475"/>
      <c r="D11" s="479"/>
      <c r="E11" s="479"/>
      <c r="F11" s="475"/>
    </row>
    <row r="12" spans="1:6" ht="24.9" customHeight="1">
      <c r="A12" s="477" t="s">
        <v>1277</v>
      </c>
      <c r="B12" s="478"/>
      <c r="C12" s="475"/>
      <c r="D12" s="477" t="s">
        <v>1277</v>
      </c>
      <c r="E12" s="478"/>
      <c r="F12" s="475"/>
    </row>
    <row r="13" spans="1:6" ht="156" customHeight="1">
      <c r="A13" s="1109"/>
      <c r="B13" s="1110"/>
      <c r="C13" s="475"/>
      <c r="D13" s="1109"/>
      <c r="E13" s="1110"/>
      <c r="F13" s="475"/>
    </row>
    <row r="14" spans="1:6">
      <c r="A14" s="475"/>
      <c r="B14" s="475"/>
      <c r="C14" s="475"/>
      <c r="D14" s="475"/>
      <c r="E14" s="475"/>
      <c r="F14" s="475"/>
    </row>
  </sheetData>
  <sheetProtection formatColumns="0" formatRows="0"/>
  <mergeCells count="8">
    <mergeCell ref="A13:B13"/>
    <mergeCell ref="D13:E13"/>
    <mergeCell ref="A4:B4"/>
    <mergeCell ref="D4:E4"/>
    <mergeCell ref="A7:B7"/>
    <mergeCell ref="D7:E7"/>
    <mergeCell ref="A10:B10"/>
    <mergeCell ref="D10:E10"/>
  </mergeCells>
  <phoneticPr fontId="8"/>
  <printOptions horizontalCentered="1"/>
  <pageMargins left="0.70866141732283472" right="0.70866141732283472" top="0.55118110236220474" bottom="0.74803149606299213" header="0.31496062992125984" footer="0.31496062992125984"/>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39997558519241921"/>
    <pageSetUpPr fitToPage="1"/>
  </sheetPr>
  <dimension ref="A1:I44"/>
  <sheetViews>
    <sheetView view="pageBreakPreview" zoomScale="55" zoomScaleNormal="75" zoomScaleSheetLayoutView="55" workbookViewId="0">
      <selection activeCell="C9" sqref="C9:C10"/>
    </sheetView>
  </sheetViews>
  <sheetFormatPr defaultColWidth="9" defaultRowHeight="13"/>
  <cols>
    <col min="1" max="1" width="2.453125" style="1" customWidth="1"/>
    <col min="2" max="2" width="50.6328125" style="1" customWidth="1"/>
    <col min="3" max="3" width="52.36328125" style="1" customWidth="1"/>
    <col min="4" max="4" width="36.08984375" style="1" customWidth="1"/>
    <col min="5" max="5" width="29.36328125" style="1" customWidth="1"/>
    <col min="6" max="6" width="16.6328125" style="1" customWidth="1"/>
    <col min="7" max="7" width="13.08984375" style="1" customWidth="1"/>
    <col min="8" max="8" width="34.36328125" style="1" customWidth="1"/>
    <col min="9" max="16384" width="9" style="1"/>
  </cols>
  <sheetData>
    <row r="1" spans="1:9" s="7" customFormat="1" ht="16.5">
      <c r="A1" s="305"/>
      <c r="B1" s="305"/>
      <c r="C1" s="305"/>
      <c r="D1" s="305"/>
      <c r="E1" s="305"/>
      <c r="F1" s="305"/>
      <c r="G1" s="305"/>
      <c r="H1" s="306" t="s">
        <v>1212</v>
      </c>
      <c r="I1" s="121"/>
    </row>
    <row r="2" spans="1:9" ht="21">
      <c r="A2" s="1112" t="s">
        <v>201</v>
      </c>
      <c r="B2" s="1112"/>
      <c r="C2" s="1112"/>
      <c r="D2" s="1112"/>
      <c r="E2" s="1112"/>
      <c r="F2" s="1112"/>
      <c r="G2" s="1112"/>
      <c r="H2" s="1112"/>
      <c r="I2" s="2"/>
    </row>
    <row r="3" spans="1:9" ht="24.9" customHeight="1">
      <c r="A3" s="307"/>
      <c r="B3" s="112"/>
      <c r="C3" s="112"/>
      <c r="D3" s="112"/>
      <c r="E3" s="112"/>
      <c r="F3" s="271" t="s">
        <v>202</v>
      </c>
      <c r="G3" s="1113" t="str">
        <f>IF(申請用入力!R4="","",申請用入力!R4)</f>
        <v/>
      </c>
      <c r="H3" s="1114"/>
      <c r="I3" s="2"/>
    </row>
    <row r="4" spans="1:9" ht="20.149999999999999" customHeight="1">
      <c r="A4" s="307"/>
      <c r="B4" s="307"/>
      <c r="C4" s="307"/>
      <c r="D4" s="307"/>
      <c r="E4" s="112"/>
      <c r="F4" s="308"/>
      <c r="G4" s="308"/>
      <c r="H4" s="309"/>
      <c r="I4" s="2"/>
    </row>
    <row r="5" spans="1:9" ht="24" customHeight="1">
      <c r="A5" s="1115" t="s">
        <v>1128</v>
      </c>
      <c r="B5" s="1115"/>
      <c r="C5" s="1115"/>
      <c r="D5" s="112"/>
      <c r="E5" s="112"/>
      <c r="F5" s="271" t="s">
        <v>203</v>
      </c>
      <c r="G5" s="346" t="str">
        <f>IF(報告用入力!I5="","","（"&amp;報告用入力!I5&amp;"月末日）")</f>
        <v/>
      </c>
      <c r="H5" s="272" t="str">
        <f>IF(報告用入力!F5="","",報告用入力!F5)</f>
        <v/>
      </c>
      <c r="I5" s="2"/>
    </row>
    <row r="6" spans="1:9" s="5" customFormat="1" ht="20.149999999999999" customHeight="1">
      <c r="A6" s="1116"/>
      <c r="B6" s="1116"/>
      <c r="C6" s="1116"/>
      <c r="D6" s="112"/>
      <c r="E6" s="112"/>
      <c r="F6" s="112"/>
      <c r="G6" s="112"/>
      <c r="H6" s="112"/>
      <c r="I6" s="112"/>
    </row>
    <row r="7" spans="1:9" s="5" customFormat="1" ht="27.65" customHeight="1">
      <c r="A7" s="1040" t="s">
        <v>204</v>
      </c>
      <c r="B7" s="1042"/>
      <c r="C7" s="888" t="str">
        <f>IF(申請用入力!F122="","",申請用入力!F122)</f>
        <v/>
      </c>
      <c r="D7" s="888"/>
      <c r="E7" s="888"/>
      <c r="F7" s="888"/>
      <c r="G7" s="888"/>
      <c r="H7" s="889"/>
      <c r="I7" s="112"/>
    </row>
    <row r="8" spans="1:9" ht="20.149999999999999" customHeight="1">
      <c r="A8" s="332" t="s">
        <v>205</v>
      </c>
      <c r="B8" s="310"/>
      <c r="C8" s="310"/>
      <c r="D8" s="310"/>
      <c r="E8" s="311"/>
      <c r="F8" s="154"/>
      <c r="G8" s="154"/>
      <c r="H8" s="311"/>
      <c r="I8" s="2"/>
    </row>
    <row r="9" spans="1:9" ht="24.9" customHeight="1">
      <c r="A9" s="1111" t="s">
        <v>206</v>
      </c>
      <c r="B9" s="1111"/>
      <c r="C9" s="1117" t="s">
        <v>207</v>
      </c>
      <c r="D9" s="1111" t="s">
        <v>208</v>
      </c>
      <c r="E9" s="1119" t="s">
        <v>209</v>
      </c>
      <c r="F9" s="1120" t="s">
        <v>1129</v>
      </c>
      <c r="G9" s="1121"/>
      <c r="H9" s="1111" t="s">
        <v>33</v>
      </c>
      <c r="I9" s="2"/>
    </row>
    <row r="10" spans="1:9" s="4" customFormat="1" ht="24.9" customHeight="1">
      <c r="A10" s="1111"/>
      <c r="B10" s="1111"/>
      <c r="C10" s="1118"/>
      <c r="D10" s="1111"/>
      <c r="E10" s="1119"/>
      <c r="F10" s="156" t="s">
        <v>210</v>
      </c>
      <c r="G10" s="156" t="s">
        <v>211</v>
      </c>
      <c r="H10" s="1111"/>
      <c r="I10" s="158"/>
    </row>
    <row r="11" spans="1:9" ht="24.9" customHeight="1">
      <c r="A11" s="312">
        <v>1</v>
      </c>
      <c r="B11" s="336" t="str">
        <f>_xlfn.IFNA(VLOOKUP(A11,商品入力!$U$6:'商品入力'!$AN$205,6,0),"")</f>
        <v/>
      </c>
      <c r="C11" s="336" t="str">
        <f>_xlfn.IFNA(VLOOKUP(A11,商品入力!$U$6:'商品入力'!$AN$205,7,0),"")</f>
        <v/>
      </c>
      <c r="D11" s="336" t="str">
        <f>_xlfn.IFNA(VLOOKUP(A11,商品入力!$U$6:'商品入力'!$AN$205,8,0),"")</f>
        <v/>
      </c>
      <c r="E11" s="337" t="str">
        <f>_xlfn.IFNA(VLOOKUP(A11,商品入力!$U$6:'商品入力'!$AN$205,9,0),"")</f>
        <v/>
      </c>
      <c r="F11" s="340" t="str">
        <f>_xlfn.IFNA(VLOOKUP(A11,商品入力!$U$6:'商品入力'!$AN$205,10,0),"")</f>
        <v/>
      </c>
      <c r="G11" s="344" t="str">
        <f>_xlfn.IFNA(VLOOKUP(A11,商品入力!$U$6:'商品入力'!$AN$205,11,0),"")</f>
        <v/>
      </c>
      <c r="H11" s="453" t="str">
        <f>_xlfn.IFNA(VLOOKUP(A11,商品入力!$U$6:'商品入力'!$AN$205,12,0),"")</f>
        <v/>
      </c>
      <c r="I11" s="2"/>
    </row>
    <row r="12" spans="1:9" ht="24.9" customHeight="1">
      <c r="A12" s="312">
        <v>2</v>
      </c>
      <c r="B12" s="336" t="str">
        <f>_xlfn.IFNA(VLOOKUP(A12,商品入力!$U$6:'商品入力'!$AN$205,6,0),"")</f>
        <v/>
      </c>
      <c r="C12" s="336" t="str">
        <f>_xlfn.IFNA(VLOOKUP(A12,商品入力!$U$6:'商品入力'!$AN$205,7,0),"")</f>
        <v/>
      </c>
      <c r="D12" s="336" t="str">
        <f>_xlfn.IFNA(VLOOKUP(A12,商品入力!$U$6:'商品入力'!$AN$205,8,0),"")</f>
        <v/>
      </c>
      <c r="E12" s="337" t="str">
        <f>_xlfn.IFNA(VLOOKUP(A12,商品入力!$U$6:'商品入力'!$AN$205,9,0),"")</f>
        <v/>
      </c>
      <c r="F12" s="340" t="str">
        <f>_xlfn.IFNA(VLOOKUP(A12,商品入力!$U$6:'商品入力'!$AN$205,10,0),"")</f>
        <v/>
      </c>
      <c r="G12" s="344" t="str">
        <f>_xlfn.IFNA(VLOOKUP(A12,商品入力!$U$6:'商品入力'!$AN$205,11,0),"")</f>
        <v/>
      </c>
      <c r="H12" s="453" t="str">
        <f>_xlfn.IFNA(VLOOKUP(A12,商品入力!$U$6:'商品入力'!$AN$205,12,0),"")</f>
        <v/>
      </c>
      <c r="I12" s="2"/>
    </row>
    <row r="13" spans="1:9" ht="24.9" customHeight="1">
      <c r="A13" s="312">
        <v>3</v>
      </c>
      <c r="B13" s="336" t="str">
        <f>_xlfn.IFNA(VLOOKUP(A13,商品入力!$U$6:'商品入力'!$AN$205,6,0),"")</f>
        <v/>
      </c>
      <c r="C13" s="336" t="str">
        <f>_xlfn.IFNA(VLOOKUP(A13,商品入力!$U$6:'商品入力'!$AN$205,7,0),"")</f>
        <v/>
      </c>
      <c r="D13" s="336" t="str">
        <f>_xlfn.IFNA(VLOOKUP(A13,商品入力!$U$6:'商品入力'!$AN$205,8,0),"")</f>
        <v/>
      </c>
      <c r="E13" s="337" t="str">
        <f>_xlfn.IFNA(VLOOKUP(A13,商品入力!$U$6:'商品入力'!$AN$205,9,0),"")</f>
        <v/>
      </c>
      <c r="F13" s="340" t="str">
        <f>_xlfn.IFNA(VLOOKUP(A13,商品入力!$U$6:'商品入力'!$AN$205,10,0),"")</f>
        <v/>
      </c>
      <c r="G13" s="344" t="str">
        <f>_xlfn.IFNA(VLOOKUP(A13,商品入力!$U$6:'商品入力'!$AN$205,11,0),"")</f>
        <v/>
      </c>
      <c r="H13" s="453" t="str">
        <f>_xlfn.IFNA(VLOOKUP(A13,商品入力!$U$6:'商品入力'!$AN$205,12,0),"")</f>
        <v/>
      </c>
      <c r="I13" s="2"/>
    </row>
    <row r="14" spans="1:9" ht="24.9" customHeight="1">
      <c r="A14" s="312">
        <v>4</v>
      </c>
      <c r="B14" s="336" t="str">
        <f>_xlfn.IFNA(VLOOKUP(A14,商品入力!$U$6:'商品入力'!$AN$205,6,0),"")</f>
        <v/>
      </c>
      <c r="C14" s="336" t="str">
        <f>_xlfn.IFNA(VLOOKUP(A14,商品入力!$U$6:'商品入力'!$AN$205,7,0),"")</f>
        <v/>
      </c>
      <c r="D14" s="336" t="str">
        <f>_xlfn.IFNA(VLOOKUP(A14,商品入力!$U$6:'商品入力'!$AN$205,8,0),"")</f>
        <v/>
      </c>
      <c r="E14" s="337" t="str">
        <f>_xlfn.IFNA(VLOOKUP(A14,商品入力!$U$6:'商品入力'!$AN$205,9,0),"")</f>
        <v/>
      </c>
      <c r="F14" s="340" t="str">
        <f>_xlfn.IFNA(VLOOKUP(A14,商品入力!$U$6:'商品入力'!$AN$205,10,0),"")</f>
        <v/>
      </c>
      <c r="G14" s="344" t="str">
        <f>_xlfn.IFNA(VLOOKUP(A14,商品入力!$U$6:'商品入力'!$AN$205,11,0),"")</f>
        <v/>
      </c>
      <c r="H14" s="453" t="str">
        <f>_xlfn.IFNA(VLOOKUP(A14,商品入力!$U$6:'商品入力'!$AN$205,12,0),"")</f>
        <v/>
      </c>
      <c r="I14" s="2"/>
    </row>
    <row r="15" spans="1:9" ht="24.9" customHeight="1">
      <c r="A15" s="313">
        <v>5</v>
      </c>
      <c r="B15" s="336" t="str">
        <f>_xlfn.IFNA(VLOOKUP(A15,商品入力!$U$6:'商品入力'!$AN$205,6,0),"")</f>
        <v/>
      </c>
      <c r="C15" s="336" t="str">
        <f>_xlfn.IFNA(VLOOKUP(A15,商品入力!$U$6:'商品入力'!$AN$205,7,0),"")</f>
        <v/>
      </c>
      <c r="D15" s="336" t="str">
        <f>_xlfn.IFNA(VLOOKUP(A15,商品入力!$U$6:'商品入力'!$AN$205,8,0),"")</f>
        <v/>
      </c>
      <c r="E15" s="337" t="str">
        <f>_xlfn.IFNA(VLOOKUP(A15,商品入力!$U$6:'商品入力'!$AN$205,9,0),"")</f>
        <v/>
      </c>
      <c r="F15" s="340" t="str">
        <f>_xlfn.IFNA(VLOOKUP(A15,商品入力!$U$6:'商品入力'!$AN$205,10,0),"")</f>
        <v/>
      </c>
      <c r="G15" s="344" t="str">
        <f>_xlfn.IFNA(VLOOKUP(A15,商品入力!$U$6:'商品入力'!$AN$205,11,0),"")</f>
        <v/>
      </c>
      <c r="H15" s="453" t="str">
        <f>_xlfn.IFNA(VLOOKUP(A15,商品入力!$U$6:'商品入力'!$AN$205,12,0),"")</f>
        <v/>
      </c>
      <c r="I15" s="2"/>
    </row>
    <row r="16" spans="1:9" ht="24.9" customHeight="1" thickBot="1">
      <c r="A16" s="314"/>
      <c r="B16" s="315" t="s">
        <v>213</v>
      </c>
      <c r="C16" s="315"/>
      <c r="D16" s="315"/>
      <c r="E16" s="316"/>
      <c r="F16" s="317">
        <f>F17-SUM(F11:F15)</f>
        <v>0</v>
      </c>
      <c r="G16" s="318"/>
      <c r="H16" s="319"/>
      <c r="I16" s="2"/>
    </row>
    <row r="17" spans="1:9" ht="24.9" customHeight="1" thickBot="1">
      <c r="A17" s="1125" t="s">
        <v>214</v>
      </c>
      <c r="B17" s="1126"/>
      <c r="C17" s="1126"/>
      <c r="D17" s="1126"/>
      <c r="E17" s="1127"/>
      <c r="F17" s="320">
        <f>商品入力!K3</f>
        <v>0</v>
      </c>
      <c r="G17" s="321"/>
      <c r="H17" s="322"/>
      <c r="I17" s="2"/>
    </row>
    <row r="18" spans="1:9" s="5" customFormat="1" ht="71.150000000000006" customHeight="1">
      <c r="A18" s="1122" t="s">
        <v>273</v>
      </c>
      <c r="B18" s="1122"/>
      <c r="C18" s="1122"/>
      <c r="D18" s="1122"/>
      <c r="E18" s="1122"/>
      <c r="F18" s="1122"/>
      <c r="G18" s="1122"/>
      <c r="H18" s="1122"/>
      <c r="I18" s="112"/>
    </row>
    <row r="19" spans="1:9" s="5" customFormat="1" ht="20.149999999999999" customHeight="1">
      <c r="A19" s="332" t="s">
        <v>215</v>
      </c>
      <c r="B19" s="310"/>
      <c r="C19" s="310"/>
      <c r="D19" s="310"/>
      <c r="E19" s="311"/>
      <c r="F19" s="154"/>
      <c r="G19" s="154"/>
      <c r="H19" s="311"/>
      <c r="I19" s="112"/>
    </row>
    <row r="20" spans="1:9" s="5" customFormat="1" ht="24.9" customHeight="1">
      <c r="A20" s="1123" t="s">
        <v>206</v>
      </c>
      <c r="B20" s="1124"/>
      <c r="C20" s="79" t="s">
        <v>207</v>
      </c>
      <c r="D20" s="82" t="s">
        <v>208</v>
      </c>
      <c r="E20" s="304" t="s">
        <v>216</v>
      </c>
      <c r="F20" s="304" t="s">
        <v>217</v>
      </c>
      <c r="G20" s="304" t="s">
        <v>211</v>
      </c>
      <c r="H20" s="79" t="s">
        <v>33</v>
      </c>
      <c r="I20" s="112"/>
    </row>
    <row r="21" spans="1:9" s="5" customFormat="1" ht="24.9" customHeight="1">
      <c r="A21" s="312">
        <v>1</v>
      </c>
      <c r="B21" s="336" t="str">
        <f>_xlfn.IFNA(VLOOKUP(A21,商品入力!$V$6:'商品入力'!$AN$205,5,0),"")</f>
        <v/>
      </c>
      <c r="C21" s="336" t="str">
        <f>_xlfn.IFNA(VLOOKUP(A21,商品入力!$V$6:'商品入力'!$AN$205,6,0),"")</f>
        <v/>
      </c>
      <c r="D21" s="337" t="str">
        <f>_xlfn.IFNA(VLOOKUP(A21,商品入力!$V$6:'商品入力'!$AN$205,7,0),"")</f>
        <v/>
      </c>
      <c r="E21" s="338" t="str">
        <f>_xlfn.IFNA(VLOOKUP(A21,商品入力!$V$6:'商品入力'!$AN$205,12,0),"")</f>
        <v/>
      </c>
      <c r="F21" s="339" t="str">
        <f>_xlfn.IFNA(VLOOKUP(A21,商品入力!$V$6:'商品入力'!$AN$205,13,0),"")</f>
        <v/>
      </c>
      <c r="G21" s="344" t="str">
        <f>_xlfn.IFNA(VLOOKUP(A21,商品入力!$V$6:'商品入力'!$AN$205,14,0),"")</f>
        <v/>
      </c>
      <c r="H21" s="344" t="str">
        <f>_xlfn.IFNA(VLOOKUP(A21,商品入力!$V$6:'商品入力'!$AN$205,15,0),"")</f>
        <v/>
      </c>
      <c r="I21" s="112"/>
    </row>
    <row r="22" spans="1:9" s="5" customFormat="1" ht="24.9" customHeight="1">
      <c r="A22" s="312">
        <v>2</v>
      </c>
      <c r="B22" s="336" t="str">
        <f>_xlfn.IFNA(VLOOKUP(A22,商品入力!$V$6:'商品入力'!$AN$205,5,0),"")</f>
        <v/>
      </c>
      <c r="C22" s="336" t="str">
        <f>_xlfn.IFNA(VLOOKUP(A22,商品入力!$V$6:'商品入力'!$AN$205,6,0),"")</f>
        <v/>
      </c>
      <c r="D22" s="337" t="str">
        <f>_xlfn.IFNA(VLOOKUP(A22,商品入力!$V$6:'商品入力'!$AN$205,7,0),"")</f>
        <v/>
      </c>
      <c r="E22" s="338" t="str">
        <f>_xlfn.IFNA(VLOOKUP(A22,商品入力!$V$6:'商品入力'!$AN$205,12,0),"")</f>
        <v/>
      </c>
      <c r="F22" s="339" t="str">
        <f>_xlfn.IFNA(VLOOKUP(A22,商品入力!$V$6:'商品入力'!$AN$205,13,0),"")</f>
        <v/>
      </c>
      <c r="G22" s="344" t="str">
        <f>_xlfn.IFNA(VLOOKUP(A22,商品入力!$V$6:'商品入力'!$AN$205,14,0),"")</f>
        <v/>
      </c>
      <c r="H22" s="344" t="str">
        <f>_xlfn.IFNA(VLOOKUP(A22,商品入力!$V$6:'商品入力'!$AN$205,15,0),"")</f>
        <v/>
      </c>
      <c r="I22" s="112"/>
    </row>
    <row r="23" spans="1:9" s="5" customFormat="1" ht="24.9" customHeight="1">
      <c r="A23" s="312">
        <v>3</v>
      </c>
      <c r="B23" s="336" t="str">
        <f>_xlfn.IFNA(VLOOKUP(A23,商品入力!$V$6:'商品入力'!$AN$205,5,0),"")</f>
        <v/>
      </c>
      <c r="C23" s="336" t="str">
        <f>_xlfn.IFNA(VLOOKUP(A23,商品入力!$V$6:'商品入力'!$AN$205,6,0),"")</f>
        <v/>
      </c>
      <c r="D23" s="337" t="str">
        <f>_xlfn.IFNA(VLOOKUP(A23,商品入力!$V$6:'商品入力'!$AN$205,7,0),"")</f>
        <v/>
      </c>
      <c r="E23" s="338" t="str">
        <f>_xlfn.IFNA(VLOOKUP(A23,商品入力!$V$6:'商品入力'!$AN$205,12,0),"")</f>
        <v/>
      </c>
      <c r="F23" s="339" t="str">
        <f>_xlfn.IFNA(VLOOKUP(A23,商品入力!$V$6:'商品入力'!$AN$205,13,0),"")</f>
        <v/>
      </c>
      <c r="G23" s="344" t="str">
        <f>_xlfn.IFNA(VLOOKUP(A23,商品入力!$V$6:'商品入力'!$AN$205,14,0),"")</f>
        <v/>
      </c>
      <c r="H23" s="344" t="str">
        <f>_xlfn.IFNA(VLOOKUP(A23,商品入力!$V$6:'商品入力'!$AN$205,15,0),"")</f>
        <v/>
      </c>
      <c r="I23" s="112"/>
    </row>
    <row r="24" spans="1:9" s="5" customFormat="1" ht="24.9" customHeight="1">
      <c r="A24" s="312">
        <v>4</v>
      </c>
      <c r="B24" s="336" t="str">
        <f>_xlfn.IFNA(VLOOKUP(A24,商品入力!$V$6:'商品入力'!$AN$205,5,0),"")</f>
        <v/>
      </c>
      <c r="C24" s="336" t="str">
        <f>_xlfn.IFNA(VLOOKUP(A24,商品入力!$V$6:'商品入力'!$AN$205,6,0),"")</f>
        <v/>
      </c>
      <c r="D24" s="337" t="str">
        <f>_xlfn.IFNA(VLOOKUP(A24,商品入力!$V$6:'商品入力'!$AN$205,7,0),"")</f>
        <v/>
      </c>
      <c r="E24" s="338" t="str">
        <f>_xlfn.IFNA(VLOOKUP(A24,商品入力!$V$6:'商品入力'!$AN$205,12,0),"")</f>
        <v/>
      </c>
      <c r="F24" s="339" t="str">
        <f>_xlfn.IFNA(VLOOKUP(A24,商品入力!$V$6:'商品入力'!$AN$205,13,0),"")</f>
        <v/>
      </c>
      <c r="G24" s="344" t="str">
        <f>_xlfn.IFNA(VLOOKUP(A24,商品入力!$V$6:'商品入力'!$AN$205,14,0),"")</f>
        <v/>
      </c>
      <c r="H24" s="344" t="str">
        <f>_xlfn.IFNA(VLOOKUP(A24,商品入力!$V$6:'商品入力'!$AN$205,15,0),"")</f>
        <v/>
      </c>
      <c r="I24" s="112"/>
    </row>
    <row r="25" spans="1:9" s="5" customFormat="1" ht="24.9" customHeight="1">
      <c r="A25" s="313">
        <v>5</v>
      </c>
      <c r="B25" s="336" t="str">
        <f>_xlfn.IFNA(VLOOKUP(A25,商品入力!$V$6:'商品入力'!$AN$205,5,0),"")</f>
        <v/>
      </c>
      <c r="C25" s="336" t="str">
        <f>_xlfn.IFNA(VLOOKUP(A25,商品入力!$V$6:'商品入力'!$AN$205,6,0),"")</f>
        <v/>
      </c>
      <c r="D25" s="337" t="str">
        <f>_xlfn.IFNA(VLOOKUP(A25,商品入力!$V$6:'商品入力'!$AN$205,7,0),"")</f>
        <v/>
      </c>
      <c r="E25" s="338" t="str">
        <f>_xlfn.IFNA(VLOOKUP(A25,商品入力!$V$6:'商品入力'!$AN$205,12,0),"")</f>
        <v/>
      </c>
      <c r="F25" s="339" t="str">
        <f>_xlfn.IFNA(VLOOKUP(A25,商品入力!$V$6:'商品入力'!$AN$205,13,0),"")</f>
        <v/>
      </c>
      <c r="G25" s="344" t="str">
        <f>_xlfn.IFNA(VLOOKUP(A25,商品入力!$V$6:'商品入力'!$AN$205,14,0),"")</f>
        <v/>
      </c>
      <c r="H25" s="344" t="str">
        <f>_xlfn.IFNA(VLOOKUP(A25,商品入力!$V$6:'商品入力'!$AN$205,15,0),"")</f>
        <v/>
      </c>
      <c r="I25" s="112"/>
    </row>
    <row r="26" spans="1:9" s="5" customFormat="1" ht="24.9" customHeight="1" thickBot="1">
      <c r="A26" s="314"/>
      <c r="B26" s="323"/>
      <c r="C26" s="323"/>
      <c r="D26" s="315"/>
      <c r="E26" s="316"/>
      <c r="F26" s="317">
        <f>F27-SUM(F21:F25)</f>
        <v>0</v>
      </c>
      <c r="G26" s="345"/>
      <c r="H26" s="324"/>
      <c r="I26" s="112"/>
    </row>
    <row r="27" spans="1:9" s="5" customFormat="1" ht="24.9" customHeight="1" thickBot="1">
      <c r="A27" s="1125" t="s">
        <v>214</v>
      </c>
      <c r="B27" s="1126"/>
      <c r="C27" s="1126"/>
      <c r="D27" s="1126"/>
      <c r="E27" s="1127"/>
      <c r="F27" s="320">
        <f>商品入力!O3</f>
        <v>0</v>
      </c>
      <c r="G27" s="321"/>
      <c r="H27" s="322"/>
      <c r="I27" s="112"/>
    </row>
    <row r="28" spans="1:9" s="5" customFormat="1" ht="57.9" customHeight="1">
      <c r="A28" s="1122" t="s">
        <v>1130</v>
      </c>
      <c r="B28" s="1128"/>
      <c r="C28" s="1128"/>
      <c r="D28" s="1128"/>
      <c r="E28" s="1128"/>
      <c r="F28" s="1128"/>
      <c r="G28" s="1128"/>
      <c r="H28" s="1128"/>
      <c r="I28" s="112"/>
    </row>
    <row r="29" spans="1:9" ht="20.149999999999999" customHeight="1">
      <c r="A29" s="332" t="s">
        <v>218</v>
      </c>
      <c r="B29" s="310"/>
      <c r="C29" s="310"/>
      <c r="D29" s="310"/>
      <c r="E29" s="311"/>
      <c r="F29" s="154"/>
      <c r="G29" s="154"/>
      <c r="H29" s="311"/>
      <c r="I29" s="2"/>
    </row>
    <row r="30" spans="1:9" s="4" customFormat="1" ht="24.9" customHeight="1">
      <c r="A30" s="1123" t="s">
        <v>206</v>
      </c>
      <c r="B30" s="1124"/>
      <c r="C30" s="79" t="s">
        <v>207</v>
      </c>
      <c r="D30" s="82" t="s">
        <v>208</v>
      </c>
      <c r="E30" s="304" t="s">
        <v>219</v>
      </c>
      <c r="F30" s="304" t="s">
        <v>220</v>
      </c>
      <c r="G30" s="156" t="s">
        <v>211</v>
      </c>
      <c r="H30" s="79" t="s">
        <v>33</v>
      </c>
      <c r="I30" s="158"/>
    </row>
    <row r="31" spans="1:9" ht="24.9" customHeight="1">
      <c r="A31" s="312">
        <v>1</v>
      </c>
      <c r="B31" s="336" t="str">
        <f>_xlfn.IFNA(VLOOKUP(A31,商品入力!$W$6:'商品入力'!$AN$205,4,0),"")</f>
        <v/>
      </c>
      <c r="C31" s="336" t="str">
        <f>_xlfn.IFNA(VLOOKUP(A31,商品入力!$W$6:'商品入力'!$AN$205,5,0),"")</f>
        <v/>
      </c>
      <c r="D31" s="336" t="str">
        <f>_xlfn.IFNA(VLOOKUP(A31,商品入力!$W$6:'商品入力'!$AN$205,6,0),"")</f>
        <v/>
      </c>
      <c r="E31" s="337" t="str">
        <f>_xlfn.IFNA(VLOOKUP(A31,商品入力!$W$6:'商品入力'!$AN$205,15,0),"")</f>
        <v/>
      </c>
      <c r="F31" s="340" t="str">
        <f>_xlfn.IFNA(VLOOKUP(A31,商品入力!$W$6:'商品入力'!$AN$205,16,0),"")</f>
        <v/>
      </c>
      <c r="G31" s="344" t="str">
        <f>_xlfn.IFNA(VLOOKUP(A31,商品入力!$W$6:'商品入力'!$AN$205,17,0),"")</f>
        <v/>
      </c>
      <c r="H31" s="344" t="str">
        <f>_xlfn.IFNA(VLOOKUP(A31,商品入力!$W$6:'商品入力'!$AN$205,18,0),"")</f>
        <v/>
      </c>
      <c r="I31" s="2"/>
    </row>
    <row r="32" spans="1:9" ht="24.9" customHeight="1">
      <c r="A32" s="312">
        <v>2</v>
      </c>
      <c r="B32" s="336" t="str">
        <f>_xlfn.IFNA(VLOOKUP(A32,商品入力!$W$6:'商品入力'!$AN$205,4,0),"")</f>
        <v/>
      </c>
      <c r="C32" s="336" t="str">
        <f>_xlfn.IFNA(VLOOKUP(A32,商品入力!$W$6:'商品入力'!$AN$205,5,0),"")</f>
        <v/>
      </c>
      <c r="D32" s="336" t="str">
        <f>_xlfn.IFNA(VLOOKUP(A32,商品入力!$W$6:'商品入力'!$AN$205,6,0),"")</f>
        <v/>
      </c>
      <c r="E32" s="337" t="str">
        <f>_xlfn.IFNA(VLOOKUP(A32,商品入力!$W$6:'商品入力'!$AN$205,15,0),"")</f>
        <v/>
      </c>
      <c r="F32" s="340" t="str">
        <f>_xlfn.IFNA(VLOOKUP(A32,商品入力!$W$6:'商品入力'!$AN$205,16,0),"")</f>
        <v/>
      </c>
      <c r="G32" s="344" t="str">
        <f>_xlfn.IFNA(VLOOKUP(A32,商品入力!$W$6:'商品入力'!$AN$205,17,0),"")</f>
        <v/>
      </c>
      <c r="H32" s="344" t="str">
        <f>_xlfn.IFNA(VLOOKUP(A32,商品入力!$W$6:'商品入力'!$AN$205,18,0),"")</f>
        <v/>
      </c>
      <c r="I32" s="2"/>
    </row>
    <row r="33" spans="1:9" ht="24.9" customHeight="1">
      <c r="A33" s="312">
        <v>3</v>
      </c>
      <c r="B33" s="336" t="str">
        <f>_xlfn.IFNA(VLOOKUP(A33,商品入力!$W$6:'商品入力'!$AN$205,4,0),"")</f>
        <v/>
      </c>
      <c r="C33" s="336" t="str">
        <f>_xlfn.IFNA(VLOOKUP(A33,商品入力!$W$6:'商品入力'!$AN$205,5,0),"")</f>
        <v/>
      </c>
      <c r="D33" s="336" t="str">
        <f>_xlfn.IFNA(VLOOKUP(A33,商品入力!$W$6:'商品入力'!$AN$205,6,0),"")</f>
        <v/>
      </c>
      <c r="E33" s="337" t="str">
        <f>_xlfn.IFNA(VLOOKUP(A33,商品入力!$W$6:'商品入力'!$AN$205,15,0),"")</f>
        <v/>
      </c>
      <c r="F33" s="340" t="str">
        <f>_xlfn.IFNA(VLOOKUP(A33,商品入力!$W$6:'商品入力'!$AN$205,16,0),"")</f>
        <v/>
      </c>
      <c r="G33" s="344" t="str">
        <f>_xlfn.IFNA(VLOOKUP(A33,商品入力!$W$6:'商品入力'!$AN$205,17,0),"")</f>
        <v/>
      </c>
      <c r="H33" s="344" t="str">
        <f>_xlfn.IFNA(VLOOKUP(A33,商品入力!$W$6:'商品入力'!$AN$205,18,0),"")</f>
        <v/>
      </c>
      <c r="I33" s="2"/>
    </row>
    <row r="34" spans="1:9" ht="24.9" customHeight="1">
      <c r="A34" s="312">
        <v>4</v>
      </c>
      <c r="B34" s="336" t="str">
        <f>_xlfn.IFNA(VLOOKUP(A34,商品入力!$W$6:'商品入力'!$AN$205,4,0),"")</f>
        <v/>
      </c>
      <c r="C34" s="336" t="str">
        <f>_xlfn.IFNA(VLOOKUP(A34,商品入力!$W$6:'商品入力'!$AN$205,5,0),"")</f>
        <v/>
      </c>
      <c r="D34" s="336" t="str">
        <f>_xlfn.IFNA(VLOOKUP(A34,商品入力!$W$6:'商品入力'!$AN$205,6,0),"")</f>
        <v/>
      </c>
      <c r="E34" s="337" t="str">
        <f>_xlfn.IFNA(VLOOKUP(A34,商品入力!$W$6:'商品入力'!$AN$205,15,0),"")</f>
        <v/>
      </c>
      <c r="F34" s="340" t="str">
        <f>_xlfn.IFNA(VLOOKUP(A34,商品入力!$W$6:'商品入力'!$AN$205,16,0),"")</f>
        <v/>
      </c>
      <c r="G34" s="344" t="str">
        <f>_xlfn.IFNA(VLOOKUP(A34,商品入力!$W$6:'商品入力'!$AN$205,17,0),"")</f>
        <v/>
      </c>
      <c r="H34" s="344" t="str">
        <f>_xlfn.IFNA(VLOOKUP(A34,商品入力!$W$6:'商品入力'!$AN$205,18,0),"")</f>
        <v/>
      </c>
      <c r="I34" s="2"/>
    </row>
    <row r="35" spans="1:9" ht="24.9" customHeight="1">
      <c r="A35" s="313">
        <v>5</v>
      </c>
      <c r="B35" s="336" t="str">
        <f>_xlfn.IFNA(VLOOKUP(A35,商品入力!$W$6:'商品入力'!$AN$205,4,0),"")</f>
        <v/>
      </c>
      <c r="C35" s="336" t="str">
        <f>_xlfn.IFNA(VLOOKUP(A35,商品入力!$W$6:'商品入力'!$AN$205,5,0),"")</f>
        <v/>
      </c>
      <c r="D35" s="336" t="str">
        <f>_xlfn.IFNA(VLOOKUP(A35,商品入力!$W$6:'商品入力'!$AN$205,6,0),"")</f>
        <v/>
      </c>
      <c r="E35" s="337" t="str">
        <f>_xlfn.IFNA(VLOOKUP(A35,商品入力!$W$6:'商品入力'!$AN$205,15,0),"")</f>
        <v/>
      </c>
      <c r="F35" s="340" t="str">
        <f>_xlfn.IFNA(VLOOKUP(A35,商品入力!$W$6:'商品入力'!$AN$205,16,0),"")</f>
        <v/>
      </c>
      <c r="G35" s="344" t="str">
        <f>_xlfn.IFNA(VLOOKUP(A35,商品入力!$W$6:'商品入力'!$AN$205,17,0),"")</f>
        <v/>
      </c>
      <c r="H35" s="344" t="str">
        <f>_xlfn.IFNA(VLOOKUP(A35,商品入力!$W$6:'商品入力'!$AN$205,18,0),"")</f>
        <v/>
      </c>
      <c r="I35" s="2"/>
    </row>
    <row r="36" spans="1:9" ht="24.9" customHeight="1" thickBot="1">
      <c r="A36" s="314"/>
      <c r="B36" s="315" t="s">
        <v>221</v>
      </c>
      <c r="C36" s="315"/>
      <c r="D36" s="315"/>
      <c r="E36" s="316"/>
      <c r="F36" s="317">
        <f>F37-SUM(F31:F35)</f>
        <v>0</v>
      </c>
      <c r="G36" s="318"/>
      <c r="H36" s="316"/>
      <c r="I36" s="2"/>
    </row>
    <row r="37" spans="1:9" ht="24.9" customHeight="1" thickBot="1">
      <c r="A37" s="1125" t="s">
        <v>214</v>
      </c>
      <c r="B37" s="1126"/>
      <c r="C37" s="1126"/>
      <c r="D37" s="1126"/>
      <c r="E37" s="1127"/>
      <c r="F37" s="317">
        <f>商品入力!S3</f>
        <v>0</v>
      </c>
      <c r="G37" s="321"/>
      <c r="H37" s="322"/>
      <c r="I37" s="2"/>
    </row>
    <row r="38" spans="1:9" s="5" customFormat="1" ht="45" customHeight="1">
      <c r="A38" s="1122" t="s">
        <v>222</v>
      </c>
      <c r="B38" s="1128"/>
      <c r="C38" s="1128"/>
      <c r="D38" s="1128"/>
      <c r="E38" s="1128"/>
      <c r="F38" s="1128"/>
      <c r="G38" s="1128"/>
      <c r="H38" s="1128"/>
      <c r="I38" s="112"/>
    </row>
    <row r="39" spans="1:9" s="5" customFormat="1" ht="36.9" customHeight="1">
      <c r="A39" s="1115" t="s">
        <v>1131</v>
      </c>
      <c r="B39" s="1115"/>
      <c r="C39" s="1115"/>
      <c r="D39" s="1115"/>
      <c r="E39" s="1115"/>
      <c r="F39" s="1115"/>
      <c r="G39" s="1115"/>
      <c r="H39" s="1115"/>
      <c r="I39" s="112"/>
    </row>
    <row r="40" spans="1:9">
      <c r="A40" s="5"/>
      <c r="B40" s="5"/>
      <c r="C40" s="5"/>
      <c r="D40" s="5"/>
      <c r="E40" s="5"/>
      <c r="F40" s="5"/>
      <c r="G40" s="5"/>
      <c r="H40" s="5"/>
    </row>
    <row r="41" spans="1:9">
      <c r="A41" s="5"/>
      <c r="B41" s="5"/>
      <c r="C41" s="5"/>
      <c r="D41" s="5"/>
      <c r="E41" s="5"/>
      <c r="F41" s="5"/>
      <c r="G41" s="5"/>
      <c r="H41" s="5"/>
    </row>
    <row r="42" spans="1:9">
      <c r="A42" s="5"/>
      <c r="B42" s="5"/>
      <c r="C42" s="5"/>
      <c r="D42" s="5"/>
      <c r="E42" s="5"/>
      <c r="F42" s="5"/>
      <c r="G42" s="5"/>
      <c r="H42" s="5"/>
    </row>
    <row r="43" spans="1:9">
      <c r="A43" s="5"/>
      <c r="B43" s="5"/>
      <c r="C43" s="5"/>
      <c r="D43" s="5"/>
      <c r="E43" s="5"/>
      <c r="F43" s="5"/>
      <c r="G43" s="5"/>
      <c r="H43" s="5"/>
    </row>
    <row r="44" spans="1:9">
      <c r="A44" s="5"/>
      <c r="B44" s="5"/>
      <c r="C44" s="5"/>
      <c r="D44" s="5"/>
      <c r="E44" s="5"/>
      <c r="F44" s="5"/>
      <c r="G44" s="5"/>
      <c r="H44" s="5"/>
    </row>
  </sheetData>
  <sheetProtection sheet="1" formatColumns="0" formatRows="0" insertRows="0"/>
  <mergeCells count="20">
    <mergeCell ref="A18:H18"/>
    <mergeCell ref="A20:B20"/>
    <mergeCell ref="A17:E17"/>
    <mergeCell ref="A39:H39"/>
    <mergeCell ref="A27:E27"/>
    <mergeCell ref="A28:H28"/>
    <mergeCell ref="A30:B30"/>
    <mergeCell ref="A37:E37"/>
    <mergeCell ref="A38:H38"/>
    <mergeCell ref="H9:H10"/>
    <mergeCell ref="A2:H2"/>
    <mergeCell ref="G3:H3"/>
    <mergeCell ref="A7:B7"/>
    <mergeCell ref="C7:H7"/>
    <mergeCell ref="A5:C6"/>
    <mergeCell ref="A9:B10"/>
    <mergeCell ref="C9:C10"/>
    <mergeCell ref="D9:D10"/>
    <mergeCell ref="E9:E10"/>
    <mergeCell ref="F9:G9"/>
  </mergeCells>
  <phoneticPr fontId="8"/>
  <dataValidations count="1">
    <dataValidation type="list" allowBlank="1" showInputMessage="1" showErrorMessage="1" sqref="C26 C16 C36" xr:uid="{46B77C62-338F-4E64-94F6-96668EDE5FDB}">
      <formula1>"青果,海産物,畜産物,加工食品(青果類),加工食品(海産物類),加工食品（畜産物類),加工食品(その他),調味料,酒類,清涼飲料水,菓子類,健康食品,工業製品,その他"</formula1>
    </dataValidation>
  </dataValidations>
  <printOptions horizontalCentered="1" verticalCentered="1"/>
  <pageMargins left="0.62992125984251968" right="0.23622047244094491" top="0.74803149606299213" bottom="0.74803149606299213" header="0.31496062992125984" footer="0.3149606299212598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39997558519241921"/>
  </sheetPr>
  <dimension ref="A1:J28"/>
  <sheetViews>
    <sheetView view="pageBreakPreview" topLeftCell="A19" zoomScale="90" zoomScaleNormal="70" zoomScaleSheetLayoutView="90" workbookViewId="0">
      <selection activeCell="F14" sqref="F14:H14"/>
    </sheetView>
  </sheetViews>
  <sheetFormatPr defaultColWidth="9" defaultRowHeight="13"/>
  <cols>
    <col min="1" max="1" width="20.36328125" style="2" customWidth="1"/>
    <col min="2" max="2" width="13.1796875" style="2" customWidth="1"/>
    <col min="3" max="3" width="3.81640625" style="2" customWidth="1"/>
    <col min="4" max="4" width="13.1796875" style="2" customWidth="1"/>
    <col min="5" max="5" width="3.81640625" style="2" customWidth="1"/>
    <col min="6" max="6" width="13.1796875" style="2" customWidth="1"/>
    <col min="7" max="7" width="3.81640625" style="2" customWidth="1"/>
    <col min="8" max="8" width="13.1796875" style="2" customWidth="1"/>
    <col min="9" max="10" width="3.81640625" style="2" customWidth="1"/>
    <col min="11" max="16384" width="9" style="2"/>
  </cols>
  <sheetData>
    <row r="1" spans="1:10" ht="14">
      <c r="H1" s="1018" t="s">
        <v>269</v>
      </c>
      <c r="I1" s="1018"/>
      <c r="J1" s="57"/>
    </row>
    <row r="2" spans="1:10" ht="21">
      <c r="A2" s="1019" t="s">
        <v>130</v>
      </c>
      <c r="B2" s="1019"/>
      <c r="C2" s="1019"/>
      <c r="D2" s="1019"/>
      <c r="E2" s="1019"/>
      <c r="F2" s="1019"/>
      <c r="G2" s="1019"/>
      <c r="H2" s="1019"/>
      <c r="I2" s="1019"/>
      <c r="J2" s="56"/>
    </row>
    <row r="3" spans="1:10" ht="26.25" customHeight="1"/>
    <row r="4" spans="1:10" ht="27.75" customHeight="1">
      <c r="A4" s="2" t="s">
        <v>131</v>
      </c>
    </row>
    <row r="5" spans="1:10" ht="27.75" customHeight="1">
      <c r="A5" s="54" t="s">
        <v>132</v>
      </c>
      <c r="B5" s="1020" t="s">
        <v>133</v>
      </c>
      <c r="C5" s="1021"/>
      <c r="D5" s="1021"/>
      <c r="E5" s="1021"/>
      <c r="F5" s="1022" t="s">
        <v>134</v>
      </c>
      <c r="G5" s="1022"/>
      <c r="H5" s="1022"/>
      <c r="I5" s="1022"/>
      <c r="J5" s="55"/>
    </row>
    <row r="6" spans="1:10" ht="27.75" customHeight="1">
      <c r="A6" s="50"/>
      <c r="B6" s="50"/>
      <c r="C6" s="9"/>
      <c r="D6" s="9"/>
      <c r="E6" s="55"/>
      <c r="F6" s="50"/>
      <c r="G6" s="9"/>
      <c r="H6" s="9"/>
      <c r="I6" s="53"/>
      <c r="J6" s="55"/>
    </row>
    <row r="7" spans="1:10" ht="27.75" customHeight="1">
      <c r="A7" s="10" t="s">
        <v>135</v>
      </c>
      <c r="B7" s="1129">
        <f>'24.(別紙4-2)収支計算書内訳'!I41</f>
        <v>0</v>
      </c>
      <c r="C7" s="1130"/>
      <c r="D7" s="1130"/>
      <c r="E7" s="11" t="s">
        <v>136</v>
      </c>
      <c r="F7" s="1023" t="str">
        <f>'24.(別紙4-2)収支計算書内訳'!I42</f>
        <v/>
      </c>
      <c r="G7" s="1024"/>
      <c r="H7" s="1024"/>
      <c r="I7" s="11" t="s">
        <v>136</v>
      </c>
    </row>
    <row r="8" spans="1:10" ht="27.75" customHeight="1">
      <c r="A8" s="10"/>
      <c r="B8" s="1025"/>
      <c r="C8" s="1026"/>
      <c r="D8" s="1026"/>
      <c r="E8" s="11"/>
      <c r="F8" s="1025"/>
      <c r="G8" s="1026"/>
      <c r="H8" s="1026"/>
      <c r="I8" s="11"/>
    </row>
    <row r="9" spans="1:10" ht="27.75" customHeight="1">
      <c r="A9" s="10" t="s">
        <v>137</v>
      </c>
      <c r="B9" s="1023">
        <f>B14-B7</f>
        <v>0</v>
      </c>
      <c r="C9" s="1024"/>
      <c r="D9" s="1024"/>
      <c r="E9" s="11" t="s">
        <v>136</v>
      </c>
      <c r="F9" s="1023" t="e">
        <f>F14-F7</f>
        <v>#VALUE!</v>
      </c>
      <c r="G9" s="1024"/>
      <c r="H9" s="1024"/>
      <c r="I9" s="11" t="s">
        <v>136</v>
      </c>
    </row>
    <row r="10" spans="1:10" ht="27.75" customHeight="1">
      <c r="A10" s="10"/>
      <c r="B10" s="1025"/>
      <c r="C10" s="1026"/>
      <c r="D10" s="1026"/>
      <c r="E10" s="11"/>
      <c r="F10" s="1025"/>
      <c r="G10" s="1026"/>
      <c r="H10" s="1026"/>
      <c r="I10" s="11"/>
    </row>
    <row r="11" spans="1:10" ht="27.75" customHeight="1">
      <c r="A11" s="10" t="s">
        <v>138</v>
      </c>
      <c r="B11" s="1023"/>
      <c r="C11" s="1024"/>
      <c r="D11" s="1024"/>
      <c r="E11" s="11" t="s">
        <v>136</v>
      </c>
      <c r="F11" s="1023"/>
      <c r="G11" s="1024"/>
      <c r="H11" s="1024"/>
      <c r="I11" s="11" t="s">
        <v>136</v>
      </c>
    </row>
    <row r="12" spans="1:10" ht="27.75" customHeight="1">
      <c r="A12" s="10" t="s">
        <v>139</v>
      </c>
      <c r="B12" s="1025"/>
      <c r="C12" s="1026"/>
      <c r="D12" s="1026"/>
      <c r="E12" s="11"/>
      <c r="F12" s="1025"/>
      <c r="G12" s="1026"/>
      <c r="H12" s="1026"/>
      <c r="I12" s="11"/>
    </row>
    <row r="13" spans="1:10" ht="27.75" customHeight="1">
      <c r="A13" s="10"/>
      <c r="B13" s="1025"/>
      <c r="C13" s="1026"/>
      <c r="D13" s="1026"/>
      <c r="E13" s="11"/>
      <c r="F13" s="1025"/>
      <c r="G13" s="1026"/>
      <c r="H13" s="1026"/>
      <c r="I13" s="11"/>
    </row>
    <row r="14" spans="1:10" ht="27.75" customHeight="1">
      <c r="A14" s="52" t="s">
        <v>140</v>
      </c>
      <c r="B14" s="1129">
        <f>'11.(別紙4)収支計算書_申請時'!B14</f>
        <v>0</v>
      </c>
      <c r="C14" s="1130"/>
      <c r="D14" s="1130"/>
      <c r="E14" s="11" t="s">
        <v>136</v>
      </c>
      <c r="F14" s="1023">
        <f>'24.(別紙4-2)収支計算書内訳'!I38</f>
        <v>0</v>
      </c>
      <c r="G14" s="1024"/>
      <c r="H14" s="1024"/>
      <c r="I14" s="11" t="s">
        <v>136</v>
      </c>
    </row>
    <row r="15" spans="1:10" ht="27.75" customHeight="1">
      <c r="A15" s="12"/>
      <c r="B15" s="1027"/>
      <c r="C15" s="1028"/>
      <c r="D15" s="1028"/>
      <c r="E15" s="8"/>
      <c r="F15" s="1027"/>
      <c r="G15" s="1028"/>
      <c r="H15" s="1028"/>
      <c r="I15" s="8"/>
      <c r="J15" s="10"/>
    </row>
    <row r="16" spans="1:10" ht="27.75" customHeight="1"/>
    <row r="17" spans="1:10" ht="27.75" customHeight="1">
      <c r="A17" s="2" t="s">
        <v>141</v>
      </c>
    </row>
    <row r="18" spans="1:10" ht="27.75" customHeight="1">
      <c r="A18" s="1029" t="s">
        <v>142</v>
      </c>
      <c r="B18" s="1020" t="s">
        <v>143</v>
      </c>
      <c r="C18" s="1021"/>
      <c r="D18" s="1021"/>
      <c r="E18" s="1031"/>
      <c r="F18" s="1020" t="s">
        <v>134</v>
      </c>
      <c r="G18" s="1021"/>
      <c r="H18" s="1021"/>
      <c r="I18" s="1031"/>
      <c r="J18" s="52"/>
    </row>
    <row r="19" spans="1:10" ht="27.75" customHeight="1">
      <c r="A19" s="1030"/>
      <c r="B19" s="1020" t="s">
        <v>144</v>
      </c>
      <c r="C19" s="1031"/>
      <c r="D19" s="1020" t="s">
        <v>145</v>
      </c>
      <c r="E19" s="1031"/>
      <c r="F19" s="1020" t="s">
        <v>144</v>
      </c>
      <c r="G19" s="1031"/>
      <c r="H19" s="1020" t="s">
        <v>145</v>
      </c>
      <c r="I19" s="1031"/>
      <c r="J19" s="55"/>
    </row>
    <row r="20" spans="1:10" ht="27.75" customHeight="1">
      <c r="A20" s="1032" t="s">
        <v>1242</v>
      </c>
      <c r="B20" s="50"/>
      <c r="C20" s="51"/>
      <c r="D20" s="50"/>
      <c r="E20" s="51"/>
      <c r="F20" s="50"/>
      <c r="G20" s="51"/>
      <c r="H20" s="50"/>
      <c r="I20" s="51"/>
      <c r="J20" s="52"/>
    </row>
    <row r="21" spans="1:10" ht="27.75" customHeight="1">
      <c r="A21" s="1033"/>
      <c r="B21" s="13">
        <f>B7</f>
        <v>0</v>
      </c>
      <c r="C21" s="11" t="s">
        <v>136</v>
      </c>
      <c r="D21" s="13">
        <f>B14</f>
        <v>0</v>
      </c>
      <c r="E21" s="11" t="s">
        <v>136</v>
      </c>
      <c r="F21" s="13" t="str">
        <f>F7</f>
        <v/>
      </c>
      <c r="G21" s="11" t="s">
        <v>136</v>
      </c>
      <c r="H21" s="13">
        <f>F14</f>
        <v>0</v>
      </c>
      <c r="I21" s="11" t="s">
        <v>136</v>
      </c>
    </row>
    <row r="22" spans="1:10" ht="35.25" customHeight="1">
      <c r="A22" s="1030"/>
      <c r="B22" s="14" t="str">
        <f>IF(B21=B7,"","収入の部の補助金計と一致せず")</f>
        <v/>
      </c>
      <c r="C22" s="15"/>
      <c r="D22" s="16" t="str">
        <f>IF(D21=B14,"","収入の部の予算合計と一致せず")</f>
        <v/>
      </c>
      <c r="E22" s="15"/>
      <c r="F22" s="14" t="str">
        <f>IF(F21=F7,"","収入の部の補助金実績と一致せず")</f>
        <v/>
      </c>
      <c r="G22" s="15"/>
      <c r="H22" s="14" t="str">
        <f>IF(H21=F14,"","収入の部の実績合計と一致せず")</f>
        <v/>
      </c>
      <c r="I22" s="15"/>
      <c r="J22" s="19"/>
    </row>
    <row r="23" spans="1:10" ht="21" customHeight="1">
      <c r="A23" s="2" t="s">
        <v>146</v>
      </c>
    </row>
    <row r="24" spans="1:10" ht="21" customHeight="1">
      <c r="A24" s="2" t="s">
        <v>147</v>
      </c>
    </row>
    <row r="25" spans="1:10" ht="21" customHeight="1">
      <c r="A25" s="2" t="s">
        <v>148</v>
      </c>
    </row>
    <row r="26" spans="1:10" ht="21" customHeight="1">
      <c r="A26" s="2" t="s">
        <v>149</v>
      </c>
    </row>
    <row r="27" spans="1:10" ht="21" customHeight="1"/>
    <row r="28" spans="1:10" ht="21" customHeight="1"/>
  </sheetData>
  <sheetProtection sheet="1" formatColumns="0" formatRows="0"/>
  <mergeCells count="30">
    <mergeCell ref="A20:A22"/>
    <mergeCell ref="B19:C19"/>
    <mergeCell ref="D19:E19"/>
    <mergeCell ref="F19:G19"/>
    <mergeCell ref="H19:I19"/>
    <mergeCell ref="B14:D14"/>
    <mergeCell ref="F14:H14"/>
    <mergeCell ref="B15:D15"/>
    <mergeCell ref="F15:H15"/>
    <mergeCell ref="A18:A19"/>
    <mergeCell ref="B18:E18"/>
    <mergeCell ref="F18:I18"/>
    <mergeCell ref="B11:D11"/>
    <mergeCell ref="F11:H11"/>
    <mergeCell ref="B12:D12"/>
    <mergeCell ref="F12:H12"/>
    <mergeCell ref="B13:D13"/>
    <mergeCell ref="F13:H13"/>
    <mergeCell ref="B8:D8"/>
    <mergeCell ref="F8:H8"/>
    <mergeCell ref="B9:D9"/>
    <mergeCell ref="F9:H9"/>
    <mergeCell ref="B10:D10"/>
    <mergeCell ref="F10:H10"/>
    <mergeCell ref="H1:I1"/>
    <mergeCell ref="A2:I2"/>
    <mergeCell ref="B5:E5"/>
    <mergeCell ref="F5:I5"/>
    <mergeCell ref="B7:D7"/>
    <mergeCell ref="F7:H7"/>
  </mergeCells>
  <phoneticPr fontId="8"/>
  <conditionalFormatting sqref="A20:A22">
    <cfRule type="containsBlanks" dxfId="7" priority="2">
      <formula>LEN(TRIM(A20))=0</formula>
    </cfRule>
  </conditionalFormatting>
  <conditionalFormatting sqref="B7:D7 B9:D9 B21 D21">
    <cfRule type="cellIs" dxfId="6" priority="4" operator="equal">
      <formula>""</formula>
    </cfRule>
  </conditionalFormatting>
  <conditionalFormatting sqref="B14:D14">
    <cfRule type="containsBlanks" dxfId="5" priority="3">
      <formula>LEN(TRIM(B14))=0</formula>
    </cfRule>
  </conditionalFormatting>
  <printOptions horizontalCentered="1"/>
  <pageMargins left="0.70866141732283472" right="0.70866141732283472" top="0.55118110236220474" bottom="0.74803149606299213" header="0.31496062992125984" footer="0.3149606299212598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09F61-F93D-4855-821C-29DA6E44AD74}">
  <sheetPr>
    <tabColor theme="5" tint="0.39997558519241921"/>
    <pageSetUpPr fitToPage="1"/>
  </sheetPr>
  <dimension ref="A1:O45"/>
  <sheetViews>
    <sheetView view="pageBreakPreview" topLeftCell="A16" zoomScale="70" zoomScaleNormal="100" zoomScaleSheetLayoutView="70" workbookViewId="0">
      <selection activeCell="Q23" sqref="Q23"/>
    </sheetView>
  </sheetViews>
  <sheetFormatPr defaultColWidth="9" defaultRowHeight="13"/>
  <cols>
    <col min="1" max="1" width="2.6328125" style="1" customWidth="1"/>
    <col min="2" max="2" width="22.6328125" style="1" customWidth="1"/>
    <col min="3" max="3" width="6.6328125" style="1" customWidth="1"/>
    <col min="4" max="4" width="10.6328125" style="1" customWidth="1"/>
    <col min="5" max="7" width="8.6328125" style="1" customWidth="1"/>
    <col min="8" max="8" width="14.6328125" style="1" customWidth="1"/>
    <col min="9" max="10" width="13.6328125" style="1" customWidth="1"/>
    <col min="11" max="11" width="14.6328125" style="1" customWidth="1"/>
    <col min="12" max="12" width="15.6328125" style="1" customWidth="1"/>
    <col min="13" max="16384" width="9" style="1"/>
  </cols>
  <sheetData>
    <row r="1" spans="1:15" ht="20.149999999999999" customHeight="1">
      <c r="A1" s="2"/>
      <c r="B1" s="2"/>
      <c r="C1" s="2"/>
      <c r="D1" s="2"/>
      <c r="E1" s="2"/>
      <c r="F1" s="2"/>
      <c r="G1" s="2"/>
      <c r="H1" s="2"/>
      <c r="I1" s="2"/>
      <c r="J1" s="2"/>
      <c r="K1" s="2"/>
      <c r="L1" s="57" t="s">
        <v>1213</v>
      </c>
      <c r="M1" s="2"/>
      <c r="N1" s="2"/>
      <c r="O1" s="2"/>
    </row>
    <row r="2" spans="1:15" ht="21">
      <c r="A2" s="151" t="s">
        <v>1243</v>
      </c>
      <c r="B2" s="2"/>
      <c r="C2" s="2"/>
      <c r="D2" s="2"/>
      <c r="E2" s="2"/>
      <c r="F2" s="2"/>
      <c r="G2" s="2"/>
      <c r="H2" s="2"/>
      <c r="I2" s="2"/>
      <c r="J2" s="2"/>
      <c r="K2" s="2"/>
      <c r="L2" s="2"/>
      <c r="M2" s="2"/>
      <c r="N2" s="2"/>
      <c r="O2" s="2"/>
    </row>
    <row r="3" spans="1:15" ht="20.149999999999999" customHeight="1">
      <c r="A3" s="152"/>
      <c r="B3" s="152"/>
      <c r="C3" s="152"/>
      <c r="D3" s="2"/>
      <c r="E3" s="2"/>
      <c r="F3" s="2"/>
      <c r="G3" s="2"/>
      <c r="H3" s="2"/>
      <c r="I3" s="55"/>
      <c r="J3" s="2"/>
      <c r="K3" s="2"/>
      <c r="L3" s="2"/>
      <c r="M3" s="2"/>
      <c r="N3" s="2"/>
      <c r="O3" s="2"/>
    </row>
    <row r="4" spans="1:15" ht="32.15" customHeight="1">
      <c r="A4" s="153"/>
      <c r="B4" s="307" t="s">
        <v>1194</v>
      </c>
      <c r="C4" s="75"/>
      <c r="D4" s="75"/>
      <c r="E4" s="75"/>
      <c r="F4" s="2"/>
      <c r="G4" s="2"/>
      <c r="H4" s="1020" t="s">
        <v>49</v>
      </c>
      <c r="I4" s="1031"/>
      <c r="J4" s="1050" t="str">
        <f>申請用入力!R4</f>
        <v/>
      </c>
      <c r="K4" s="1051"/>
      <c r="L4" s="1052"/>
      <c r="M4" s="2"/>
      <c r="N4" s="2"/>
      <c r="O4" s="2"/>
    </row>
    <row r="5" spans="1:15" ht="20.149999999999999" customHeight="1">
      <c r="A5" s="2"/>
      <c r="B5" s="147"/>
      <c r="C5" s="147"/>
      <c r="D5" s="147"/>
      <c r="E5" s="147"/>
      <c r="F5" s="154"/>
      <c r="G5" s="154"/>
      <c r="H5" s="154"/>
      <c r="I5" s="154"/>
      <c r="J5" s="154"/>
      <c r="K5" s="155"/>
      <c r="L5" s="2"/>
      <c r="M5" s="2"/>
      <c r="N5" s="2"/>
      <c r="O5" s="2"/>
    </row>
    <row r="6" spans="1:15" s="4" customFormat="1" ht="28.5" customHeight="1" thickBot="1">
      <c r="A6" s="1048" t="s">
        <v>150</v>
      </c>
      <c r="B6" s="1049"/>
      <c r="C6" s="156" t="s">
        <v>151</v>
      </c>
      <c r="D6" s="156" t="s">
        <v>152</v>
      </c>
      <c r="E6" s="156" t="s">
        <v>153</v>
      </c>
      <c r="F6" s="157" t="s">
        <v>155</v>
      </c>
      <c r="G6" s="157" t="s">
        <v>156</v>
      </c>
      <c r="H6" s="156" t="s">
        <v>154</v>
      </c>
      <c r="I6" s="156" t="s">
        <v>157</v>
      </c>
      <c r="J6" s="156" t="s">
        <v>158</v>
      </c>
      <c r="K6" s="156" t="s">
        <v>159</v>
      </c>
      <c r="L6" s="79" t="s">
        <v>33</v>
      </c>
      <c r="M6" s="158"/>
      <c r="O6" s="158"/>
    </row>
    <row r="7" spans="1:15" s="4" customFormat="1" ht="28.5" customHeight="1" thickTop="1" thickBot="1">
      <c r="A7" s="159"/>
      <c r="B7" s="160" t="s">
        <v>1268</v>
      </c>
      <c r="C7" s="506"/>
      <c r="D7" s="506"/>
      <c r="E7" s="506"/>
      <c r="F7" s="507"/>
      <c r="G7" s="507"/>
      <c r="H7" s="508"/>
      <c r="I7" s="298">
        <f>SUM(I8:I12)</f>
        <v>0</v>
      </c>
      <c r="J7" s="298">
        <f>SUM(J8:J12)</f>
        <v>0</v>
      </c>
      <c r="K7" s="299">
        <f>SUM(K8:K12)</f>
        <v>0</v>
      </c>
      <c r="L7" s="1131" t="str">
        <f>IF(報告用入力!E75="","",報告用入力!E75)</f>
        <v/>
      </c>
      <c r="M7" s="158"/>
      <c r="O7" s="158"/>
    </row>
    <row r="8" spans="1:15" s="4" customFormat="1" ht="28.5" customHeight="1" thickTop="1">
      <c r="A8" s="1030"/>
      <c r="B8" s="162" t="str">
        <f>IF(報告用入力!E70="","",報告用入力!E70)</f>
        <v/>
      </c>
      <c r="C8" s="296" t="str">
        <f>IF(報告用入力!I70="","",報告用入力!I70)</f>
        <v/>
      </c>
      <c r="D8" s="472" t="str">
        <f>IF(報告用入力!G70="","",報告用入力!G70)</f>
        <v/>
      </c>
      <c r="E8" s="295" t="str">
        <f>IF(報告用入力!H70="","",報告用入力!H70)</f>
        <v/>
      </c>
      <c r="F8" s="296" t="str">
        <f>IF(報告用入力!J70="","",LEFT(報告用入力!J70,3))</f>
        <v/>
      </c>
      <c r="G8" s="296" t="str">
        <f>IF(報告用入力!K70="","",報告用入力!K70)</f>
        <v/>
      </c>
      <c r="H8" s="504" t="str">
        <f>IF(報告用入力!L70="","",報告用入力!L70)</f>
        <v xml:space="preserve"> </v>
      </c>
      <c r="I8" s="297" t="str">
        <f>IF(報告用入力!M70="","",報告用入力!M70)</f>
        <v/>
      </c>
      <c r="J8" s="297" t="str">
        <f>IF(報告用入力!O70="","",報告用入力!O70)</f>
        <v/>
      </c>
      <c r="K8" s="297" t="str">
        <f>IF(報告用入力!P70="","",報告用入力!P70)</f>
        <v/>
      </c>
      <c r="L8" s="1132" t="str">
        <f>IF(申請用入力!X183="","",申請用入力!X183)</f>
        <v/>
      </c>
      <c r="M8" s="158"/>
      <c r="O8" s="158"/>
    </row>
    <row r="9" spans="1:15" s="4" customFormat="1" ht="28.5" customHeight="1">
      <c r="A9" s="1022"/>
      <c r="B9" s="162" t="str">
        <f>IF(報告用入力!E71="","",報告用入力!E71)</f>
        <v/>
      </c>
      <c r="C9" s="296" t="str">
        <f>IF(報告用入力!I71="","",報告用入力!I71)</f>
        <v/>
      </c>
      <c r="D9" s="472" t="str">
        <f>IF(報告用入力!G71="","",報告用入力!G71)</f>
        <v/>
      </c>
      <c r="E9" s="295" t="str">
        <f>IF(報告用入力!H71="","",報告用入力!H71)</f>
        <v/>
      </c>
      <c r="F9" s="296" t="str">
        <f>IF(報告用入力!J71="","",LEFT(報告用入力!J71,3))</f>
        <v/>
      </c>
      <c r="G9" s="296" t="str">
        <f>IF(報告用入力!K71="","",報告用入力!K71)</f>
        <v/>
      </c>
      <c r="H9" s="504" t="str">
        <f>IF(報告用入力!L71="","",報告用入力!L71)</f>
        <v xml:space="preserve"> </v>
      </c>
      <c r="I9" s="297" t="str">
        <f>IF(報告用入力!M71="","",報告用入力!M71)</f>
        <v/>
      </c>
      <c r="J9" s="297" t="str">
        <f>IF(報告用入力!O71="","",報告用入力!O71)</f>
        <v/>
      </c>
      <c r="K9" s="297" t="str">
        <f>IF(報告用入力!P71="","",報告用入力!P71)</f>
        <v/>
      </c>
      <c r="L9" s="1132" t="str">
        <f>IF(申請用入力!X184="","",申請用入力!X184)</f>
        <v/>
      </c>
      <c r="M9" s="158"/>
      <c r="O9" s="158"/>
    </row>
    <row r="10" spans="1:15" s="4" customFormat="1" ht="28.5" customHeight="1">
      <c r="A10" s="1029"/>
      <c r="B10" s="162" t="str">
        <f>IF(報告用入力!E72="","",報告用入力!E72)</f>
        <v/>
      </c>
      <c r="C10" s="296" t="str">
        <f>IF(報告用入力!I72="","",報告用入力!I72)</f>
        <v/>
      </c>
      <c r="D10" s="472" t="str">
        <f>IF(報告用入力!G72="","",報告用入力!G72)</f>
        <v/>
      </c>
      <c r="E10" s="295" t="str">
        <f>IF(報告用入力!H72="","",報告用入力!H72)</f>
        <v/>
      </c>
      <c r="F10" s="296" t="str">
        <f>IF(報告用入力!J72="","",LEFT(報告用入力!J72,3))</f>
        <v/>
      </c>
      <c r="G10" s="296" t="str">
        <f>IF(報告用入力!K72="","",報告用入力!K72)</f>
        <v/>
      </c>
      <c r="H10" s="504" t="str">
        <f>IF(報告用入力!L72="","",報告用入力!L72)</f>
        <v xml:space="preserve"> </v>
      </c>
      <c r="I10" s="297" t="str">
        <f>IF(報告用入力!M72="","",報告用入力!M72)</f>
        <v/>
      </c>
      <c r="J10" s="297" t="str">
        <f>IF(報告用入力!O72="","",報告用入力!O72)</f>
        <v/>
      </c>
      <c r="K10" s="297" t="str">
        <f>IF(報告用入力!P72="","",報告用入力!P72)</f>
        <v/>
      </c>
      <c r="L10" s="1132" t="str">
        <f>IF(申請用入力!X185="","",申請用入力!X185)</f>
        <v/>
      </c>
      <c r="M10" s="158"/>
      <c r="O10" s="158"/>
    </row>
    <row r="11" spans="1:15" s="4" customFormat="1" ht="28.5" customHeight="1">
      <c r="A11" s="1029"/>
      <c r="B11" s="162" t="str">
        <f>IF(報告用入力!E73="","",報告用入力!E73)</f>
        <v/>
      </c>
      <c r="C11" s="296" t="str">
        <f>IF(報告用入力!I73="","",報告用入力!I73)</f>
        <v/>
      </c>
      <c r="D11" s="472" t="str">
        <f>IF(報告用入力!G73="","",報告用入力!G73)</f>
        <v/>
      </c>
      <c r="E11" s="295" t="str">
        <f>IF(報告用入力!H73="","",報告用入力!H73)</f>
        <v/>
      </c>
      <c r="F11" s="296" t="str">
        <f>IF(報告用入力!J73="","",LEFT(報告用入力!J73,3))</f>
        <v/>
      </c>
      <c r="G11" s="296" t="str">
        <f>IF(報告用入力!K73="","",報告用入力!K73)</f>
        <v/>
      </c>
      <c r="H11" s="504" t="str">
        <f>IF(報告用入力!L73="","",報告用入力!L73)</f>
        <v xml:space="preserve"> </v>
      </c>
      <c r="I11" s="297" t="str">
        <f>IF(報告用入力!M73="","",報告用入力!M73)</f>
        <v/>
      </c>
      <c r="J11" s="297" t="str">
        <f>IF(報告用入力!O73="","",報告用入力!O73)</f>
        <v/>
      </c>
      <c r="K11" s="297" t="str">
        <f>IF(報告用入力!P73="","",報告用入力!P73)</f>
        <v/>
      </c>
      <c r="L11" s="1132" t="str">
        <f>IF(申請用入力!X186="","",申請用入力!X186)</f>
        <v/>
      </c>
      <c r="M11" s="158"/>
      <c r="O11" s="158"/>
    </row>
    <row r="12" spans="1:15" s="4" customFormat="1" ht="28.5" customHeight="1" thickBot="1">
      <c r="A12" s="1029"/>
      <c r="B12" s="162" t="str">
        <f>IF(報告用入力!E74="","",報告用入力!E74)</f>
        <v/>
      </c>
      <c r="C12" s="296" t="str">
        <f>IF(報告用入力!I74="","",報告用入力!I74)</f>
        <v/>
      </c>
      <c r="D12" s="472" t="str">
        <f>IF(報告用入力!G74="","",報告用入力!G74)</f>
        <v/>
      </c>
      <c r="E12" s="295" t="str">
        <f>IF(報告用入力!H74="","",報告用入力!H74)</f>
        <v/>
      </c>
      <c r="F12" s="296" t="str">
        <f>IF(報告用入力!J74="","",LEFT(報告用入力!J74,3))</f>
        <v/>
      </c>
      <c r="G12" s="296" t="str">
        <f>IF(報告用入力!K74="","",報告用入力!K74)</f>
        <v/>
      </c>
      <c r="H12" s="504" t="str">
        <f>IF(報告用入力!L74="","",報告用入力!L74)</f>
        <v xml:space="preserve"> </v>
      </c>
      <c r="I12" s="297" t="str">
        <f>IF(報告用入力!M74="","",報告用入力!M74)</f>
        <v/>
      </c>
      <c r="J12" s="297" t="str">
        <f>IF(報告用入力!O74="","",報告用入力!O74)</f>
        <v/>
      </c>
      <c r="K12" s="297" t="str">
        <f>IF(報告用入力!P74="","",報告用入力!P74)</f>
        <v/>
      </c>
      <c r="L12" s="1133" t="str">
        <f>IF(申請用入力!X187="","",申請用入力!X187)</f>
        <v/>
      </c>
      <c r="M12" s="158"/>
      <c r="O12" s="158"/>
    </row>
    <row r="13" spans="1:15" s="4" customFormat="1" ht="28.5" customHeight="1" thickTop="1" thickBot="1">
      <c r="A13" s="159"/>
      <c r="B13" s="160" t="s">
        <v>1259</v>
      </c>
      <c r="C13" s="506"/>
      <c r="D13" s="506"/>
      <c r="E13" s="506"/>
      <c r="F13" s="507"/>
      <c r="G13" s="509"/>
      <c r="H13" s="508"/>
      <c r="I13" s="298">
        <f>SUM(I14:I18)</f>
        <v>0</v>
      </c>
      <c r="J13" s="298">
        <f>SUM(J14:J18)</f>
        <v>0</v>
      </c>
      <c r="K13" s="299">
        <f>SUM(K14:K18)</f>
        <v>0</v>
      </c>
      <c r="L13" s="1131" t="str">
        <f>IF(報告用入力!E83="","",報告用入力!E83)</f>
        <v/>
      </c>
      <c r="M13" s="158"/>
      <c r="O13" s="158"/>
    </row>
    <row r="14" spans="1:15" s="4" customFormat="1" ht="28.5" customHeight="1" thickTop="1">
      <c r="A14" s="1030"/>
      <c r="B14" s="162" t="str">
        <f>IF(報告用入力!E78="","",報告用入力!E78)</f>
        <v/>
      </c>
      <c r="C14" s="296" t="str">
        <f>IF(報告用入力!I78="","",報告用入力!I78)</f>
        <v/>
      </c>
      <c r="D14" s="472" t="str">
        <f>IF(報告用入力!G78="","",報告用入力!G78)</f>
        <v/>
      </c>
      <c r="E14" s="295" t="str">
        <f>IF(報告用入力!H78="","",報告用入力!H78)</f>
        <v/>
      </c>
      <c r="F14" s="296" t="str">
        <f>IF(報告用入力!J78="","",LEFT(報告用入力!J78,3))</f>
        <v/>
      </c>
      <c r="G14" s="296" t="str">
        <f>IF(報告用入力!K78="","",報告用入力!K78)</f>
        <v/>
      </c>
      <c r="H14" s="504" t="str">
        <f>IF(報告用入力!L78="","",報告用入力!L78)</f>
        <v xml:space="preserve"> </v>
      </c>
      <c r="I14" s="297" t="str">
        <f>IF(報告用入力!M78="","",報告用入力!M78)</f>
        <v/>
      </c>
      <c r="J14" s="297" t="str">
        <f>IF(報告用入力!O78="","",報告用入力!O78)</f>
        <v/>
      </c>
      <c r="K14" s="297" t="str">
        <f>IF(報告用入力!P78="","",報告用入力!P78)</f>
        <v/>
      </c>
      <c r="L14" s="1132" t="str">
        <f>IF(申請用入力!X189="","",申請用入力!X189)</f>
        <v/>
      </c>
      <c r="M14" s="158"/>
      <c r="O14" s="158"/>
    </row>
    <row r="15" spans="1:15" s="4" customFormat="1" ht="28.5" customHeight="1">
      <c r="A15" s="1022"/>
      <c r="B15" s="162" t="str">
        <f>IF(報告用入力!E79="","",報告用入力!E79)</f>
        <v/>
      </c>
      <c r="C15" s="296" t="str">
        <f>IF(報告用入力!I79="","",報告用入力!I79)</f>
        <v/>
      </c>
      <c r="D15" s="472" t="str">
        <f>IF(報告用入力!G79="","",報告用入力!G79)</f>
        <v/>
      </c>
      <c r="E15" s="295" t="str">
        <f>IF(報告用入力!H79="","",報告用入力!H79)</f>
        <v/>
      </c>
      <c r="F15" s="296" t="str">
        <f>IF(報告用入力!J79="","",LEFT(報告用入力!J79,3))</f>
        <v/>
      </c>
      <c r="G15" s="296" t="str">
        <f>IF(報告用入力!K79="","",報告用入力!K79)</f>
        <v/>
      </c>
      <c r="H15" s="504" t="str">
        <f>IF(報告用入力!L79="","",報告用入力!L79)</f>
        <v xml:space="preserve"> </v>
      </c>
      <c r="I15" s="297" t="str">
        <f>IF(報告用入力!M79="","",報告用入力!M79)</f>
        <v/>
      </c>
      <c r="J15" s="297" t="str">
        <f>IF(報告用入力!O79="","",報告用入力!O79)</f>
        <v/>
      </c>
      <c r="K15" s="297" t="str">
        <f>IF(報告用入力!P79="","",報告用入力!P79)</f>
        <v/>
      </c>
      <c r="L15" s="1132" t="str">
        <f>IF(申請用入力!X192="","",申請用入力!X192)</f>
        <v/>
      </c>
      <c r="M15" s="158"/>
      <c r="O15" s="158"/>
    </row>
    <row r="16" spans="1:15" s="4" customFormat="1" ht="28.5" customHeight="1">
      <c r="A16" s="1029"/>
      <c r="B16" s="162" t="str">
        <f>IF(報告用入力!E80="","",報告用入力!E80)</f>
        <v/>
      </c>
      <c r="C16" s="296" t="str">
        <f>IF(報告用入力!I80="","",報告用入力!I80)</f>
        <v/>
      </c>
      <c r="D16" s="472" t="str">
        <f>IF(報告用入力!G80="","",報告用入力!G80)</f>
        <v/>
      </c>
      <c r="E16" s="295" t="str">
        <f>IF(報告用入力!H80="","",報告用入力!H80)</f>
        <v/>
      </c>
      <c r="F16" s="296" t="str">
        <f>IF(報告用入力!J80="","",LEFT(報告用入力!J80,3))</f>
        <v/>
      </c>
      <c r="G16" s="296" t="str">
        <f>IF(報告用入力!K80="","",報告用入力!K80)</f>
        <v/>
      </c>
      <c r="H16" s="504" t="str">
        <f>IF(報告用入力!L80="","",報告用入力!L80)</f>
        <v xml:space="preserve"> </v>
      </c>
      <c r="I16" s="297" t="str">
        <f>IF(報告用入力!M80="","",報告用入力!M80)</f>
        <v/>
      </c>
      <c r="J16" s="297" t="str">
        <f>IF(報告用入力!O80="","",報告用入力!O80)</f>
        <v/>
      </c>
      <c r="K16" s="297" t="str">
        <f>IF(報告用入力!P80="","",報告用入力!P80)</f>
        <v/>
      </c>
      <c r="L16" s="1132" t="str">
        <f>IF(申請用入力!X193="","",申請用入力!X193)</f>
        <v/>
      </c>
      <c r="M16" s="158"/>
      <c r="O16" s="158"/>
    </row>
    <row r="17" spans="1:15" s="4" customFormat="1" ht="28.5" customHeight="1">
      <c r="A17" s="1029"/>
      <c r="B17" s="162" t="str">
        <f>IF(報告用入力!E81="","",報告用入力!E81)</f>
        <v/>
      </c>
      <c r="C17" s="296" t="str">
        <f>IF(報告用入力!I81="","",報告用入力!I81)</f>
        <v/>
      </c>
      <c r="D17" s="472" t="str">
        <f>IF(報告用入力!G81="","",報告用入力!G81)</f>
        <v/>
      </c>
      <c r="E17" s="295" t="str">
        <f>IF(報告用入力!H81="","",報告用入力!H81)</f>
        <v/>
      </c>
      <c r="F17" s="296" t="str">
        <f>IF(報告用入力!J81="","",LEFT(報告用入力!J81,3))</f>
        <v/>
      </c>
      <c r="G17" s="296" t="str">
        <f>IF(報告用入力!K81="","",報告用入力!K81)</f>
        <v/>
      </c>
      <c r="H17" s="504" t="str">
        <f>IF(報告用入力!L81="","",報告用入力!L81)</f>
        <v xml:space="preserve"> </v>
      </c>
      <c r="I17" s="297" t="str">
        <f>IF(報告用入力!M81="","",報告用入力!M81)</f>
        <v/>
      </c>
      <c r="J17" s="297" t="str">
        <f>IF(報告用入力!O81="","",報告用入力!O81)</f>
        <v/>
      </c>
      <c r="K17" s="297" t="str">
        <f>IF(報告用入力!P81="","",報告用入力!P81)</f>
        <v/>
      </c>
      <c r="L17" s="1132" t="str">
        <f>IF(申請用入力!X194="","",申請用入力!X194)</f>
        <v/>
      </c>
      <c r="M17" s="158"/>
      <c r="O17" s="158"/>
    </row>
    <row r="18" spans="1:15" s="4" customFormat="1" ht="28.5" customHeight="1" thickBot="1">
      <c r="A18" s="1029"/>
      <c r="B18" s="162" t="str">
        <f>IF(報告用入力!E82="","",報告用入力!E82)</f>
        <v/>
      </c>
      <c r="C18" s="296" t="str">
        <f>IF(報告用入力!I82="","",報告用入力!I82)</f>
        <v/>
      </c>
      <c r="D18" s="472" t="str">
        <f>IF(報告用入力!G82="","",報告用入力!G82)</f>
        <v/>
      </c>
      <c r="E18" s="295" t="str">
        <f>IF(報告用入力!H82="","",報告用入力!H82)</f>
        <v/>
      </c>
      <c r="F18" s="296" t="str">
        <f>IF(報告用入力!J82="","",LEFT(報告用入力!J82,3))</f>
        <v/>
      </c>
      <c r="G18" s="296" t="str">
        <f>IF(報告用入力!K82="","",報告用入力!K82)</f>
        <v/>
      </c>
      <c r="H18" s="504" t="str">
        <f>IF(報告用入力!L82="","",報告用入力!L82)</f>
        <v xml:space="preserve"> </v>
      </c>
      <c r="I18" s="297" t="str">
        <f>IF(報告用入力!M82="","",報告用入力!M82)</f>
        <v/>
      </c>
      <c r="J18" s="297" t="str">
        <f>IF(報告用入力!O82="","",報告用入力!O82)</f>
        <v/>
      </c>
      <c r="K18" s="297" t="str">
        <f>IF(報告用入力!P82="","",報告用入力!P82)</f>
        <v/>
      </c>
      <c r="L18" s="1133" t="str">
        <f>IF(申請用入力!X195="","",申請用入力!X195)</f>
        <v/>
      </c>
      <c r="M18" s="158"/>
      <c r="O18" s="158"/>
    </row>
    <row r="19" spans="1:15" ht="28.5" customHeight="1" thickTop="1" thickBot="1">
      <c r="A19" s="159"/>
      <c r="B19" s="160" t="s">
        <v>1531</v>
      </c>
      <c r="C19" s="506"/>
      <c r="D19" s="506"/>
      <c r="E19" s="506"/>
      <c r="F19" s="507"/>
      <c r="G19" s="509"/>
      <c r="H19" s="508"/>
      <c r="I19" s="298">
        <f>SUM(I20:I24)</f>
        <v>0</v>
      </c>
      <c r="J19" s="298">
        <f>SUM(J20:J24)</f>
        <v>0</v>
      </c>
      <c r="K19" s="299">
        <f>SUM(K20:K24)</f>
        <v>0</v>
      </c>
      <c r="L19" s="1131" t="str">
        <f>IF(報告用入力!E99="","",報告用入力!E99)</f>
        <v/>
      </c>
      <c r="M19" s="2"/>
      <c r="O19" s="2"/>
    </row>
    <row r="20" spans="1:15" ht="28.5" customHeight="1" thickTop="1">
      <c r="A20" s="1030"/>
      <c r="B20" s="162" t="str">
        <f>IF(報告用入力!E86="","",報告用入力!E86)</f>
        <v/>
      </c>
      <c r="C20" s="296" t="str">
        <f>IF(報告用入力!I86="","",報告用入力!I86)</f>
        <v/>
      </c>
      <c r="D20" s="472" t="str">
        <f>IF(報告用入力!G86="","",報告用入力!G86)</f>
        <v/>
      </c>
      <c r="E20" s="295" t="str">
        <f>IF(報告用入力!H86="","",報告用入力!H86)</f>
        <v/>
      </c>
      <c r="F20" s="296" t="str">
        <f>IF(報告用入力!J86="","",LEFT(報告用入力!J86,3))</f>
        <v/>
      </c>
      <c r="G20" s="296" t="str">
        <f>IF(報告用入力!K86="","",報告用入力!K86)</f>
        <v/>
      </c>
      <c r="H20" s="504" t="str">
        <f>IF(報告用入力!L86="","",報告用入力!L86)</f>
        <v xml:space="preserve"> </v>
      </c>
      <c r="I20" s="297" t="str">
        <f>IF(報告用入力!M86="","",報告用入力!M86)</f>
        <v/>
      </c>
      <c r="J20" s="297" t="str">
        <f>IF(報告用入力!O86="","",報告用入力!O86)</f>
        <v/>
      </c>
      <c r="K20" s="297" t="str">
        <f>IF(報告用入力!P86="","",報告用入力!P86)</f>
        <v/>
      </c>
      <c r="L20" s="1132" t="e">
        <f>IF(申請用入力!#REF!="","",申請用入力!#REF!)</f>
        <v>#REF!</v>
      </c>
      <c r="M20" s="2"/>
      <c r="O20" s="2"/>
    </row>
    <row r="21" spans="1:15" ht="28.5" customHeight="1">
      <c r="A21" s="1022"/>
      <c r="B21" s="162" t="str">
        <f>IF(報告用入力!E87="","",報告用入力!E87)</f>
        <v/>
      </c>
      <c r="C21" s="296" t="str">
        <f>IF(報告用入力!I87="","",報告用入力!I87)</f>
        <v/>
      </c>
      <c r="D21" s="472" t="str">
        <f>IF(報告用入力!G87="","",報告用入力!G87)</f>
        <v/>
      </c>
      <c r="E21" s="295" t="str">
        <f>IF(報告用入力!H87="","",報告用入力!H87)</f>
        <v/>
      </c>
      <c r="F21" s="296" t="str">
        <f>IF(報告用入力!J87="","",LEFT(報告用入力!J87,3))</f>
        <v/>
      </c>
      <c r="G21" s="296" t="str">
        <f>IF(報告用入力!K87="","",報告用入力!K87)</f>
        <v/>
      </c>
      <c r="H21" s="504" t="str">
        <f>IF(報告用入力!L87="","",報告用入力!L87)</f>
        <v xml:space="preserve"> </v>
      </c>
      <c r="I21" s="297" t="str">
        <f>IF(報告用入力!M87="","",報告用入力!M87)</f>
        <v/>
      </c>
      <c r="J21" s="297" t="str">
        <f>IF(報告用入力!O87="","",報告用入力!O87)</f>
        <v/>
      </c>
      <c r="K21" s="297" t="str">
        <f>IF(報告用入力!P87="","",報告用入力!P87)</f>
        <v/>
      </c>
      <c r="L21" s="1132" t="e">
        <f>IF(申請用入力!#REF!="","",申請用入力!#REF!)</f>
        <v>#REF!</v>
      </c>
      <c r="M21" s="2"/>
      <c r="O21" s="2"/>
    </row>
    <row r="22" spans="1:15" ht="28.5" customHeight="1">
      <c r="A22" s="1029"/>
      <c r="B22" s="162" t="str">
        <f>IF(報告用入力!E88="","",報告用入力!E88)</f>
        <v/>
      </c>
      <c r="C22" s="296" t="str">
        <f>IF(報告用入力!I88="","",報告用入力!I88)</f>
        <v/>
      </c>
      <c r="D22" s="472" t="str">
        <f>IF(報告用入力!G88="","",報告用入力!G88)</f>
        <v/>
      </c>
      <c r="E22" s="295" t="str">
        <f>IF(報告用入力!H88="","",報告用入力!H88)</f>
        <v/>
      </c>
      <c r="F22" s="296" t="str">
        <f>IF(報告用入力!J88="","",LEFT(報告用入力!J88,3))</f>
        <v/>
      </c>
      <c r="G22" s="296" t="str">
        <f>IF(報告用入力!K88="","",報告用入力!K88)</f>
        <v/>
      </c>
      <c r="H22" s="504" t="str">
        <f>IF(報告用入力!L88="","",報告用入力!L88)</f>
        <v xml:space="preserve"> </v>
      </c>
      <c r="I22" s="297" t="str">
        <f>IF(報告用入力!M88="","",報告用入力!M88)</f>
        <v/>
      </c>
      <c r="J22" s="297" t="str">
        <f>IF(報告用入力!O88="","",報告用入力!O88)</f>
        <v/>
      </c>
      <c r="K22" s="297" t="str">
        <f>IF(報告用入力!P88="","",報告用入力!P88)</f>
        <v/>
      </c>
      <c r="L22" s="1132" t="e">
        <f>IF(申請用入力!#REF!="","",申請用入力!#REF!)</f>
        <v>#REF!</v>
      </c>
      <c r="M22" s="2"/>
      <c r="O22" s="2"/>
    </row>
    <row r="23" spans="1:15" ht="28.5" customHeight="1">
      <c r="A23" s="1029"/>
      <c r="B23" s="162" t="str">
        <f>IF(報告用入力!E89="","",報告用入力!E89)</f>
        <v/>
      </c>
      <c r="C23" s="296" t="str">
        <f>IF(報告用入力!I89="","",報告用入力!I89)</f>
        <v/>
      </c>
      <c r="D23" s="472" t="str">
        <f>IF(報告用入力!G89="","",報告用入力!G89)</f>
        <v/>
      </c>
      <c r="E23" s="295" t="str">
        <f>IF(報告用入力!H89="","",報告用入力!H89)</f>
        <v/>
      </c>
      <c r="F23" s="296" t="str">
        <f>IF(報告用入力!J89="","",LEFT(報告用入力!J89,3))</f>
        <v/>
      </c>
      <c r="G23" s="296" t="str">
        <f>IF(報告用入力!K89="","",報告用入力!K89)</f>
        <v/>
      </c>
      <c r="H23" s="504" t="str">
        <f>IF(報告用入力!L89="","",報告用入力!L89)</f>
        <v xml:space="preserve"> </v>
      </c>
      <c r="I23" s="297" t="str">
        <f>IF(報告用入力!M89="","",報告用入力!M89)</f>
        <v/>
      </c>
      <c r="J23" s="297" t="str">
        <f>IF(報告用入力!O89="","",報告用入力!O89)</f>
        <v/>
      </c>
      <c r="K23" s="297" t="str">
        <f>IF(報告用入力!P89="","",報告用入力!P89)</f>
        <v/>
      </c>
      <c r="L23" s="1132" t="e">
        <f>IF(申請用入力!#REF!="","",申請用入力!#REF!)</f>
        <v>#REF!</v>
      </c>
      <c r="M23" s="2"/>
      <c r="O23" s="2"/>
    </row>
    <row r="24" spans="1:15" ht="28.5" customHeight="1" thickBot="1">
      <c r="A24" s="1029"/>
      <c r="B24" s="162" t="str">
        <f>IF(報告用入力!E90="","",報告用入力!E90)</f>
        <v/>
      </c>
      <c r="C24" s="296" t="str">
        <f>IF(報告用入力!I90="","",報告用入力!I90)</f>
        <v/>
      </c>
      <c r="D24" s="472" t="str">
        <f>IF(報告用入力!G90="","",報告用入力!G90)</f>
        <v/>
      </c>
      <c r="E24" s="295" t="str">
        <f>IF(報告用入力!H90="","",報告用入力!H90)</f>
        <v/>
      </c>
      <c r="F24" s="296" t="str">
        <f>IF(報告用入力!J90="","",LEFT(報告用入力!J90,3))</f>
        <v/>
      </c>
      <c r="G24" s="296" t="str">
        <f>IF(報告用入力!K90="","",報告用入力!K90)</f>
        <v/>
      </c>
      <c r="H24" s="504" t="str">
        <f>IF(報告用入力!L90="","",報告用入力!L90)</f>
        <v xml:space="preserve"> </v>
      </c>
      <c r="I24" s="297" t="str">
        <f>IF(報告用入力!M90="","",報告用入力!M90)</f>
        <v/>
      </c>
      <c r="J24" s="297" t="str">
        <f>IF(報告用入力!O90="","",報告用入力!O90)</f>
        <v/>
      </c>
      <c r="K24" s="297" t="str">
        <f>IF(報告用入力!P90="","",報告用入力!P90)</f>
        <v/>
      </c>
      <c r="L24" s="1133" t="e">
        <f>IF(申請用入力!#REF!="","",申請用入力!#REF!)</f>
        <v>#REF!</v>
      </c>
      <c r="M24" s="2"/>
      <c r="O24" s="2"/>
    </row>
    <row r="25" spans="1:15" ht="28.5" customHeight="1" thickTop="1" thickBot="1">
      <c r="A25" s="159"/>
      <c r="B25" s="160" t="s">
        <v>1532</v>
      </c>
      <c r="C25" s="506"/>
      <c r="D25" s="506"/>
      <c r="E25" s="506"/>
      <c r="F25" s="507"/>
      <c r="G25" s="509"/>
      <c r="H25" s="508"/>
      <c r="I25" s="298">
        <f>SUM(I26:I30)</f>
        <v>0</v>
      </c>
      <c r="J25" s="298">
        <f>SUM(J26:J30)</f>
        <v>0</v>
      </c>
      <c r="K25" s="299">
        <f>SUM(K26:K30)</f>
        <v>0</v>
      </c>
      <c r="L25" s="1131" t="str">
        <f>IF(報告用入力!E105="","",報告用入力!E105)</f>
        <v/>
      </c>
      <c r="M25" s="2"/>
      <c r="O25" s="2"/>
    </row>
    <row r="26" spans="1:15" ht="28.5" customHeight="1" thickTop="1">
      <c r="A26" s="1030"/>
      <c r="B26" s="162" t="str">
        <f>IF(報告用入力!E94="","",報告用入力!E94)</f>
        <v/>
      </c>
      <c r="C26" s="296" t="str">
        <f>IF(報告用入力!I94="","",報告用入力!I94)</f>
        <v/>
      </c>
      <c r="D26" s="472" t="str">
        <f>IF(報告用入力!G94="","",報告用入力!G94)</f>
        <v/>
      </c>
      <c r="E26" s="295" t="str">
        <f>IF(報告用入力!H94="","",報告用入力!H94)</f>
        <v/>
      </c>
      <c r="F26" s="296" t="str">
        <f>IF(報告用入力!J94="","",LEFT(報告用入力!J94,3))</f>
        <v/>
      </c>
      <c r="G26" s="296" t="str">
        <f>IF(報告用入力!K94="","",報告用入力!K94)</f>
        <v/>
      </c>
      <c r="H26" s="504" t="str">
        <f>IF(報告用入力!L94="","",報告用入力!L94)</f>
        <v xml:space="preserve"> </v>
      </c>
      <c r="I26" s="297" t="str">
        <f>IF(報告用入力!M94="","",報告用入力!M94)</f>
        <v/>
      </c>
      <c r="J26" s="297" t="str">
        <f>IF(報告用入力!O94="","",報告用入力!O94)</f>
        <v/>
      </c>
      <c r="K26" s="297" t="str">
        <f>IF(報告用入力!P94="","",報告用入力!P94)</f>
        <v/>
      </c>
      <c r="L26" s="1132" t="e">
        <f>IF(申請用入力!#REF!="","",申請用入力!#REF!)</f>
        <v>#REF!</v>
      </c>
      <c r="M26" s="2"/>
      <c r="O26" s="2"/>
    </row>
    <row r="27" spans="1:15" ht="28.5" customHeight="1">
      <c r="A27" s="1022"/>
      <c r="B27" s="162" t="str">
        <f>IF(報告用入力!E95="","",報告用入力!E95)</f>
        <v/>
      </c>
      <c r="C27" s="296" t="str">
        <f>IF(報告用入力!I95="","",報告用入力!I95)</f>
        <v/>
      </c>
      <c r="D27" s="472" t="str">
        <f>IF(報告用入力!G95="","",報告用入力!G95)</f>
        <v/>
      </c>
      <c r="E27" s="295" t="str">
        <f>IF(報告用入力!H95="","",報告用入力!H95)</f>
        <v/>
      </c>
      <c r="F27" s="296" t="str">
        <f>IF(報告用入力!J95="","",LEFT(報告用入力!J95,3))</f>
        <v/>
      </c>
      <c r="G27" s="296" t="str">
        <f>IF(報告用入力!K95="","",報告用入力!K95)</f>
        <v/>
      </c>
      <c r="H27" s="504" t="str">
        <f>IF(報告用入力!L95="","",報告用入力!L95)</f>
        <v xml:space="preserve"> </v>
      </c>
      <c r="I27" s="297" t="str">
        <f>IF(報告用入力!M95="","",報告用入力!M95)</f>
        <v/>
      </c>
      <c r="J27" s="297" t="str">
        <f>IF(報告用入力!O95="","",報告用入力!O95)</f>
        <v/>
      </c>
      <c r="K27" s="297" t="str">
        <f>IF(報告用入力!P95="","",報告用入力!P95)</f>
        <v/>
      </c>
      <c r="L27" s="1132" t="e">
        <f>IF(申請用入力!#REF!="","",申請用入力!#REF!)</f>
        <v>#REF!</v>
      </c>
      <c r="M27" s="2"/>
      <c r="O27" s="2"/>
    </row>
    <row r="28" spans="1:15" ht="28.5" customHeight="1">
      <c r="A28" s="1029"/>
      <c r="B28" s="162" t="str">
        <f>IF(報告用入力!E96="","",報告用入力!E96)</f>
        <v/>
      </c>
      <c r="C28" s="296" t="str">
        <f>IF(報告用入力!I96="","",報告用入力!I96)</f>
        <v/>
      </c>
      <c r="D28" s="472" t="str">
        <f>IF(報告用入力!G96="","",報告用入力!G96)</f>
        <v/>
      </c>
      <c r="E28" s="295" t="str">
        <f>IF(報告用入力!H96="","",報告用入力!H96)</f>
        <v/>
      </c>
      <c r="F28" s="296" t="str">
        <f>IF(報告用入力!J96="","",LEFT(報告用入力!J96,3))</f>
        <v/>
      </c>
      <c r="G28" s="296" t="str">
        <f>IF(報告用入力!K96="","",報告用入力!K96)</f>
        <v/>
      </c>
      <c r="H28" s="504" t="str">
        <f>IF(報告用入力!L96="","",報告用入力!L96)</f>
        <v xml:space="preserve"> </v>
      </c>
      <c r="I28" s="297" t="str">
        <f>IF(報告用入力!M96="","",報告用入力!M96)</f>
        <v/>
      </c>
      <c r="J28" s="297" t="str">
        <f>IF(報告用入力!O96="","",報告用入力!O96)</f>
        <v/>
      </c>
      <c r="K28" s="297" t="str">
        <f>IF(報告用入力!P96="","",報告用入力!P96)</f>
        <v/>
      </c>
      <c r="L28" s="1132" t="e">
        <f>IF(申請用入力!#REF!="","",申請用入力!#REF!)</f>
        <v>#REF!</v>
      </c>
      <c r="M28" s="2"/>
      <c r="O28" s="2"/>
    </row>
    <row r="29" spans="1:15" ht="28.5" customHeight="1">
      <c r="A29" s="1029"/>
      <c r="B29" s="162" t="str">
        <f>IF(報告用入力!E97="","",報告用入力!E97)</f>
        <v/>
      </c>
      <c r="C29" s="296" t="str">
        <f>IF(報告用入力!I97="","",報告用入力!I97)</f>
        <v/>
      </c>
      <c r="D29" s="472" t="str">
        <f>IF(報告用入力!G97="","",報告用入力!G97)</f>
        <v/>
      </c>
      <c r="E29" s="295" t="str">
        <f>IF(報告用入力!H97="","",報告用入力!H97)</f>
        <v/>
      </c>
      <c r="F29" s="296" t="str">
        <f>IF(報告用入力!J97="","",LEFT(報告用入力!J97,3))</f>
        <v/>
      </c>
      <c r="G29" s="296" t="str">
        <f>IF(報告用入力!K97="","",報告用入力!K97)</f>
        <v/>
      </c>
      <c r="H29" s="504" t="str">
        <f>IF(報告用入力!L97="","",報告用入力!L97)</f>
        <v xml:space="preserve"> </v>
      </c>
      <c r="I29" s="297" t="str">
        <f>IF(報告用入力!M97="","",報告用入力!M97)</f>
        <v/>
      </c>
      <c r="J29" s="297" t="str">
        <f>IF(報告用入力!O97="","",報告用入力!O97)</f>
        <v/>
      </c>
      <c r="K29" s="297" t="str">
        <f>IF(報告用入力!P97="","",報告用入力!P97)</f>
        <v/>
      </c>
      <c r="L29" s="1132" t="e">
        <f>IF(申請用入力!#REF!="","",申請用入力!#REF!)</f>
        <v>#REF!</v>
      </c>
      <c r="M29" s="2"/>
      <c r="O29" s="2"/>
    </row>
    <row r="30" spans="1:15" ht="28.5" customHeight="1" thickBot="1">
      <c r="A30" s="1029"/>
      <c r="B30" s="162" t="str">
        <f>IF(報告用入力!E98="","",報告用入力!E98)</f>
        <v/>
      </c>
      <c r="C30" s="296" t="str">
        <f>IF(報告用入力!I98="","",報告用入力!I98)</f>
        <v/>
      </c>
      <c r="D30" s="472" t="str">
        <f>IF(報告用入力!G98="","",報告用入力!G98)</f>
        <v/>
      </c>
      <c r="E30" s="295" t="str">
        <f>IF(報告用入力!H98="","",報告用入力!H98)</f>
        <v/>
      </c>
      <c r="F30" s="296" t="str">
        <f>IF(報告用入力!J98="","",LEFT(報告用入力!J98,3))</f>
        <v/>
      </c>
      <c r="G30" s="296" t="str">
        <f>IF(報告用入力!K98="","",報告用入力!K98)</f>
        <v/>
      </c>
      <c r="H30" s="504" t="str">
        <f>IF(報告用入力!L98="","",報告用入力!L98)</f>
        <v xml:space="preserve"> </v>
      </c>
      <c r="I30" s="297" t="str">
        <f>IF(報告用入力!M98="","",報告用入力!M98)</f>
        <v/>
      </c>
      <c r="J30" s="297" t="str">
        <f>IF(報告用入力!O98="","",報告用入力!O98)</f>
        <v/>
      </c>
      <c r="K30" s="297" t="str">
        <f>IF(報告用入力!P98="","",報告用入力!P98)</f>
        <v/>
      </c>
      <c r="L30" s="1133" t="e">
        <f>IF(申請用入力!#REF!="","",申請用入力!#REF!)</f>
        <v>#REF!</v>
      </c>
      <c r="M30" s="2"/>
      <c r="O30" s="2"/>
    </row>
    <row r="31" spans="1:15" s="3" customFormat="1" ht="28.5" customHeight="1">
      <c r="A31" s="501"/>
      <c r="B31" s="502"/>
      <c r="C31" s="510"/>
      <c r="D31" s="511"/>
      <c r="E31" s="511"/>
      <c r="F31" s="510"/>
      <c r="G31" s="510"/>
      <c r="H31" s="512" t="s">
        <v>166</v>
      </c>
      <c r="I31" s="498">
        <f>SUM(I7+I13+I19+I25)</f>
        <v>0</v>
      </c>
      <c r="J31" s="498">
        <f>SUM(J7+J13+J19+J25)</f>
        <v>0</v>
      </c>
      <c r="K31" s="498">
        <f>SUM(K7+K13+K19+K25)</f>
        <v>0</v>
      </c>
      <c r="L31" s="503"/>
      <c r="M31" s="167"/>
      <c r="N31" s="167"/>
      <c r="O31" s="167"/>
    </row>
    <row r="32" spans="1:15" s="3" customFormat="1" ht="20.149999999999999" customHeight="1">
      <c r="A32" s="112"/>
      <c r="B32" s="112" t="s">
        <v>167</v>
      </c>
      <c r="C32" s="167"/>
      <c r="D32" s="168"/>
      <c r="E32" s="168"/>
      <c r="F32" s="167"/>
      <c r="G32" s="167"/>
      <c r="H32" s="75"/>
      <c r="I32" s="169"/>
      <c r="J32" s="169"/>
      <c r="K32" s="169"/>
      <c r="L32" s="167"/>
      <c r="M32" s="167"/>
      <c r="N32" s="167"/>
      <c r="O32" s="167"/>
    </row>
    <row r="33" spans="1:15" s="5" customFormat="1" ht="20.149999999999999" customHeight="1">
      <c r="A33" s="112"/>
      <c r="B33" s="112" t="s">
        <v>168</v>
      </c>
      <c r="C33" s="112"/>
      <c r="D33" s="112"/>
      <c r="E33" s="112"/>
      <c r="F33" s="112"/>
      <c r="G33" s="112"/>
      <c r="H33" s="112"/>
      <c r="I33" s="112"/>
      <c r="J33" s="112"/>
      <c r="K33" s="112"/>
      <c r="L33" s="112"/>
      <c r="M33" s="112"/>
      <c r="N33" s="112"/>
      <c r="O33" s="112"/>
    </row>
    <row r="34" spans="1:15" s="5" customFormat="1" ht="20.149999999999999" customHeight="1">
      <c r="A34" s="112"/>
      <c r="B34" s="112" t="s">
        <v>169</v>
      </c>
      <c r="C34" s="112"/>
      <c r="D34" s="112"/>
      <c r="E34" s="112"/>
      <c r="F34" s="112"/>
      <c r="G34" s="112"/>
      <c r="H34" s="112"/>
      <c r="I34" s="112"/>
      <c r="J34" s="112"/>
      <c r="K34" s="112"/>
      <c r="L34" s="112"/>
      <c r="M34" s="112"/>
      <c r="N34" s="112"/>
      <c r="O34" s="112"/>
    </row>
    <row r="35" spans="1:15" s="5" customFormat="1" ht="20.149999999999999" customHeight="1">
      <c r="A35" s="112"/>
      <c r="B35" s="112" t="s">
        <v>170</v>
      </c>
      <c r="C35" s="112"/>
      <c r="D35" s="112"/>
      <c r="E35" s="112"/>
      <c r="F35" s="112"/>
      <c r="G35" s="112"/>
      <c r="H35" s="112"/>
      <c r="I35" s="112"/>
      <c r="J35" s="112"/>
      <c r="K35" s="112"/>
      <c r="L35" s="112"/>
      <c r="M35" s="112"/>
      <c r="N35" s="112"/>
      <c r="O35" s="112"/>
    </row>
    <row r="36" spans="1:15" s="5" customFormat="1" ht="9" customHeight="1">
      <c r="A36" s="112"/>
      <c r="B36" s="112"/>
      <c r="C36" s="112"/>
      <c r="D36" s="112"/>
      <c r="E36" s="112"/>
      <c r="F36" s="112"/>
      <c r="G36" s="112"/>
      <c r="H36" s="112"/>
      <c r="I36" s="112"/>
      <c r="J36" s="112"/>
      <c r="K36" s="112"/>
      <c r="L36" s="112"/>
      <c r="M36" s="112"/>
      <c r="N36" s="112"/>
      <c r="O36" s="112"/>
    </row>
    <row r="37" spans="1:15" s="5" customFormat="1" ht="20.149999999999999" customHeight="1">
      <c r="A37" s="112"/>
      <c r="B37" s="112"/>
      <c r="C37" s="112"/>
      <c r="D37" s="112"/>
      <c r="E37" s="112"/>
      <c r="F37" s="112" t="s">
        <v>1244</v>
      </c>
      <c r="G37" s="112"/>
      <c r="H37" s="112"/>
      <c r="I37" s="112"/>
      <c r="J37" s="112"/>
      <c r="K37" s="112"/>
      <c r="L37" s="112"/>
      <c r="M37" s="112"/>
      <c r="N37" s="112"/>
      <c r="O37" s="112"/>
    </row>
    <row r="38" spans="1:15" s="5" customFormat="1" ht="20.149999999999999" customHeight="1">
      <c r="A38" s="112"/>
      <c r="B38" s="112"/>
      <c r="C38" s="112"/>
      <c r="D38" s="112"/>
      <c r="E38" s="112"/>
      <c r="F38" s="1040" t="s">
        <v>171</v>
      </c>
      <c r="G38" s="1041"/>
      <c r="H38" s="1042"/>
      <c r="I38" s="1043">
        <f>報告用入力!P100</f>
        <v>0</v>
      </c>
      <c r="J38" s="1044"/>
      <c r="K38" s="170" t="s">
        <v>136</v>
      </c>
      <c r="L38" s="171">
        <f>I38</f>
        <v>0</v>
      </c>
      <c r="M38" s="172"/>
      <c r="N38" s="172"/>
      <c r="O38" s="172"/>
    </row>
    <row r="39" spans="1:15" s="5" customFormat="1" ht="20.149999999999999" customHeight="1" thickBot="1">
      <c r="A39" s="112"/>
      <c r="B39" s="112"/>
      <c r="C39" s="112"/>
      <c r="D39" s="112"/>
      <c r="E39" s="112"/>
      <c r="F39" s="1045" t="s">
        <v>172</v>
      </c>
      <c r="G39" s="1045"/>
      <c r="H39" s="1045"/>
      <c r="I39" s="1046">
        <f>報告用入力!P101</f>
        <v>0</v>
      </c>
      <c r="J39" s="1047"/>
      <c r="K39" s="173" t="s">
        <v>136</v>
      </c>
      <c r="L39" s="171"/>
      <c r="M39" s="172"/>
      <c r="N39" s="172"/>
      <c r="O39" s="172"/>
    </row>
    <row r="40" spans="1:15" s="5" customFormat="1" ht="20.149999999999999" customHeight="1">
      <c r="A40" s="112"/>
      <c r="B40" s="112"/>
      <c r="C40" s="112"/>
      <c r="D40" s="112"/>
      <c r="E40" s="112"/>
      <c r="F40" s="1037" t="s">
        <v>1239</v>
      </c>
      <c r="G40" s="1037"/>
      <c r="H40" s="1037"/>
      <c r="I40" s="1038">
        <f>報告用入力!P102</f>
        <v>0</v>
      </c>
      <c r="J40" s="1039"/>
      <c r="K40" s="174" t="s">
        <v>136</v>
      </c>
      <c r="L40" s="171">
        <f>I40</f>
        <v>0</v>
      </c>
      <c r="M40" s="112"/>
      <c r="N40" s="112"/>
      <c r="O40" s="112"/>
    </row>
    <row r="41" spans="1:15" s="5" customFormat="1" ht="20.149999999999999" customHeight="1" thickBot="1">
      <c r="A41" s="112"/>
      <c r="B41" s="112"/>
      <c r="C41" s="112"/>
      <c r="D41" s="112"/>
      <c r="E41" s="112"/>
      <c r="F41" s="1045" t="s">
        <v>223</v>
      </c>
      <c r="G41" s="1045"/>
      <c r="H41" s="1045"/>
      <c r="I41" s="1138">
        <f>報告用入力!F107</f>
        <v>0</v>
      </c>
      <c r="J41" s="1139" t="e">
        <f>ROUNDDOWN(#REF!,-3)</f>
        <v>#REF!</v>
      </c>
      <c r="K41" s="173" t="s">
        <v>136</v>
      </c>
      <c r="L41" s="171"/>
      <c r="M41" s="112"/>
      <c r="N41" s="112"/>
      <c r="O41" s="112"/>
    </row>
    <row r="42" spans="1:15" s="5" customFormat="1" ht="20.149999999999999" customHeight="1" thickTop="1" thickBot="1">
      <c r="A42" s="112"/>
      <c r="B42" s="112"/>
      <c r="C42" s="112"/>
      <c r="D42" s="112"/>
      <c r="E42" s="112"/>
      <c r="F42" s="1134" t="s">
        <v>224</v>
      </c>
      <c r="G42" s="1135"/>
      <c r="H42" s="1135"/>
      <c r="I42" s="1136" t="str">
        <f>報告用入力!J107</f>
        <v/>
      </c>
      <c r="J42" s="1137" t="e">
        <f>ROUNDDOWN(#REF!,-3)</f>
        <v>#REF!</v>
      </c>
      <c r="K42" s="175" t="s">
        <v>136</v>
      </c>
      <c r="L42" s="171"/>
      <c r="M42" s="112"/>
      <c r="N42" s="112"/>
      <c r="O42" s="112"/>
    </row>
    <row r="43" spans="1:15" ht="20.149999999999999" customHeight="1" thickTop="1">
      <c r="A43" s="2"/>
      <c r="B43" s="2"/>
      <c r="C43" s="2"/>
      <c r="D43" s="2"/>
      <c r="E43" s="2"/>
      <c r="F43" s="2" t="s">
        <v>225</v>
      </c>
      <c r="G43" s="2"/>
      <c r="H43" s="2"/>
      <c r="I43" s="2"/>
      <c r="J43" s="2"/>
      <c r="K43" s="2"/>
      <c r="L43" s="2"/>
      <c r="M43" s="2"/>
      <c r="N43" s="2"/>
      <c r="O43" s="2"/>
    </row>
    <row r="44" spans="1:15">
      <c r="A44" s="2"/>
      <c r="B44" s="2"/>
      <c r="C44" s="2"/>
      <c r="D44" s="2"/>
      <c r="E44" s="2"/>
      <c r="F44" s="2"/>
      <c r="G44" s="2"/>
      <c r="H44" s="2"/>
      <c r="I44" s="2"/>
      <c r="J44" s="2"/>
      <c r="K44" s="2"/>
      <c r="L44" s="2"/>
      <c r="M44" s="2"/>
      <c r="N44" s="2"/>
      <c r="O44" s="2"/>
    </row>
    <row r="45" spans="1:15">
      <c r="A45" s="2"/>
      <c r="B45" s="2"/>
      <c r="C45" s="2"/>
      <c r="D45" s="2"/>
      <c r="E45" s="2"/>
      <c r="F45" s="2"/>
      <c r="G45" s="2"/>
      <c r="H45" s="2"/>
      <c r="I45" s="2"/>
      <c r="J45" s="2"/>
      <c r="K45" s="2"/>
      <c r="L45" s="2"/>
      <c r="M45" s="2"/>
      <c r="N45" s="2"/>
      <c r="O45" s="2"/>
    </row>
  </sheetData>
  <sheetProtection formatColumns="0" formatRows="0" insertRows="0"/>
  <mergeCells count="21">
    <mergeCell ref="F42:H42"/>
    <mergeCell ref="I42:J42"/>
    <mergeCell ref="F39:H39"/>
    <mergeCell ref="I39:J39"/>
    <mergeCell ref="F40:H40"/>
    <mergeCell ref="I40:J40"/>
    <mergeCell ref="F41:H41"/>
    <mergeCell ref="I41:J41"/>
    <mergeCell ref="H4:I4"/>
    <mergeCell ref="J4:L4"/>
    <mergeCell ref="A6:B6"/>
    <mergeCell ref="F38:H38"/>
    <mergeCell ref="I38:J38"/>
    <mergeCell ref="L7:L12"/>
    <mergeCell ref="L19:L24"/>
    <mergeCell ref="A8:A12"/>
    <mergeCell ref="L13:L18"/>
    <mergeCell ref="A14:A18"/>
    <mergeCell ref="A20:A24"/>
    <mergeCell ref="L25:L30"/>
    <mergeCell ref="A26:A30"/>
  </mergeCells>
  <phoneticPr fontId="8"/>
  <dataValidations count="1">
    <dataValidation type="list" allowBlank="1" showInputMessage="1" showErrorMessage="1" sqref="A31" xr:uid="{F8978BDD-FA2C-4E64-9FEE-3A0EFD490D98}">
      <formula1>$L$19:$L$20</formula1>
    </dataValidation>
  </dataValidations>
  <printOptions horizontalCentered="1" verticalCentered="1"/>
  <pageMargins left="0.62992125984251968" right="0.23622047244094491" top="0.74803149606299213" bottom="0.74803149606299213" header="0.31496062992125984" footer="0.3149606299212598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L58"/>
  <sheetViews>
    <sheetView view="pageBreakPreview" zoomScaleNormal="100" zoomScaleSheetLayoutView="100" workbookViewId="0">
      <selection activeCell="M29" sqref="M29"/>
    </sheetView>
  </sheetViews>
  <sheetFormatPr defaultColWidth="8.81640625" defaultRowHeight="13"/>
  <cols>
    <col min="1" max="16384" width="8.81640625" style="1"/>
  </cols>
  <sheetData>
    <row r="1" spans="1:12" ht="20.149999999999999" customHeight="1">
      <c r="A1" s="1104" t="s">
        <v>1182</v>
      </c>
      <c r="B1" s="1104"/>
      <c r="C1" s="1104"/>
      <c r="D1" s="1104"/>
      <c r="E1" s="1104"/>
      <c r="F1" s="1104"/>
      <c r="G1" s="1104"/>
      <c r="H1" s="1104"/>
      <c r="I1" s="1104"/>
      <c r="J1" s="1104"/>
      <c r="K1" s="1104"/>
      <c r="L1" s="2"/>
    </row>
    <row r="2" spans="1:12" ht="15" customHeight="1">
      <c r="A2" s="2" t="s">
        <v>185</v>
      </c>
      <c r="B2" s="2"/>
      <c r="C2" s="2"/>
      <c r="D2" s="2"/>
      <c r="E2" s="2"/>
      <c r="F2" s="2"/>
      <c r="G2" s="2"/>
      <c r="H2" s="2"/>
      <c r="I2" s="2"/>
      <c r="J2" s="2"/>
      <c r="K2" s="2"/>
      <c r="L2" s="2"/>
    </row>
    <row r="3" spans="1:12" ht="15" customHeight="1">
      <c r="A3" s="2" t="s">
        <v>186</v>
      </c>
      <c r="B3" s="2"/>
      <c r="C3" s="2"/>
      <c r="D3" s="2"/>
      <c r="E3" s="2"/>
      <c r="F3" s="2"/>
      <c r="G3" s="2"/>
      <c r="H3" s="2"/>
      <c r="I3" s="2"/>
      <c r="J3" s="2"/>
      <c r="K3" s="2"/>
      <c r="L3" s="2"/>
    </row>
    <row r="4" spans="1:12" ht="15" customHeight="1">
      <c r="A4" s="2" t="s">
        <v>187</v>
      </c>
      <c r="B4" s="2"/>
      <c r="C4" s="2"/>
      <c r="D4" s="2"/>
      <c r="E4" s="2"/>
      <c r="F4" s="2"/>
      <c r="G4" s="2"/>
      <c r="H4" s="2"/>
      <c r="I4" s="2"/>
      <c r="J4" s="2"/>
      <c r="K4" s="2"/>
      <c r="L4" s="2"/>
    </row>
    <row r="5" spans="1:12" ht="15" customHeight="1">
      <c r="A5" s="2" t="s">
        <v>188</v>
      </c>
      <c r="B5" s="2"/>
      <c r="C5" s="2"/>
      <c r="D5" s="2"/>
      <c r="E5" s="2"/>
      <c r="F5" s="2"/>
      <c r="G5" s="2"/>
      <c r="H5" s="2"/>
      <c r="I5" s="2"/>
      <c r="J5" s="2"/>
      <c r="K5" s="2"/>
      <c r="L5" s="2"/>
    </row>
    <row r="6" spans="1:12" ht="15" customHeight="1">
      <c r="A6" s="144"/>
      <c r="B6" s="145"/>
      <c r="C6" s="145"/>
      <c r="D6" s="145"/>
      <c r="E6" s="145"/>
      <c r="F6" s="145"/>
      <c r="G6" s="145"/>
      <c r="H6" s="145"/>
      <c r="I6" s="145"/>
      <c r="J6" s="145"/>
      <c r="K6" s="146"/>
      <c r="L6" s="2"/>
    </row>
    <row r="7" spans="1:12" ht="15" customHeight="1">
      <c r="A7" s="10"/>
      <c r="B7" s="2"/>
      <c r="C7" s="2"/>
      <c r="D7" s="2"/>
      <c r="E7" s="2"/>
      <c r="F7" s="2"/>
      <c r="G7" s="2"/>
      <c r="H7" s="2"/>
      <c r="I7" s="2"/>
      <c r="J7" s="2"/>
      <c r="K7" s="11"/>
      <c r="L7" s="2"/>
    </row>
    <row r="8" spans="1:12" ht="15" customHeight="1">
      <c r="A8" s="10"/>
      <c r="B8" s="2"/>
      <c r="C8" s="2"/>
      <c r="D8" s="2"/>
      <c r="E8" s="2"/>
      <c r="F8" s="2"/>
      <c r="G8" s="2"/>
      <c r="H8" s="2"/>
      <c r="I8" s="2"/>
      <c r="J8" s="2"/>
      <c r="K8" s="11"/>
      <c r="L8" s="2"/>
    </row>
    <row r="9" spans="1:12" ht="15" customHeight="1">
      <c r="A9" s="10"/>
      <c r="B9" s="2"/>
      <c r="C9" s="2"/>
      <c r="D9" s="2"/>
      <c r="E9" s="2"/>
      <c r="F9" s="2"/>
      <c r="G9" s="2"/>
      <c r="H9" s="2"/>
      <c r="I9" s="2"/>
      <c r="J9" s="2"/>
      <c r="K9" s="11"/>
      <c r="L9" s="2"/>
    </row>
    <row r="10" spans="1:12" ht="15" customHeight="1">
      <c r="A10" s="10"/>
      <c r="B10" s="2"/>
      <c r="C10" s="2"/>
      <c r="D10" s="2"/>
      <c r="E10" s="2"/>
      <c r="F10" s="2"/>
      <c r="G10" s="2"/>
      <c r="H10" s="2"/>
      <c r="I10" s="2"/>
      <c r="J10" s="2"/>
      <c r="K10" s="11"/>
      <c r="L10" s="2"/>
    </row>
    <row r="11" spans="1:12" ht="15" customHeight="1">
      <c r="A11" s="10"/>
      <c r="B11" s="2"/>
      <c r="C11" s="2"/>
      <c r="D11" s="2"/>
      <c r="E11" s="2"/>
      <c r="F11" s="2"/>
      <c r="G11" s="2"/>
      <c r="H11" s="2"/>
      <c r="I11" s="2"/>
      <c r="J11" s="2"/>
      <c r="K11" s="11"/>
      <c r="L11" s="2"/>
    </row>
    <row r="12" spans="1:12" ht="15" customHeight="1">
      <c r="A12" s="10"/>
      <c r="B12" s="2"/>
      <c r="C12" s="2"/>
      <c r="D12" s="2"/>
      <c r="E12" s="2"/>
      <c r="F12" s="2"/>
      <c r="G12" s="2"/>
      <c r="H12" s="2"/>
      <c r="I12" s="2"/>
      <c r="J12" s="2"/>
      <c r="K12" s="11"/>
      <c r="L12" s="2"/>
    </row>
    <row r="13" spans="1:12" ht="15" customHeight="1">
      <c r="A13" s="10"/>
      <c r="B13" s="2"/>
      <c r="C13" s="2"/>
      <c r="D13" s="2"/>
      <c r="E13" s="2"/>
      <c r="F13" s="2"/>
      <c r="G13" s="2"/>
      <c r="H13" s="2"/>
      <c r="I13" s="2"/>
      <c r="J13" s="2"/>
      <c r="K13" s="11"/>
      <c r="L13" s="2"/>
    </row>
    <row r="14" spans="1:12" ht="15" customHeight="1">
      <c r="A14" s="10"/>
      <c r="B14" s="2"/>
      <c r="C14" s="2"/>
      <c r="D14" s="2"/>
      <c r="E14" s="2"/>
      <c r="F14" s="2"/>
      <c r="G14" s="2"/>
      <c r="H14" s="2"/>
      <c r="I14" s="2"/>
      <c r="J14" s="2"/>
      <c r="K14" s="11"/>
      <c r="L14" s="2"/>
    </row>
    <row r="15" spans="1:12" ht="15" customHeight="1">
      <c r="A15" s="10"/>
      <c r="B15" s="2"/>
      <c r="C15" s="2"/>
      <c r="D15" s="2"/>
      <c r="E15" s="2"/>
      <c r="F15" s="2"/>
      <c r="G15" s="2"/>
      <c r="H15" s="2"/>
      <c r="I15" s="2"/>
      <c r="J15" s="2"/>
      <c r="K15" s="11"/>
      <c r="L15" s="2"/>
    </row>
    <row r="16" spans="1:12" ht="15" customHeight="1">
      <c r="A16" s="10"/>
      <c r="B16" s="2"/>
      <c r="C16" s="2"/>
      <c r="D16" s="2"/>
      <c r="E16" s="2"/>
      <c r="F16" s="2"/>
      <c r="G16" s="2"/>
      <c r="H16" s="2"/>
      <c r="I16" s="2"/>
      <c r="J16" s="2"/>
      <c r="K16" s="11"/>
      <c r="L16" s="2"/>
    </row>
    <row r="17" spans="1:12" ht="15" customHeight="1">
      <c r="A17" s="10"/>
      <c r="B17" s="2"/>
      <c r="C17" s="2"/>
      <c r="D17" s="2"/>
      <c r="E17" s="2"/>
      <c r="F17" s="2"/>
      <c r="G17" s="2"/>
      <c r="H17" s="2"/>
      <c r="I17" s="2"/>
      <c r="J17" s="2"/>
      <c r="K17" s="11"/>
      <c r="L17" s="2"/>
    </row>
    <row r="18" spans="1:12" ht="15" customHeight="1">
      <c r="A18" s="10"/>
      <c r="B18" s="2"/>
      <c r="C18" s="2"/>
      <c r="D18" s="2"/>
      <c r="E18" s="2"/>
      <c r="F18" s="2"/>
      <c r="G18" s="2"/>
      <c r="H18" s="2"/>
      <c r="I18" s="2"/>
      <c r="J18" s="2"/>
      <c r="K18" s="11"/>
      <c r="L18" s="2"/>
    </row>
    <row r="19" spans="1:12" ht="15" customHeight="1">
      <c r="A19" s="10"/>
      <c r="B19" s="2"/>
      <c r="C19" s="2"/>
      <c r="D19" s="2"/>
      <c r="E19" s="2"/>
      <c r="F19" s="2"/>
      <c r="G19" s="2"/>
      <c r="H19" s="2"/>
      <c r="I19" s="2"/>
      <c r="J19" s="2"/>
      <c r="K19" s="11"/>
      <c r="L19" s="2"/>
    </row>
    <row r="20" spans="1:12" ht="15" customHeight="1">
      <c r="A20" s="10"/>
      <c r="B20" s="2"/>
      <c r="C20" s="2"/>
      <c r="D20" s="2"/>
      <c r="E20" s="2"/>
      <c r="F20" s="2"/>
      <c r="G20" s="2"/>
      <c r="H20" s="2"/>
      <c r="I20" s="2"/>
      <c r="J20" s="2"/>
      <c r="K20" s="11"/>
      <c r="L20" s="2"/>
    </row>
    <row r="21" spans="1:12" ht="15" customHeight="1">
      <c r="A21" s="10"/>
      <c r="B21" s="2"/>
      <c r="C21" s="2"/>
      <c r="D21" s="2"/>
      <c r="E21" s="2"/>
      <c r="F21" s="2"/>
      <c r="G21" s="2"/>
      <c r="H21" s="2"/>
      <c r="I21" s="2"/>
      <c r="J21" s="2"/>
      <c r="K21" s="11"/>
      <c r="L21" s="2"/>
    </row>
    <row r="22" spans="1:12" ht="15" customHeight="1">
      <c r="A22" s="10"/>
      <c r="B22" s="2"/>
      <c r="C22" s="2"/>
      <c r="D22" s="2"/>
      <c r="E22" s="2"/>
      <c r="F22" s="2"/>
      <c r="G22" s="2"/>
      <c r="H22" s="2"/>
      <c r="I22" s="2"/>
      <c r="J22" s="2"/>
      <c r="K22" s="11"/>
      <c r="L22" s="2"/>
    </row>
    <row r="23" spans="1:12" ht="15" customHeight="1">
      <c r="A23" s="10"/>
      <c r="B23" s="2"/>
      <c r="C23" s="2"/>
      <c r="D23" s="2"/>
      <c r="E23" s="2"/>
      <c r="F23" s="2"/>
      <c r="G23" s="2"/>
      <c r="H23" s="2"/>
      <c r="I23" s="2"/>
      <c r="J23" s="2"/>
      <c r="K23" s="11"/>
      <c r="L23" s="2"/>
    </row>
    <row r="24" spans="1:12" ht="15" customHeight="1">
      <c r="A24" s="10"/>
      <c r="B24" s="2"/>
      <c r="C24" s="2"/>
      <c r="D24" s="2"/>
      <c r="E24" s="2"/>
      <c r="F24" s="2"/>
      <c r="G24" s="2"/>
      <c r="H24" s="2"/>
      <c r="I24" s="2"/>
      <c r="J24" s="2"/>
      <c r="K24" s="11"/>
      <c r="L24" s="2"/>
    </row>
    <row r="25" spans="1:12" ht="15" customHeight="1">
      <c r="A25" s="10"/>
      <c r="B25" s="2"/>
      <c r="C25" s="2"/>
      <c r="D25" s="2"/>
      <c r="E25" s="2"/>
      <c r="F25" s="2"/>
      <c r="G25" s="2"/>
      <c r="H25" s="2"/>
      <c r="I25" s="2"/>
      <c r="J25" s="2"/>
      <c r="K25" s="11"/>
      <c r="L25" s="2"/>
    </row>
    <row r="26" spans="1:12" ht="15" customHeight="1">
      <c r="A26" s="10"/>
      <c r="B26" s="2"/>
      <c r="C26" s="2"/>
      <c r="D26" s="2"/>
      <c r="E26" s="2"/>
      <c r="F26" s="2"/>
      <c r="G26" s="2"/>
      <c r="H26" s="2"/>
      <c r="I26" s="2"/>
      <c r="J26" s="2"/>
      <c r="K26" s="11"/>
      <c r="L26" s="2"/>
    </row>
    <row r="27" spans="1:12" ht="15" customHeight="1">
      <c r="A27" s="10"/>
      <c r="B27" s="2"/>
      <c r="C27" s="2"/>
      <c r="D27" s="2"/>
      <c r="E27" s="2"/>
      <c r="F27" s="2"/>
      <c r="G27" s="2"/>
      <c r="H27" s="2"/>
      <c r="I27" s="2"/>
      <c r="J27" s="2"/>
      <c r="K27" s="11"/>
      <c r="L27" s="2"/>
    </row>
    <row r="28" spans="1:12" ht="15" customHeight="1">
      <c r="A28" s="10"/>
      <c r="B28" s="2"/>
      <c r="C28" s="2"/>
      <c r="D28" s="2"/>
      <c r="E28" s="2"/>
      <c r="F28" s="2"/>
      <c r="G28" s="2"/>
      <c r="H28" s="2"/>
      <c r="I28" s="2"/>
      <c r="J28" s="2"/>
      <c r="K28" s="11"/>
      <c r="L28" s="2"/>
    </row>
    <row r="29" spans="1:12" ht="15" customHeight="1">
      <c r="A29" s="10"/>
      <c r="B29" s="2"/>
      <c r="C29" s="2"/>
      <c r="D29" s="2"/>
      <c r="E29" s="2"/>
      <c r="F29" s="2"/>
      <c r="G29" s="2"/>
      <c r="H29" s="2"/>
      <c r="I29" s="2"/>
      <c r="J29" s="2"/>
      <c r="K29" s="11"/>
      <c r="L29" s="2"/>
    </row>
    <row r="30" spans="1:12" ht="15" customHeight="1">
      <c r="A30" s="10"/>
      <c r="B30" s="2"/>
      <c r="C30" s="2"/>
      <c r="D30" s="2"/>
      <c r="E30" s="2"/>
      <c r="F30" s="2"/>
      <c r="G30" s="2"/>
      <c r="H30" s="2"/>
      <c r="I30" s="2"/>
      <c r="J30" s="2"/>
      <c r="K30" s="11"/>
      <c r="L30" s="2"/>
    </row>
    <row r="31" spans="1:12" ht="15" customHeight="1">
      <c r="A31" s="10"/>
      <c r="B31" s="2"/>
      <c r="C31" s="2"/>
      <c r="D31" s="2"/>
      <c r="E31" s="2"/>
      <c r="F31" s="2"/>
      <c r="G31" s="2"/>
      <c r="H31" s="2"/>
      <c r="I31" s="2"/>
      <c r="J31" s="2"/>
      <c r="K31" s="11"/>
      <c r="L31" s="2"/>
    </row>
    <row r="32" spans="1:12" ht="15" customHeight="1">
      <c r="A32" s="10"/>
      <c r="B32" s="2"/>
      <c r="C32" s="2"/>
      <c r="D32" s="2"/>
      <c r="E32" s="2"/>
      <c r="F32" s="2"/>
      <c r="G32" s="2"/>
      <c r="H32" s="2"/>
      <c r="I32" s="2"/>
      <c r="J32" s="2"/>
      <c r="K32" s="11"/>
      <c r="L32" s="2"/>
    </row>
    <row r="33" spans="1:12" ht="15" customHeight="1">
      <c r="A33" s="10"/>
      <c r="B33" s="2"/>
      <c r="C33" s="2"/>
      <c r="D33" s="2"/>
      <c r="E33" s="2"/>
      <c r="F33" s="2"/>
      <c r="G33" s="2"/>
      <c r="H33" s="2"/>
      <c r="I33" s="2"/>
      <c r="J33" s="2"/>
      <c r="K33" s="11"/>
      <c r="L33" s="2"/>
    </row>
    <row r="34" spans="1:12" ht="15" customHeight="1">
      <c r="A34" s="10"/>
      <c r="B34" s="2"/>
      <c r="C34" s="2"/>
      <c r="D34" s="2"/>
      <c r="E34" s="2"/>
      <c r="F34" s="2"/>
      <c r="G34" s="2"/>
      <c r="H34" s="2"/>
      <c r="I34" s="2"/>
      <c r="J34" s="2"/>
      <c r="K34" s="11"/>
      <c r="L34" s="2"/>
    </row>
    <row r="35" spans="1:12" ht="15" customHeight="1">
      <c r="A35" s="10"/>
      <c r="B35" s="2"/>
      <c r="C35" s="2"/>
      <c r="D35" s="2"/>
      <c r="E35" s="2"/>
      <c r="F35" s="2"/>
      <c r="G35" s="2"/>
      <c r="H35" s="2"/>
      <c r="I35" s="2"/>
      <c r="J35" s="2"/>
      <c r="K35" s="11"/>
      <c r="L35" s="2"/>
    </row>
    <row r="36" spans="1:12" ht="15" customHeight="1">
      <c r="A36" s="10"/>
      <c r="B36" s="2"/>
      <c r="C36" s="2"/>
      <c r="D36" s="2"/>
      <c r="E36" s="2"/>
      <c r="F36" s="2"/>
      <c r="G36" s="2"/>
      <c r="H36" s="2"/>
      <c r="I36" s="2"/>
      <c r="J36" s="2"/>
      <c r="K36" s="11"/>
      <c r="L36" s="2"/>
    </row>
    <row r="37" spans="1:12" ht="15" customHeight="1">
      <c r="A37" s="10"/>
      <c r="B37" s="2"/>
      <c r="C37" s="2"/>
      <c r="D37" s="2"/>
      <c r="E37" s="2"/>
      <c r="F37" s="2"/>
      <c r="G37" s="2"/>
      <c r="H37" s="2"/>
      <c r="I37" s="2"/>
      <c r="J37" s="2"/>
      <c r="K37" s="11"/>
      <c r="L37" s="2"/>
    </row>
    <row r="38" spans="1:12" ht="15" customHeight="1">
      <c r="A38" s="10"/>
      <c r="B38" s="2"/>
      <c r="C38" s="2"/>
      <c r="D38" s="2"/>
      <c r="E38" s="2"/>
      <c r="F38" s="2"/>
      <c r="G38" s="2"/>
      <c r="H38" s="2"/>
      <c r="I38" s="2"/>
      <c r="J38" s="2"/>
      <c r="K38" s="11"/>
      <c r="L38" s="2"/>
    </row>
    <row r="39" spans="1:12" ht="15" customHeight="1">
      <c r="A39" s="10"/>
      <c r="B39" s="2"/>
      <c r="C39" s="2"/>
      <c r="D39" s="2"/>
      <c r="E39" s="2"/>
      <c r="F39" s="2"/>
      <c r="G39" s="2"/>
      <c r="H39" s="2"/>
      <c r="I39" s="2"/>
      <c r="J39" s="2"/>
      <c r="K39" s="11"/>
      <c r="L39" s="2"/>
    </row>
    <row r="40" spans="1:12" ht="15" customHeight="1">
      <c r="A40" s="10"/>
      <c r="B40" s="2"/>
      <c r="C40" s="2"/>
      <c r="D40" s="2"/>
      <c r="E40" s="2"/>
      <c r="F40" s="2"/>
      <c r="G40" s="2"/>
      <c r="H40" s="2"/>
      <c r="I40" s="2"/>
      <c r="J40" s="2"/>
      <c r="K40" s="11"/>
      <c r="L40" s="2"/>
    </row>
    <row r="41" spans="1:12" ht="15" customHeight="1">
      <c r="A41" s="10"/>
      <c r="B41" s="2"/>
      <c r="C41" s="2"/>
      <c r="D41" s="2"/>
      <c r="E41" s="2"/>
      <c r="F41" s="2"/>
      <c r="G41" s="2"/>
      <c r="H41" s="2"/>
      <c r="I41" s="2"/>
      <c r="J41" s="2"/>
      <c r="K41" s="11"/>
      <c r="L41" s="2"/>
    </row>
    <row r="42" spans="1:12" ht="15" customHeight="1">
      <c r="A42" s="10"/>
      <c r="B42" s="2"/>
      <c r="C42" s="2"/>
      <c r="D42" s="2"/>
      <c r="E42" s="2"/>
      <c r="F42" s="2"/>
      <c r="G42" s="2"/>
      <c r="H42" s="2"/>
      <c r="I42" s="2"/>
      <c r="J42" s="2"/>
      <c r="K42" s="11"/>
      <c r="L42" s="2"/>
    </row>
    <row r="43" spans="1:12" ht="15" customHeight="1">
      <c r="A43" s="10"/>
      <c r="B43" s="2"/>
      <c r="C43" s="2"/>
      <c r="D43" s="2"/>
      <c r="E43" s="2"/>
      <c r="F43" s="2"/>
      <c r="G43" s="2"/>
      <c r="H43" s="2"/>
      <c r="I43" s="2"/>
      <c r="J43" s="2"/>
      <c r="K43" s="11"/>
      <c r="L43" s="2"/>
    </row>
    <row r="44" spans="1:12" ht="15" customHeight="1">
      <c r="A44" s="10"/>
      <c r="B44" s="2"/>
      <c r="C44" s="2"/>
      <c r="D44" s="2"/>
      <c r="E44" s="2"/>
      <c r="F44" s="2"/>
      <c r="G44" s="2"/>
      <c r="H44" s="2"/>
      <c r="I44" s="2"/>
      <c r="J44" s="2"/>
      <c r="K44" s="11"/>
      <c r="L44" s="2"/>
    </row>
    <row r="45" spans="1:12" ht="15" customHeight="1">
      <c r="A45" s="10"/>
      <c r="B45" s="2"/>
      <c r="C45" s="2"/>
      <c r="D45" s="2"/>
      <c r="E45" s="2"/>
      <c r="F45" s="2"/>
      <c r="G45" s="2"/>
      <c r="H45" s="2"/>
      <c r="I45" s="2"/>
      <c r="J45" s="2"/>
      <c r="K45" s="11"/>
      <c r="L45" s="2"/>
    </row>
    <row r="46" spans="1:12" ht="15" customHeight="1">
      <c r="A46" s="10"/>
      <c r="B46" s="2"/>
      <c r="C46" s="2"/>
      <c r="D46" s="2"/>
      <c r="E46" s="2"/>
      <c r="F46" s="2"/>
      <c r="G46" s="2"/>
      <c r="H46" s="2"/>
      <c r="I46" s="2"/>
      <c r="J46" s="2"/>
      <c r="K46" s="11"/>
      <c r="L46" s="2"/>
    </row>
    <row r="47" spans="1:12" ht="15" customHeight="1">
      <c r="A47" s="10"/>
      <c r="B47" s="2"/>
      <c r="C47" s="2"/>
      <c r="D47" s="2"/>
      <c r="E47" s="2"/>
      <c r="F47" s="2"/>
      <c r="G47" s="2"/>
      <c r="H47" s="2"/>
      <c r="I47" s="2"/>
      <c r="J47" s="2"/>
      <c r="K47" s="11"/>
      <c r="L47" s="2"/>
    </row>
    <row r="48" spans="1:12" ht="15" customHeight="1">
      <c r="A48" s="10"/>
      <c r="B48" s="2"/>
      <c r="C48" s="2"/>
      <c r="D48" s="2"/>
      <c r="E48" s="2"/>
      <c r="F48" s="2"/>
      <c r="G48" s="2"/>
      <c r="H48" s="2"/>
      <c r="I48" s="2"/>
      <c r="J48" s="2"/>
      <c r="K48" s="11"/>
      <c r="L48" s="2"/>
    </row>
    <row r="49" spans="1:12" ht="15" customHeight="1">
      <c r="A49" s="10"/>
      <c r="B49" s="2"/>
      <c r="C49" s="2"/>
      <c r="D49" s="2"/>
      <c r="E49" s="2"/>
      <c r="F49" s="2"/>
      <c r="G49" s="2"/>
      <c r="H49" s="2"/>
      <c r="I49" s="2"/>
      <c r="J49" s="2"/>
      <c r="K49" s="11"/>
      <c r="L49" s="2"/>
    </row>
    <row r="50" spans="1:12" ht="15" customHeight="1">
      <c r="A50" s="10"/>
      <c r="B50" s="2"/>
      <c r="C50" s="2"/>
      <c r="D50" s="2"/>
      <c r="E50" s="2"/>
      <c r="F50" s="2"/>
      <c r="G50" s="2"/>
      <c r="H50" s="2"/>
      <c r="I50" s="2"/>
      <c r="J50" s="2"/>
      <c r="K50" s="11"/>
      <c r="L50" s="2"/>
    </row>
    <row r="51" spans="1:12" ht="15" customHeight="1">
      <c r="A51" s="10"/>
      <c r="B51" s="2"/>
      <c r="C51" s="2"/>
      <c r="D51" s="2"/>
      <c r="E51" s="2"/>
      <c r="F51" s="2"/>
      <c r="G51" s="2"/>
      <c r="H51" s="2"/>
      <c r="I51" s="2"/>
      <c r="J51" s="2"/>
      <c r="K51" s="11"/>
      <c r="L51" s="2"/>
    </row>
    <row r="52" spans="1:12" ht="15" customHeight="1">
      <c r="A52" s="10"/>
      <c r="B52" s="2"/>
      <c r="C52" s="2"/>
      <c r="D52" s="2"/>
      <c r="E52" s="2"/>
      <c r="F52" s="2"/>
      <c r="G52" s="2"/>
      <c r="H52" s="2"/>
      <c r="I52" s="2"/>
      <c r="J52" s="2"/>
      <c r="K52" s="11"/>
      <c r="L52" s="2"/>
    </row>
    <row r="53" spans="1:12" ht="15" customHeight="1">
      <c r="A53" s="10"/>
      <c r="B53" s="2"/>
      <c r="C53" s="2"/>
      <c r="D53" s="2"/>
      <c r="E53" s="2"/>
      <c r="F53" s="2"/>
      <c r="G53" s="2"/>
      <c r="H53" s="2"/>
      <c r="I53" s="2"/>
      <c r="J53" s="2"/>
      <c r="K53" s="11"/>
      <c r="L53" s="2"/>
    </row>
    <row r="54" spans="1:12" ht="15" customHeight="1">
      <c r="A54" s="10"/>
      <c r="B54" s="2"/>
      <c r="C54" s="2"/>
      <c r="D54" s="2"/>
      <c r="E54" s="2"/>
      <c r="F54" s="2"/>
      <c r="G54" s="2"/>
      <c r="H54" s="2"/>
      <c r="I54" s="2"/>
      <c r="J54" s="2"/>
      <c r="K54" s="11"/>
      <c r="L54" s="2"/>
    </row>
    <row r="55" spans="1:12" ht="15" customHeight="1">
      <c r="A55" s="10"/>
      <c r="B55" s="2"/>
      <c r="C55" s="2"/>
      <c r="D55" s="2"/>
      <c r="E55" s="2"/>
      <c r="F55" s="2"/>
      <c r="G55" s="2"/>
      <c r="H55" s="2"/>
      <c r="I55" s="2"/>
      <c r="J55" s="2"/>
      <c r="K55" s="11"/>
      <c r="L55" s="2"/>
    </row>
    <row r="56" spans="1:12" ht="15" customHeight="1">
      <c r="A56" s="12"/>
      <c r="B56" s="147"/>
      <c r="C56" s="147"/>
      <c r="D56" s="147"/>
      <c r="E56" s="147"/>
      <c r="F56" s="147"/>
      <c r="G56" s="147"/>
      <c r="H56" s="147"/>
      <c r="I56" s="147"/>
      <c r="J56" s="147"/>
      <c r="K56" s="8"/>
      <c r="L56" s="2"/>
    </row>
    <row r="57" spans="1:12" ht="15" customHeight="1">
      <c r="A57" s="2"/>
      <c r="B57" s="2"/>
      <c r="C57" s="2"/>
      <c r="D57" s="2"/>
      <c r="E57" s="2"/>
      <c r="F57" s="2"/>
      <c r="G57" s="2"/>
      <c r="H57" s="2"/>
      <c r="I57" s="2"/>
      <c r="J57" s="2"/>
      <c r="K57" s="2"/>
      <c r="L57" s="2"/>
    </row>
    <row r="58" spans="1:12" ht="15" customHeight="1">
      <c r="A58" s="2"/>
      <c r="B58" s="2"/>
      <c r="C58" s="2"/>
      <c r="D58" s="2"/>
      <c r="E58" s="2"/>
      <c r="F58" s="2"/>
      <c r="G58" s="2"/>
      <c r="H58" s="2"/>
      <c r="I58" s="2"/>
      <c r="J58" s="2"/>
      <c r="K58" s="2"/>
      <c r="L58" s="2"/>
    </row>
  </sheetData>
  <sheetProtection formatColumns="0" formatRows="0"/>
  <mergeCells count="1">
    <mergeCell ref="A1:K1"/>
  </mergeCells>
  <phoneticPr fontId="8"/>
  <printOptions horizontalCentered="1"/>
  <pageMargins left="0.70866141732283472" right="0.70866141732283472" top="0.55118110236220474" bottom="0.74803149606299213" header="0.31496062992125984" footer="0.31496062992125984"/>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20935-7116-44A6-990A-4D9BA93A1B3F}">
  <sheetPr>
    <tabColor theme="5" tint="0.39997558519241921"/>
    <pageSetUpPr fitToPage="1"/>
  </sheetPr>
  <dimension ref="A1:J56"/>
  <sheetViews>
    <sheetView view="pageBreakPreview" topLeftCell="A25" zoomScale="90" zoomScaleNormal="100" zoomScaleSheetLayoutView="90" zoomScalePageLayoutView="80" workbookViewId="0">
      <selection activeCell="K16" sqref="K16"/>
    </sheetView>
  </sheetViews>
  <sheetFormatPr defaultColWidth="8.81640625" defaultRowHeight="14"/>
  <cols>
    <col min="1" max="1" width="3" style="63" customWidth="1"/>
    <col min="2" max="2" width="6.90625" style="63" customWidth="1"/>
    <col min="3" max="3" width="20.36328125" style="63" customWidth="1"/>
    <col min="4" max="4" width="3.08984375" style="63" customWidth="1"/>
    <col min="5" max="5" width="10.453125" style="63" customWidth="1"/>
    <col min="6" max="6" width="5.08984375" style="63" customWidth="1"/>
    <col min="7" max="7" width="9.453125" style="63" customWidth="1"/>
    <col min="8" max="8" width="23.81640625" style="63" customWidth="1"/>
    <col min="9" max="9" width="7.6328125" style="63" customWidth="1"/>
    <col min="10" max="10" width="5.453125" style="63" customWidth="1"/>
    <col min="11" max="16384" width="8.81640625" style="63"/>
  </cols>
  <sheetData>
    <row r="1" spans="1:10" ht="18.899999999999999" customHeight="1">
      <c r="A1" s="808" t="s">
        <v>263</v>
      </c>
      <c r="B1" s="808"/>
      <c r="C1" s="808"/>
      <c r="D1" s="808"/>
      <c r="E1" s="808"/>
      <c r="F1" s="808"/>
      <c r="G1" s="808"/>
      <c r="H1" s="808"/>
      <c r="I1" s="808"/>
      <c r="J1" s="140"/>
    </row>
    <row r="2" spans="1:10" ht="18.899999999999999" customHeight="1">
      <c r="A2" s="813" t="str">
        <f>IF(報告用入力!F110="","",報告用入力!F110)</f>
        <v/>
      </c>
      <c r="B2" s="813"/>
      <c r="C2" s="813"/>
      <c r="D2" s="813"/>
      <c r="E2" s="813"/>
      <c r="F2" s="813"/>
      <c r="G2" s="813"/>
      <c r="H2" s="813"/>
      <c r="I2" s="813"/>
      <c r="J2" s="326"/>
    </row>
    <row r="3" spans="1:10" ht="18.899999999999999" customHeight="1">
      <c r="A3" s="139"/>
      <c r="B3" s="139"/>
      <c r="C3" s="139"/>
      <c r="D3" s="139"/>
      <c r="E3" s="139"/>
      <c r="F3" s="139"/>
      <c r="G3" s="139"/>
      <c r="H3" s="139"/>
      <c r="I3" s="139"/>
      <c r="J3" s="140"/>
    </row>
    <row r="4" spans="1:10" ht="18.899999999999999" customHeight="1">
      <c r="A4" s="808" t="s">
        <v>236</v>
      </c>
      <c r="B4" s="808"/>
      <c r="C4" s="808"/>
      <c r="D4" s="808"/>
      <c r="E4" s="808"/>
      <c r="F4" s="808"/>
      <c r="G4" s="808"/>
      <c r="H4" s="808"/>
      <c r="I4" s="808"/>
      <c r="J4" s="140"/>
    </row>
    <row r="5" spans="1:10" ht="18.899999999999999" customHeight="1">
      <c r="A5" s="808"/>
      <c r="B5" s="808"/>
      <c r="C5" s="808"/>
      <c r="D5" s="808"/>
      <c r="E5" s="808"/>
      <c r="F5" s="808"/>
      <c r="G5" s="808"/>
      <c r="H5" s="808"/>
      <c r="I5" s="808"/>
      <c r="J5" s="140"/>
    </row>
    <row r="6" spans="1:10" ht="18.899999999999999" customHeight="1">
      <c r="A6" s="808"/>
      <c r="B6" s="808"/>
      <c r="C6" s="808"/>
      <c r="D6" s="808"/>
      <c r="E6" s="808"/>
      <c r="F6" s="808"/>
      <c r="G6" s="808"/>
      <c r="H6" s="808"/>
      <c r="I6" s="808"/>
      <c r="J6" s="140"/>
    </row>
    <row r="7" spans="1:10" ht="18.899999999999999" customHeight="1">
      <c r="A7" s="808"/>
      <c r="B7" s="808"/>
      <c r="C7" s="808"/>
      <c r="D7" s="139"/>
      <c r="E7" s="808" t="s">
        <v>233</v>
      </c>
      <c r="F7" s="808"/>
      <c r="G7" s="810" t="str">
        <f>IFERROR(LEFT(申請用入力!R9,FIND(" ",SUBSTITUTE(申請用入力!R9,"　"," "))-1),LEFT(申請用入力!R9,18))</f>
        <v/>
      </c>
      <c r="H7" s="810"/>
      <c r="I7" s="810"/>
      <c r="J7" s="140"/>
    </row>
    <row r="8" spans="1:10" ht="3.5" customHeight="1">
      <c r="A8" s="808"/>
      <c r="B8" s="808"/>
      <c r="C8" s="808"/>
      <c r="D8" s="139"/>
      <c r="E8" s="808"/>
      <c r="F8" s="808"/>
      <c r="G8" s="810" t="str">
        <f>IFERROR(MID(申請用入力!R9,FIND(" ",SUBSTITUTE(申請用入力!R9,"　"," "))+1,LEN(申請用入力!R9)),MID(申請用入力!R9,LEN(G7)+1,99))</f>
        <v/>
      </c>
      <c r="H8" s="810"/>
      <c r="I8" s="810"/>
      <c r="J8" s="140"/>
    </row>
    <row r="9" spans="1:10" ht="15" customHeight="1">
      <c r="A9" s="808"/>
      <c r="B9" s="808"/>
      <c r="C9" s="808"/>
      <c r="D9" s="139"/>
      <c r="E9" s="808" t="s">
        <v>234</v>
      </c>
      <c r="F9" s="808"/>
      <c r="G9" s="810" t="str">
        <f>LEFT(申請用入力!R4,18)</f>
        <v/>
      </c>
      <c r="H9" s="810"/>
      <c r="I9" s="810"/>
      <c r="J9" s="140"/>
    </row>
    <row r="10" spans="1:10" ht="3" customHeight="1">
      <c r="A10" s="808"/>
      <c r="B10" s="808"/>
      <c r="C10" s="808"/>
      <c r="D10" s="139"/>
      <c r="E10" s="808"/>
      <c r="F10" s="808"/>
      <c r="G10" s="810" t="str">
        <f>MID(申請用入力!R4,LEN(G9)+1,99)</f>
        <v/>
      </c>
      <c r="H10" s="810"/>
      <c r="I10" s="810"/>
      <c r="J10" s="140"/>
    </row>
    <row r="11" spans="1:10" ht="15" customHeight="1">
      <c r="A11" s="808"/>
      <c r="B11" s="808"/>
      <c r="C11" s="808"/>
      <c r="D11" s="139"/>
      <c r="E11" s="808" t="s">
        <v>239</v>
      </c>
      <c r="F11" s="808"/>
      <c r="G11" s="810" t="str">
        <f>IF(申請用入力!R6="","",申請用入力!R6&amp;"　")&amp;申請用入力!R7</f>
        <v/>
      </c>
      <c r="H11" s="810"/>
      <c r="I11" s="810"/>
      <c r="J11" s="140"/>
    </row>
    <row r="12" spans="1:10" ht="4.5" customHeight="1">
      <c r="A12" s="139"/>
      <c r="B12" s="139"/>
      <c r="C12" s="139"/>
      <c r="D12" s="139"/>
      <c r="E12" s="139"/>
      <c r="F12" s="139"/>
      <c r="G12" s="527"/>
      <c r="H12" s="527"/>
      <c r="I12" s="527"/>
      <c r="J12" s="140"/>
    </row>
    <row r="13" spans="1:10" ht="15" customHeight="1">
      <c r="A13" s="139"/>
      <c r="B13" s="139"/>
      <c r="C13" s="139"/>
      <c r="D13" s="139"/>
      <c r="E13" s="139" t="s">
        <v>1521</v>
      </c>
      <c r="F13" s="139"/>
      <c r="G13" s="810" t="str">
        <f>IF(申請用入力!R15="","",申請用入力!R15&amp;"　")&amp;申請用入力!R16</f>
        <v/>
      </c>
      <c r="H13" s="810"/>
      <c r="I13" s="810"/>
      <c r="J13" s="140"/>
    </row>
    <row r="14" spans="1:10" ht="3.5" customHeight="1">
      <c r="A14" s="139"/>
      <c r="B14" s="139"/>
      <c r="C14" s="139"/>
      <c r="D14" s="139"/>
      <c r="E14" s="139"/>
      <c r="F14" s="139"/>
      <c r="G14" s="527"/>
      <c r="H14" s="527"/>
      <c r="I14" s="527"/>
      <c r="J14" s="140"/>
    </row>
    <row r="15" spans="1:10" ht="15" customHeight="1">
      <c r="A15" s="139"/>
      <c r="B15" s="139"/>
      <c r="C15" s="139"/>
      <c r="D15" s="139"/>
      <c r="E15" s="139" t="s">
        <v>1522</v>
      </c>
      <c r="F15" s="139"/>
      <c r="G15" s="810" t="str">
        <f>IF(申請用入力!R17="","",申請用入力!R17&amp;"　")</f>
        <v/>
      </c>
      <c r="H15" s="810"/>
      <c r="I15" s="810"/>
      <c r="J15" s="140"/>
    </row>
    <row r="16" spans="1:10" ht="19" customHeight="1">
      <c r="A16" s="808"/>
      <c r="B16" s="808"/>
      <c r="C16" s="808"/>
      <c r="D16" s="808"/>
      <c r="E16" s="808"/>
      <c r="F16" s="808"/>
      <c r="G16" s="808"/>
      <c r="H16" s="808"/>
      <c r="I16" s="808"/>
      <c r="J16" s="140"/>
    </row>
    <row r="17" spans="1:10" ht="18.899999999999999" customHeight="1">
      <c r="A17" s="808"/>
      <c r="B17" s="808"/>
      <c r="C17" s="808"/>
      <c r="D17" s="808"/>
      <c r="E17" s="808"/>
      <c r="F17" s="808"/>
      <c r="G17" s="808"/>
      <c r="H17" s="808"/>
      <c r="I17" s="808"/>
      <c r="J17" s="140"/>
    </row>
    <row r="18" spans="1:10" ht="18.899999999999999" customHeight="1">
      <c r="A18" s="812" t="e">
        <f>TEXT(IF(MONTH(申請用入力!G215)&gt;3,申請用入力!G215,申請用入力!G215-365),"[DBNum3]ggge")&amp;"年度沖縄国際物流ハブ活用推進事業補助金精算払請求書"</f>
        <v>#VALUE!</v>
      </c>
      <c r="B18" s="812"/>
      <c r="C18" s="812"/>
      <c r="D18" s="812"/>
      <c r="E18" s="812"/>
      <c r="F18" s="812"/>
      <c r="G18" s="812"/>
      <c r="H18" s="812"/>
      <c r="I18" s="812"/>
      <c r="J18" s="140"/>
    </row>
    <row r="19" spans="1:10" ht="21" customHeight="1">
      <c r="A19" s="808"/>
      <c r="B19" s="808"/>
      <c r="C19" s="808"/>
      <c r="D19" s="808"/>
      <c r="E19" s="808"/>
      <c r="F19" s="808"/>
      <c r="G19" s="808"/>
      <c r="H19" s="808"/>
      <c r="I19" s="808"/>
      <c r="J19" s="140"/>
    </row>
    <row r="20" spans="1:10" ht="66.650000000000006" customHeight="1">
      <c r="A20" s="1066" t="str">
        <v>　明治３３年１月０日付け沖縄県達商第  号をもって額の確定通知を受けた県産品ブランド構築支援について、沖縄国際物流ハブ活用推進事業補助金交付要綱第14条第2項の規定に基づき、下記のとおり請求します。</v>
      </c>
      <c r="B20" s="1066"/>
      <c r="C20" s="1066"/>
      <c r="D20" s="1066"/>
      <c r="E20" s="1066"/>
      <c r="F20" s="1066"/>
      <c r="G20" s="1066"/>
      <c r="H20" s="1066"/>
      <c r="I20" s="1066"/>
      <c r="J20" s="140"/>
    </row>
    <row r="21" spans="1:10" ht="21" customHeight="1">
      <c r="A21" s="810"/>
      <c r="B21" s="810"/>
      <c r="C21" s="810"/>
      <c r="D21" s="810"/>
      <c r="E21" s="810"/>
      <c r="F21" s="810"/>
      <c r="G21" s="810"/>
      <c r="H21" s="810"/>
      <c r="I21" s="810"/>
      <c r="J21" s="140"/>
    </row>
    <row r="22" spans="1:10" ht="18.899999999999999" customHeight="1">
      <c r="A22" s="812" t="s">
        <v>238</v>
      </c>
      <c r="B22" s="812"/>
      <c r="C22" s="812"/>
      <c r="D22" s="812"/>
      <c r="E22" s="812"/>
      <c r="F22" s="812"/>
      <c r="G22" s="812"/>
      <c r="H22" s="812"/>
      <c r="I22" s="812"/>
      <c r="J22" s="140"/>
    </row>
    <row r="23" spans="1:10" ht="18.899999999999999" customHeight="1">
      <c r="A23" s="325"/>
      <c r="B23" s="325"/>
      <c r="C23" s="325"/>
      <c r="D23" s="325"/>
      <c r="E23" s="325"/>
      <c r="F23" s="325"/>
      <c r="G23" s="325"/>
      <c r="H23" s="325"/>
      <c r="I23" s="325"/>
      <c r="J23" s="140"/>
    </row>
    <row r="24" spans="1:10" ht="18.899999999999999" customHeight="1">
      <c r="A24" s="808"/>
      <c r="B24" s="808"/>
      <c r="C24" s="808"/>
      <c r="D24" s="808"/>
      <c r="E24" s="808"/>
      <c r="F24" s="808"/>
      <c r="G24" s="808"/>
      <c r="H24" s="808"/>
      <c r="I24" s="808"/>
      <c r="J24" s="140"/>
    </row>
    <row r="25" spans="1:10" ht="18.899999999999999" customHeight="1">
      <c r="A25" s="139"/>
      <c r="B25" s="140"/>
      <c r="C25" s="1140" t="str">
        <f>"精算払請求額　金　"&amp;TEXT(報告用入力!J112,"#,###")&amp;"　円"</f>
        <v>精算払請求額　金　　円</v>
      </c>
      <c r="D25" s="1140"/>
      <c r="E25" s="1140"/>
      <c r="F25" s="1140"/>
      <c r="G25" s="1140"/>
      <c r="H25" s="1140"/>
      <c r="I25" s="140"/>
      <c r="J25" s="140"/>
    </row>
    <row r="26" spans="1:10" ht="18.899999999999999" customHeight="1">
      <c r="A26" s="140"/>
      <c r="B26" s="140"/>
      <c r="C26" s="325"/>
      <c r="D26" s="325"/>
      <c r="E26" s="812"/>
      <c r="F26" s="812"/>
      <c r="G26" s="325"/>
      <c r="H26" s="325"/>
      <c r="I26" s="140"/>
      <c r="J26" s="140"/>
    </row>
    <row r="27" spans="1:10" ht="18.899999999999999" customHeight="1">
      <c r="A27" s="140"/>
      <c r="B27" s="140"/>
      <c r="C27" s="1163"/>
      <c r="D27" s="1163"/>
      <c r="E27" s="1163"/>
      <c r="F27" s="1163"/>
      <c r="G27" s="1163"/>
      <c r="H27" s="142"/>
      <c r="I27" s="140"/>
      <c r="J27" s="140"/>
    </row>
    <row r="28" spans="1:10" ht="18.899999999999999" customHeight="1">
      <c r="A28" s="140"/>
      <c r="B28" s="140"/>
      <c r="C28" s="1145" t="s">
        <v>264</v>
      </c>
      <c r="D28" s="1145"/>
      <c r="E28" s="1145" t="s">
        <v>265</v>
      </c>
      <c r="F28" s="1145"/>
      <c r="G28" s="1145"/>
      <c r="H28" s="327" t="s">
        <v>266</v>
      </c>
      <c r="I28" s="140"/>
      <c r="J28" s="140"/>
    </row>
    <row r="29" spans="1:10" ht="18.899999999999999" customHeight="1">
      <c r="A29" s="140"/>
      <c r="B29" s="140"/>
      <c r="C29" s="1060" t="s">
        <v>1247</v>
      </c>
      <c r="D29" s="1057"/>
      <c r="E29" s="1148">
        <f>報告用入力!F112</f>
        <v>0</v>
      </c>
      <c r="F29" s="1149"/>
      <c r="G29" s="1150"/>
      <c r="H29" s="1157">
        <f>報告用入力!J112</f>
        <v>0</v>
      </c>
      <c r="I29" s="140"/>
      <c r="J29" s="140"/>
    </row>
    <row r="30" spans="1:10" ht="18.899999999999999" customHeight="1">
      <c r="A30" s="140"/>
      <c r="B30" s="140"/>
      <c r="C30" s="1146"/>
      <c r="D30" s="1147"/>
      <c r="E30" s="1151"/>
      <c r="F30" s="1152"/>
      <c r="G30" s="1153"/>
      <c r="H30" s="1158"/>
      <c r="I30" s="140"/>
      <c r="J30" s="140"/>
    </row>
    <row r="31" spans="1:10" ht="18.899999999999999" customHeight="1">
      <c r="A31" s="140"/>
      <c r="B31" s="140"/>
      <c r="C31" s="1058"/>
      <c r="D31" s="1059"/>
      <c r="E31" s="1154"/>
      <c r="F31" s="1155"/>
      <c r="G31" s="1156"/>
      <c r="H31" s="1159"/>
      <c r="I31" s="140"/>
      <c r="J31" s="140"/>
    </row>
    <row r="32" spans="1:10" ht="18.899999999999999" customHeight="1">
      <c r="A32" s="140"/>
      <c r="B32" s="140"/>
      <c r="C32" s="140"/>
      <c r="D32" s="140"/>
      <c r="E32" s="808"/>
      <c r="F32" s="808"/>
      <c r="G32" s="140"/>
      <c r="H32" s="140"/>
      <c r="I32" s="140"/>
      <c r="J32" s="140"/>
    </row>
    <row r="33" spans="1:10" ht="18.899999999999999" customHeight="1">
      <c r="A33" s="140"/>
      <c r="B33" s="140"/>
      <c r="C33" s="140"/>
      <c r="D33" s="140"/>
      <c r="E33" s="140"/>
      <c r="F33" s="140"/>
      <c r="G33" s="140"/>
      <c r="H33" s="140"/>
      <c r="I33" s="140"/>
      <c r="J33" s="140"/>
    </row>
    <row r="34" spans="1:10" ht="18.899999999999999" customHeight="1">
      <c r="A34" s="140"/>
      <c r="B34" s="140"/>
      <c r="C34" s="140"/>
      <c r="D34" s="140"/>
      <c r="E34" s="1162" t="s">
        <v>249</v>
      </c>
      <c r="F34" s="1162"/>
      <c r="G34" s="1162"/>
      <c r="H34" s="140"/>
      <c r="I34" s="140"/>
      <c r="J34" s="140"/>
    </row>
    <row r="35" spans="1:10" ht="18.899999999999999" customHeight="1">
      <c r="A35" s="140"/>
      <c r="B35" s="139"/>
      <c r="C35" s="139"/>
      <c r="D35" s="140"/>
      <c r="E35" s="1160" t="s">
        <v>250</v>
      </c>
      <c r="F35" s="1161"/>
      <c r="G35" s="1143" t="str">
        <f>IF(申請用入力!R75="","",申請用入力!R75)</f>
        <v/>
      </c>
      <c r="H35" s="1144"/>
      <c r="I35" s="139"/>
      <c r="J35" s="140"/>
    </row>
    <row r="36" spans="1:10" ht="18.899999999999999" customHeight="1">
      <c r="A36" s="140"/>
      <c r="B36" s="140"/>
      <c r="C36" s="140"/>
      <c r="D36" s="140"/>
      <c r="E36" s="1160" t="s">
        <v>251</v>
      </c>
      <c r="F36" s="1161"/>
      <c r="G36" s="1143" t="str">
        <f>IF(申請用入力!R76="","",申請用入力!R76)</f>
        <v/>
      </c>
      <c r="H36" s="1144"/>
      <c r="I36" s="140"/>
      <c r="J36" s="140"/>
    </row>
    <row r="37" spans="1:10" ht="18.899999999999999" customHeight="1">
      <c r="A37" s="140"/>
      <c r="B37" s="139"/>
      <c r="C37" s="139"/>
      <c r="D37" s="140"/>
      <c r="E37" s="1160" t="s">
        <v>252</v>
      </c>
      <c r="F37" s="1161"/>
      <c r="G37" s="1143" t="str">
        <f>IF(申請用入力!U77="","",申請用入力!U77)</f>
        <v/>
      </c>
      <c r="H37" s="1144"/>
      <c r="I37" s="139"/>
      <c r="J37" s="140"/>
    </row>
    <row r="38" spans="1:10" ht="18.899999999999999" customHeight="1">
      <c r="A38" s="140"/>
      <c r="B38" s="140"/>
      <c r="C38" s="328"/>
      <c r="D38" s="140"/>
      <c r="E38" s="1160" t="s">
        <v>253</v>
      </c>
      <c r="F38" s="1161"/>
      <c r="G38" s="1141" t="str">
        <f>申請用入力!V77</f>
        <v/>
      </c>
      <c r="H38" s="1142"/>
      <c r="I38" s="328"/>
      <c r="J38" s="140"/>
    </row>
    <row r="39" spans="1:10" ht="18.899999999999999" customHeight="1">
      <c r="A39" s="140"/>
      <c r="B39" s="140"/>
      <c r="C39" s="328"/>
      <c r="D39" s="140"/>
      <c r="E39" s="1160" t="s">
        <v>254</v>
      </c>
      <c r="F39" s="1161"/>
      <c r="G39" s="1143" t="str">
        <f>IF(申請用入力!R78="","",申請用入力!R78)</f>
        <v/>
      </c>
      <c r="H39" s="1144"/>
      <c r="I39" s="328"/>
      <c r="J39" s="140"/>
    </row>
    <row r="40" spans="1:10" ht="18.899999999999999" customHeight="1">
      <c r="A40" s="140"/>
      <c r="B40" s="140"/>
      <c r="C40" s="140"/>
      <c r="D40" s="140"/>
      <c r="E40" s="140"/>
      <c r="F40" s="140"/>
      <c r="G40" s="140"/>
      <c r="H40" s="140"/>
      <c r="I40" s="140"/>
      <c r="J40" s="140"/>
    </row>
    <row r="41" spans="1:10" ht="18.899999999999999" customHeight="1">
      <c r="A41" s="140"/>
      <c r="B41" s="140"/>
      <c r="C41" s="140"/>
      <c r="D41" s="140"/>
      <c r="E41" s="140"/>
      <c r="F41" s="140"/>
      <c r="G41" s="140"/>
      <c r="H41" s="140"/>
      <c r="I41" s="140"/>
      <c r="J41" s="140"/>
    </row>
    <row r="42" spans="1:10" ht="18.899999999999999" customHeight="1">
      <c r="A42" s="808" t="s">
        <v>258</v>
      </c>
      <c r="B42" s="808"/>
      <c r="C42" s="808"/>
      <c r="D42" s="808"/>
      <c r="E42" s="808"/>
      <c r="F42" s="808"/>
      <c r="G42" s="808"/>
      <c r="H42" s="808"/>
      <c r="I42" s="808"/>
      <c r="J42" s="140"/>
    </row>
    <row r="43" spans="1:10" ht="18.899999999999999" customHeight="1">
      <c r="A43" s="808" t="s">
        <v>246</v>
      </c>
      <c r="B43" s="808"/>
      <c r="C43" s="808"/>
      <c r="D43" s="808"/>
      <c r="E43" s="808"/>
      <c r="F43" s="808"/>
      <c r="G43" s="808"/>
      <c r="H43" s="808"/>
      <c r="I43" s="808"/>
      <c r="J43" s="140"/>
    </row>
    <row r="44" spans="1:10" ht="18.899999999999999" customHeight="1">
      <c r="A44" s="808"/>
      <c r="B44" s="808"/>
      <c r="C44" s="808"/>
      <c r="D44" s="808"/>
      <c r="E44" s="808"/>
      <c r="F44" s="808"/>
      <c r="G44" s="808"/>
      <c r="H44" s="808"/>
      <c r="I44" s="808"/>
      <c r="J44" s="140"/>
    </row>
    <row r="45" spans="1:10" ht="18.899999999999999" customHeight="1">
      <c r="A45" s="808"/>
      <c r="B45" s="808"/>
      <c r="C45" s="808"/>
      <c r="D45" s="808"/>
      <c r="E45" s="808"/>
      <c r="F45" s="808"/>
      <c r="G45" s="808"/>
      <c r="H45" s="808"/>
      <c r="I45" s="808"/>
      <c r="J45" s="140"/>
    </row>
    <row r="46" spans="1:10" ht="18.899999999999999" customHeight="1">
      <c r="A46" s="807"/>
      <c r="B46" s="807"/>
      <c r="C46" s="807"/>
      <c r="D46" s="807"/>
      <c r="E46" s="807"/>
      <c r="F46" s="807"/>
      <c r="G46" s="807"/>
      <c r="H46" s="807"/>
      <c r="I46" s="807"/>
    </row>
    <row r="47" spans="1:10" ht="18.899999999999999" customHeight="1">
      <c r="A47" s="807"/>
      <c r="B47" s="807"/>
      <c r="C47" s="807"/>
      <c r="D47" s="807"/>
      <c r="E47" s="807"/>
      <c r="F47" s="807"/>
      <c r="G47" s="807"/>
      <c r="H47" s="807"/>
      <c r="I47" s="807"/>
    </row>
    <row r="48" spans="1:10" ht="18" customHeight="1">
      <c r="A48" s="807"/>
      <c r="B48" s="807"/>
      <c r="C48" s="807"/>
      <c r="D48" s="807"/>
      <c r="E48" s="807"/>
      <c r="F48" s="807"/>
      <c r="G48" s="807"/>
      <c r="H48" s="807"/>
      <c r="I48" s="807"/>
    </row>
    <row r="49" spans="1:9" ht="18" customHeight="1">
      <c r="A49" s="807"/>
      <c r="B49" s="807"/>
      <c r="C49" s="807"/>
      <c r="D49" s="807"/>
      <c r="E49" s="807"/>
      <c r="F49" s="807"/>
      <c r="G49" s="807"/>
      <c r="H49" s="807"/>
      <c r="I49" s="807"/>
    </row>
    <row r="50" spans="1:9" ht="18" customHeight="1">
      <c r="A50" s="807"/>
      <c r="B50" s="807"/>
      <c r="C50" s="807"/>
      <c r="D50" s="807"/>
      <c r="E50" s="807"/>
      <c r="F50" s="807"/>
      <c r="G50" s="807"/>
      <c r="H50" s="807"/>
      <c r="I50" s="807"/>
    </row>
    <row r="51" spans="1:9" ht="18" customHeight="1"/>
    <row r="52" spans="1:9" ht="18" customHeight="1"/>
    <row r="53" spans="1:9" ht="18" customHeight="1"/>
    <row r="54" spans="1:9" ht="18" customHeight="1"/>
    <row r="55" spans="1:9" ht="15" customHeight="1"/>
    <row r="56" spans="1:9" ht="15" customHeight="1"/>
  </sheetData>
  <sheetProtection formatColumns="0" formatRows="0"/>
  <mergeCells count="60">
    <mergeCell ref="A1:I1"/>
    <mergeCell ref="A2:I2"/>
    <mergeCell ref="A4:I4"/>
    <mergeCell ref="A5:I5"/>
    <mergeCell ref="A6:I6"/>
    <mergeCell ref="A11:C11"/>
    <mergeCell ref="E11:F11"/>
    <mergeCell ref="G11:I11"/>
    <mergeCell ref="A16:I16"/>
    <mergeCell ref="A7:C7"/>
    <mergeCell ref="E7:F7"/>
    <mergeCell ref="G7:I7"/>
    <mergeCell ref="A8:C8"/>
    <mergeCell ref="E8:F8"/>
    <mergeCell ref="G8:I8"/>
    <mergeCell ref="A9:C9"/>
    <mergeCell ref="E9:F9"/>
    <mergeCell ref="G9:I9"/>
    <mergeCell ref="A10:C10"/>
    <mergeCell ref="E10:F10"/>
    <mergeCell ref="G10:I10"/>
    <mergeCell ref="A17:I17"/>
    <mergeCell ref="A18:I18"/>
    <mergeCell ref="E26:F26"/>
    <mergeCell ref="E27:G27"/>
    <mergeCell ref="C27:D27"/>
    <mergeCell ref="A19:I19"/>
    <mergeCell ref="A20:I20"/>
    <mergeCell ref="A21:I21"/>
    <mergeCell ref="A22:I22"/>
    <mergeCell ref="E39:F39"/>
    <mergeCell ref="E34:G34"/>
    <mergeCell ref="A50:I50"/>
    <mergeCell ref="A44:I44"/>
    <mergeCell ref="A45:I45"/>
    <mergeCell ref="A46:I46"/>
    <mergeCell ref="A47:I47"/>
    <mergeCell ref="A48:I48"/>
    <mergeCell ref="A49:I49"/>
    <mergeCell ref="G36:H36"/>
    <mergeCell ref="G37:H37"/>
    <mergeCell ref="E35:F35"/>
    <mergeCell ref="E36:F36"/>
    <mergeCell ref="E37:F37"/>
    <mergeCell ref="G13:I13"/>
    <mergeCell ref="G15:I15"/>
    <mergeCell ref="A42:I42"/>
    <mergeCell ref="A43:I43"/>
    <mergeCell ref="E32:F32"/>
    <mergeCell ref="A24:I24"/>
    <mergeCell ref="C25:H25"/>
    <mergeCell ref="G38:H38"/>
    <mergeCell ref="G39:H39"/>
    <mergeCell ref="C28:D28"/>
    <mergeCell ref="G35:H35"/>
    <mergeCell ref="C29:D31"/>
    <mergeCell ref="E29:G31"/>
    <mergeCell ref="H29:H31"/>
    <mergeCell ref="E28:G28"/>
    <mergeCell ref="E38:F38"/>
  </mergeCells>
  <phoneticPr fontId="8"/>
  <conditionalFormatting sqref="A2:I2">
    <cfRule type="containsBlanks" dxfId="4" priority="2">
      <formula>LEN(TRIM(A2))=0</formula>
    </cfRule>
  </conditionalFormatting>
  <conditionalFormatting sqref="A18:I18">
    <cfRule type="containsErrors" dxfId="3" priority="1">
      <formula>ISERROR(A18)</formula>
    </cfRule>
  </conditionalFormatting>
  <pageMargins left="1.1023622047244095" right="1.1023622047244095" top="1.1023622047244095" bottom="1.1023622047244095" header="0.19685039370078741" footer="0.1968503937007874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EBBF1-5130-4116-9731-7F4378663E5B}">
  <sheetPr>
    <tabColor rgb="FFFFC000"/>
    <pageSetUpPr fitToPage="1"/>
  </sheetPr>
  <dimension ref="A1:M50"/>
  <sheetViews>
    <sheetView view="pageBreakPreview" topLeftCell="A10" zoomScale="90" zoomScaleNormal="100" zoomScaleSheetLayoutView="90" zoomScalePageLayoutView="80" workbookViewId="0">
      <selection activeCell="A19" sqref="A19:H19"/>
    </sheetView>
  </sheetViews>
  <sheetFormatPr defaultColWidth="8.81640625" defaultRowHeight="13"/>
  <cols>
    <col min="1" max="1" width="3" style="61" customWidth="1"/>
    <col min="2" max="2" width="22.90625" style="61" customWidth="1"/>
    <col min="3" max="3" width="7.36328125" style="61" customWidth="1"/>
    <col min="4" max="4" width="12.453125" style="61" customWidth="1"/>
    <col min="5" max="5" width="3.08984375" style="61" customWidth="1"/>
    <col min="6" max="6" width="16.453125" style="61" customWidth="1"/>
    <col min="7" max="7" width="4.81640625" style="61" customWidth="1"/>
    <col min="8" max="8" width="19.6328125" style="61" customWidth="1"/>
    <col min="9" max="9" width="5.453125" style="61" customWidth="1"/>
    <col min="10" max="16384" width="8.81640625" style="61"/>
  </cols>
  <sheetData>
    <row r="1" spans="1:11" ht="18.899999999999999" customHeight="1">
      <c r="A1" s="808" t="s">
        <v>270</v>
      </c>
      <c r="B1" s="808"/>
      <c r="C1" s="808"/>
      <c r="D1" s="808"/>
      <c r="E1" s="808"/>
      <c r="F1" s="808"/>
      <c r="G1" s="808"/>
      <c r="H1" s="808"/>
    </row>
    <row r="2" spans="1:11" ht="18.899999999999999" customHeight="1">
      <c r="A2" s="1167" t="s">
        <v>1511</v>
      </c>
      <c r="B2" s="1167"/>
      <c r="C2" s="1167"/>
      <c r="D2" s="1167"/>
      <c r="E2" s="1167"/>
      <c r="F2" s="1167"/>
      <c r="G2" s="1167"/>
      <c r="H2" s="1167"/>
    </row>
    <row r="3" spans="1:11" ht="18.899999999999999" customHeight="1">
      <c r="A3" s="808"/>
      <c r="B3" s="808"/>
      <c r="C3" s="808"/>
      <c r="D3" s="808"/>
      <c r="E3" s="808"/>
      <c r="F3" s="808"/>
      <c r="G3" s="808"/>
      <c r="H3" s="808"/>
    </row>
    <row r="4" spans="1:11" ht="18.899999999999999" customHeight="1">
      <c r="A4" s="808"/>
      <c r="B4" s="808"/>
      <c r="C4" s="808"/>
      <c r="D4" s="808"/>
      <c r="E4" s="808"/>
      <c r="F4" s="808"/>
      <c r="G4" s="808"/>
      <c r="H4" s="808"/>
    </row>
    <row r="5" spans="1:11" ht="18.899999999999999" customHeight="1">
      <c r="A5" s="808" t="s">
        <v>236</v>
      </c>
      <c r="B5" s="808"/>
      <c r="C5" s="808"/>
      <c r="D5" s="808"/>
      <c r="E5" s="808"/>
      <c r="F5" s="808"/>
      <c r="G5" s="808"/>
      <c r="H5" s="808"/>
    </row>
    <row r="6" spans="1:11" ht="18.899999999999999" customHeight="1">
      <c r="A6" s="808"/>
      <c r="B6" s="808"/>
      <c r="C6" s="808"/>
      <c r="D6" s="808"/>
      <c r="E6" s="808"/>
      <c r="F6" s="808"/>
      <c r="G6" s="808"/>
      <c r="H6" s="808"/>
    </row>
    <row r="7" spans="1:11" ht="15" customHeight="1">
      <c r="A7" s="808"/>
      <c r="B7" s="808"/>
      <c r="C7" s="808"/>
      <c r="D7" s="808"/>
      <c r="E7" s="808"/>
      <c r="F7" s="808"/>
      <c r="G7" s="808"/>
      <c r="H7" s="808"/>
    </row>
    <row r="8" spans="1:11" ht="15" customHeight="1">
      <c r="A8" s="808"/>
      <c r="B8" s="808"/>
      <c r="C8" s="808"/>
      <c r="D8" s="808" t="s">
        <v>233</v>
      </c>
      <c r="E8" s="808"/>
      <c r="F8" s="810" t="str">
        <f>IFERROR(LEFT(申請用入力!R9,FIND(" ",SUBSTITUTE(申請用入力!R9,"　"," "))-1),LEFT(申請用入力!R9,18))</f>
        <v/>
      </c>
      <c r="G8" s="810"/>
      <c r="H8" s="810"/>
    </row>
    <row r="9" spans="1:11" ht="15" customHeight="1">
      <c r="A9" s="808"/>
      <c r="B9" s="808"/>
      <c r="C9" s="808"/>
      <c r="D9" s="808"/>
      <c r="E9" s="808"/>
      <c r="F9" s="810" t="str">
        <f>IFERROR(MID(申請用入力!R9,FIND(" ",SUBSTITUTE(申請用入力!R9,"　"," "))+1,LEN(申請用入力!R9)),MID(申請用入力!R9,LEN(F8)+1,99))</f>
        <v/>
      </c>
      <c r="G9" s="810"/>
      <c r="H9" s="810"/>
    </row>
    <row r="10" spans="1:11" ht="15" customHeight="1">
      <c r="A10" s="808"/>
      <c r="B10" s="808"/>
      <c r="C10" s="808"/>
      <c r="D10" s="808" t="s">
        <v>234</v>
      </c>
      <c r="E10" s="808"/>
      <c r="F10" s="810" t="str">
        <f>LEFT(申請用入力!R4,18)</f>
        <v/>
      </c>
      <c r="G10" s="810"/>
      <c r="H10" s="810"/>
    </row>
    <row r="11" spans="1:11" ht="15" customHeight="1">
      <c r="A11" s="808"/>
      <c r="B11" s="808"/>
      <c r="C11" s="808"/>
      <c r="D11" s="808"/>
      <c r="E11" s="808"/>
      <c r="F11" s="810" t="str">
        <f>MID(申請用入力!R4,LEN(F10)+1,99)</f>
        <v/>
      </c>
      <c r="G11" s="810"/>
      <c r="H11" s="810"/>
    </row>
    <row r="12" spans="1:11" ht="18.899999999999999" customHeight="1">
      <c r="A12" s="808"/>
      <c r="B12" s="808"/>
      <c r="C12" s="808"/>
      <c r="D12" s="808" t="s">
        <v>239</v>
      </c>
      <c r="E12" s="808"/>
      <c r="F12" s="810" t="str">
        <f>申請用入力!R6&amp;"　"&amp;申請用入力!R7</f>
        <v>　</v>
      </c>
      <c r="G12" s="810"/>
      <c r="H12" s="810"/>
    </row>
    <row r="13" spans="1:11" ht="18.899999999999999" customHeight="1">
      <c r="A13" s="808"/>
      <c r="B13" s="808"/>
      <c r="C13" s="808"/>
      <c r="D13" s="808"/>
      <c r="E13" s="808"/>
      <c r="F13" s="808"/>
      <c r="G13" s="808"/>
      <c r="H13" s="808"/>
    </row>
    <row r="14" spans="1:11" ht="18.899999999999999" customHeight="1">
      <c r="A14" s="808"/>
      <c r="B14" s="808"/>
      <c r="C14" s="808"/>
      <c r="D14" s="808"/>
      <c r="E14" s="808"/>
      <c r="F14" s="808"/>
      <c r="G14" s="808"/>
      <c r="H14" s="808"/>
    </row>
    <row r="15" spans="1:11" ht="18.899999999999999" customHeight="1">
      <c r="A15" s="812" t="s">
        <v>1510</v>
      </c>
      <c r="B15" s="812"/>
      <c r="C15" s="812"/>
      <c r="D15" s="812"/>
      <c r="E15" s="812"/>
      <c r="F15" s="812"/>
      <c r="G15" s="812"/>
      <c r="H15" s="812"/>
      <c r="K15" s="62"/>
    </row>
    <row r="16" spans="1:11" ht="18.899999999999999" customHeight="1">
      <c r="A16" s="808"/>
      <c r="B16" s="808"/>
      <c r="C16" s="808"/>
      <c r="D16" s="808"/>
      <c r="E16" s="808"/>
      <c r="F16" s="808"/>
      <c r="G16" s="808"/>
      <c r="H16" s="808"/>
      <c r="K16" s="62"/>
    </row>
    <row r="17" spans="1:13" ht="18.899999999999999" customHeight="1">
      <c r="A17" s="1166" t="s">
        <v>271</v>
      </c>
      <c r="B17" s="1166"/>
      <c r="C17" s="1166"/>
      <c r="D17" s="1166"/>
      <c r="E17" s="1166"/>
      <c r="F17" s="1166"/>
      <c r="G17" s="1166"/>
      <c r="H17" s="1166"/>
      <c r="K17" s="62"/>
      <c r="M17" s="62"/>
    </row>
    <row r="18" spans="1:13" ht="18.899999999999999" customHeight="1">
      <c r="A18" s="810" t="s">
        <v>1509</v>
      </c>
      <c r="B18" s="810"/>
      <c r="C18" s="810"/>
      <c r="D18" s="810"/>
      <c r="E18" s="810"/>
      <c r="F18" s="810"/>
      <c r="G18" s="810"/>
      <c r="H18" s="810"/>
    </row>
    <row r="19" spans="1:13" ht="18.899999999999999" customHeight="1">
      <c r="A19" s="808" t="s">
        <v>1525</v>
      </c>
      <c r="B19" s="808"/>
      <c r="C19" s="808"/>
      <c r="D19" s="808"/>
      <c r="E19" s="808"/>
      <c r="F19" s="808"/>
      <c r="G19" s="808"/>
      <c r="H19" s="808"/>
    </row>
    <row r="20" spans="1:13" ht="18.899999999999999" customHeight="1">
      <c r="A20" s="812" t="s">
        <v>238</v>
      </c>
      <c r="B20" s="812"/>
      <c r="C20" s="812"/>
      <c r="D20" s="812"/>
      <c r="E20" s="812"/>
      <c r="F20" s="812"/>
      <c r="G20" s="812"/>
      <c r="H20" s="812"/>
    </row>
    <row r="21" spans="1:13" ht="18.899999999999999" customHeight="1">
      <c r="A21" s="812"/>
      <c r="B21" s="812"/>
      <c r="C21" s="812"/>
      <c r="D21" s="812"/>
      <c r="E21" s="812"/>
      <c r="F21" s="812"/>
      <c r="G21" s="812"/>
      <c r="H21" s="812"/>
    </row>
    <row r="22" spans="1:13" ht="18.899999999999999" customHeight="1">
      <c r="A22" s="140"/>
      <c r="B22" s="808" t="s">
        <v>241</v>
      </c>
      <c r="C22" s="808"/>
      <c r="D22" s="808"/>
      <c r="E22" s="808"/>
      <c r="F22" s="808"/>
      <c r="G22" s="808"/>
      <c r="H22" s="808"/>
    </row>
    <row r="23" spans="1:13" ht="18.899999999999999" customHeight="1">
      <c r="A23" s="140"/>
      <c r="B23" s="1165"/>
      <c r="C23" s="1165"/>
      <c r="D23" s="1165"/>
      <c r="E23" s="1165"/>
      <c r="F23" s="1165"/>
      <c r="G23" s="1165"/>
      <c r="H23" s="1165"/>
    </row>
    <row r="24" spans="1:13" ht="18.899999999999999" customHeight="1">
      <c r="A24" s="140"/>
      <c r="B24" s="1165"/>
      <c r="C24" s="1165"/>
      <c r="D24" s="1165"/>
      <c r="E24" s="1165"/>
      <c r="F24" s="1165"/>
      <c r="G24" s="1165"/>
      <c r="H24" s="1165"/>
    </row>
    <row r="25" spans="1:13" ht="18.899999999999999" customHeight="1">
      <c r="A25" s="140"/>
      <c r="B25" s="1165"/>
      <c r="C25" s="1165"/>
      <c r="D25" s="1165"/>
      <c r="E25" s="1165"/>
      <c r="F25" s="1165"/>
      <c r="G25" s="1165"/>
      <c r="H25" s="1165"/>
    </row>
    <row r="26" spans="1:13" ht="18.899999999999999" customHeight="1">
      <c r="A26" s="140"/>
      <c r="B26" s="1165"/>
      <c r="C26" s="1165"/>
      <c r="D26" s="1165"/>
      <c r="E26" s="1165"/>
      <c r="F26" s="1165"/>
      <c r="G26" s="1165"/>
      <c r="H26" s="1165"/>
    </row>
    <row r="27" spans="1:13" ht="18.899999999999999" customHeight="1">
      <c r="A27" s="140"/>
      <c r="B27" s="1165"/>
      <c r="C27" s="1165"/>
      <c r="D27" s="1165"/>
      <c r="E27" s="1165"/>
      <c r="F27" s="1165"/>
      <c r="G27" s="1165"/>
      <c r="H27" s="1165"/>
    </row>
    <row r="28" spans="1:13" ht="18.899999999999999" customHeight="1">
      <c r="A28" s="140"/>
      <c r="B28" s="1165"/>
      <c r="C28" s="1165"/>
      <c r="D28" s="1165"/>
      <c r="E28" s="1165"/>
      <c r="F28" s="1165"/>
      <c r="G28" s="1165"/>
      <c r="H28" s="1165"/>
    </row>
    <row r="29" spans="1:13" ht="18.899999999999999" customHeight="1">
      <c r="A29" s="140"/>
      <c r="B29" s="1165"/>
      <c r="C29" s="1165"/>
      <c r="D29" s="1165"/>
      <c r="E29" s="1165"/>
      <c r="F29" s="1165"/>
      <c r="G29" s="1165"/>
      <c r="H29" s="1165"/>
    </row>
    <row r="30" spans="1:13" ht="18.899999999999999" customHeight="1">
      <c r="A30" s="140"/>
      <c r="B30" s="808" t="s">
        <v>242</v>
      </c>
      <c r="C30" s="808"/>
      <c r="D30" s="808"/>
      <c r="E30" s="808"/>
      <c r="F30" s="808"/>
      <c r="G30" s="808"/>
      <c r="H30" s="808"/>
    </row>
    <row r="31" spans="1:13" ht="18.899999999999999" customHeight="1">
      <c r="A31" s="140"/>
      <c r="B31" s="1165"/>
      <c r="C31" s="1165"/>
      <c r="D31" s="1165"/>
      <c r="E31" s="1165"/>
      <c r="F31" s="1165"/>
      <c r="G31" s="1165"/>
      <c r="H31" s="1165"/>
    </row>
    <row r="32" spans="1:13" ht="18.899999999999999" customHeight="1">
      <c r="A32" s="140"/>
      <c r="B32" s="1165"/>
      <c r="C32" s="1165"/>
      <c r="D32" s="1165"/>
      <c r="E32" s="1165"/>
      <c r="F32" s="1165"/>
      <c r="G32" s="1165"/>
      <c r="H32" s="1165"/>
    </row>
    <row r="33" spans="1:8" ht="18.899999999999999" customHeight="1">
      <c r="A33" s="140"/>
      <c r="B33" s="1165"/>
      <c r="C33" s="1165"/>
      <c r="D33" s="1165"/>
      <c r="E33" s="1165"/>
      <c r="F33" s="1165"/>
      <c r="G33" s="1165"/>
      <c r="H33" s="1165"/>
    </row>
    <row r="34" spans="1:8" ht="18.899999999999999" customHeight="1">
      <c r="A34" s="140"/>
      <c r="B34" s="1165"/>
      <c r="C34" s="1165"/>
      <c r="D34" s="1165"/>
      <c r="E34" s="1165"/>
      <c r="F34" s="1165"/>
      <c r="G34" s="1165"/>
      <c r="H34" s="1165"/>
    </row>
    <row r="35" spans="1:8" ht="18.899999999999999" customHeight="1">
      <c r="A35" s="140"/>
      <c r="B35" s="1165"/>
      <c r="C35" s="1165"/>
      <c r="D35" s="1165"/>
      <c r="E35" s="1165"/>
      <c r="F35" s="1165"/>
      <c r="G35" s="1165"/>
      <c r="H35" s="1165"/>
    </row>
    <row r="36" spans="1:8" ht="18.899999999999999" customHeight="1">
      <c r="A36" s="140"/>
      <c r="B36" s="1165"/>
      <c r="C36" s="1165"/>
      <c r="D36" s="1165"/>
      <c r="E36" s="1165"/>
      <c r="F36" s="1165"/>
      <c r="G36" s="1165"/>
      <c r="H36" s="1165"/>
    </row>
    <row r="37" spans="1:8" ht="18.899999999999999" customHeight="1">
      <c r="A37" s="140"/>
      <c r="B37" s="1165"/>
      <c r="C37" s="1165"/>
      <c r="D37" s="1165"/>
      <c r="E37" s="1165"/>
      <c r="F37" s="1165"/>
      <c r="G37" s="1165"/>
      <c r="H37" s="1165"/>
    </row>
    <row r="38" spans="1:8" ht="18.899999999999999" customHeight="1">
      <c r="A38" s="140"/>
      <c r="B38" s="1165"/>
      <c r="C38" s="1165"/>
      <c r="D38" s="1165"/>
      <c r="E38" s="1165"/>
      <c r="F38" s="1165"/>
      <c r="G38" s="1165"/>
      <c r="H38" s="1165"/>
    </row>
    <row r="39" spans="1:8" ht="18.899999999999999" customHeight="1">
      <c r="A39" s="139"/>
      <c r="B39" s="1165"/>
      <c r="C39" s="1165"/>
      <c r="D39" s="1165"/>
      <c r="E39" s="1165"/>
      <c r="F39" s="1165"/>
      <c r="G39" s="1165"/>
      <c r="H39" s="1165"/>
    </row>
    <row r="40" spans="1:8" ht="18.899999999999999" customHeight="1">
      <c r="A40" s="808" t="s">
        <v>259</v>
      </c>
      <c r="B40" s="808"/>
      <c r="C40" s="808"/>
      <c r="D40" s="808"/>
      <c r="E40" s="808"/>
      <c r="F40" s="808"/>
      <c r="G40" s="808"/>
      <c r="H40" s="808"/>
    </row>
    <row r="41" spans="1:8" ht="18.899999999999999" customHeight="1">
      <c r="A41" s="808" t="s">
        <v>256</v>
      </c>
      <c r="B41" s="808"/>
      <c r="C41" s="808"/>
      <c r="D41" s="808"/>
      <c r="E41" s="808"/>
      <c r="F41" s="808"/>
      <c r="G41" s="808"/>
      <c r="H41" s="808"/>
    </row>
    <row r="42" spans="1:8" ht="18" customHeight="1">
      <c r="A42" s="808" t="s">
        <v>257</v>
      </c>
      <c r="B42" s="808"/>
      <c r="C42" s="808"/>
      <c r="D42" s="808"/>
      <c r="E42" s="808"/>
      <c r="F42" s="808"/>
      <c r="G42" s="808"/>
      <c r="H42" s="808"/>
    </row>
    <row r="43" spans="1:8" ht="18" customHeight="1">
      <c r="A43" s="807"/>
      <c r="B43" s="807"/>
      <c r="C43" s="807"/>
      <c r="D43" s="807"/>
      <c r="E43" s="807"/>
      <c r="F43" s="807"/>
      <c r="G43" s="807"/>
      <c r="H43" s="807"/>
    </row>
    <row r="44" spans="1:8" ht="18" customHeight="1">
      <c r="A44" s="1164"/>
      <c r="B44" s="1164"/>
      <c r="C44" s="1164"/>
      <c r="D44" s="1164"/>
      <c r="E44" s="1164"/>
      <c r="F44" s="1164"/>
      <c r="G44" s="1164"/>
      <c r="H44" s="1164"/>
    </row>
    <row r="45" spans="1:8" ht="18" customHeight="1">
      <c r="A45" s="1164"/>
      <c r="B45" s="1164"/>
      <c r="C45" s="1164"/>
      <c r="D45" s="1164"/>
      <c r="E45" s="1164"/>
      <c r="F45" s="1164"/>
      <c r="G45" s="1164"/>
      <c r="H45" s="1164"/>
    </row>
    <row r="46" spans="1:8" ht="18" customHeight="1">
      <c r="A46" s="1164"/>
      <c r="B46" s="1164"/>
      <c r="C46" s="1164"/>
      <c r="D46" s="1164"/>
      <c r="E46" s="1164"/>
      <c r="F46" s="1164"/>
      <c r="G46" s="1164"/>
      <c r="H46" s="1164"/>
    </row>
    <row r="47" spans="1:8" ht="18" customHeight="1">
      <c r="A47" s="1164"/>
      <c r="B47" s="1164"/>
      <c r="C47" s="1164"/>
      <c r="D47" s="1164"/>
      <c r="E47" s="1164"/>
      <c r="F47" s="1164"/>
      <c r="G47" s="1164"/>
      <c r="H47" s="1164"/>
    </row>
    <row r="48" spans="1:8" ht="18" customHeight="1">
      <c r="A48" s="1164"/>
      <c r="B48" s="1164"/>
      <c r="C48" s="1164"/>
      <c r="D48" s="1164"/>
      <c r="E48" s="1164"/>
      <c r="F48" s="1164"/>
      <c r="G48" s="1164"/>
      <c r="H48" s="1164"/>
    </row>
    <row r="49" ht="15" customHeight="1"/>
    <row r="50" ht="15" customHeight="1"/>
  </sheetData>
  <mergeCells count="44">
    <mergeCell ref="B22:H22"/>
    <mergeCell ref="A6:H6"/>
    <mergeCell ref="A1:H1"/>
    <mergeCell ref="A2:H2"/>
    <mergeCell ref="A3:H3"/>
    <mergeCell ref="A5:H5"/>
    <mergeCell ref="A4:H4"/>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46:H46"/>
    <mergeCell ref="A47:H47"/>
    <mergeCell ref="A48:H48"/>
    <mergeCell ref="B23:H29"/>
    <mergeCell ref="B31:H39"/>
    <mergeCell ref="A40:H40"/>
    <mergeCell ref="A41:H41"/>
    <mergeCell ref="A42:H42"/>
    <mergeCell ref="A43:H43"/>
    <mergeCell ref="A44:H44"/>
    <mergeCell ref="A45:H45"/>
    <mergeCell ref="B30:H30"/>
  </mergeCells>
  <phoneticPr fontId="8"/>
  <conditionalFormatting sqref="A2 B23 B31">
    <cfRule type="containsBlanks" dxfId="2" priority="1">
      <formula>LEN(TRIM(A2))=0</formula>
    </cfRule>
  </conditionalFormatting>
  <pageMargins left="1.1023622047244095" right="1.1023622047244095" top="1.1023622047244095" bottom="1.1023622047244095" header="0.19685039370078741" footer="0.1968503937007874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BDE0A-C817-4E20-8842-5F957325C607}">
  <sheetPr>
    <tabColor rgb="FFFFC000"/>
    <pageSetUpPr fitToPage="1"/>
  </sheetPr>
  <dimension ref="A1:B4"/>
  <sheetViews>
    <sheetView view="pageBreakPreview" zoomScaleNormal="100" zoomScaleSheetLayoutView="100" workbookViewId="0">
      <selection activeCell="A3" sqref="A3"/>
    </sheetView>
  </sheetViews>
  <sheetFormatPr defaultColWidth="8.81640625" defaultRowHeight="14"/>
  <cols>
    <col min="1" max="2" width="80.6328125" style="63" customWidth="1"/>
    <col min="3" max="16384" width="8.81640625" style="63"/>
  </cols>
  <sheetData>
    <row r="1" spans="1:2">
      <c r="A1" s="63" t="s">
        <v>1216</v>
      </c>
    </row>
    <row r="2" spans="1:2">
      <c r="A2" s="399" t="s">
        <v>1217</v>
      </c>
      <c r="B2" s="399" t="s">
        <v>1218</v>
      </c>
    </row>
    <row r="3" spans="1:2" ht="350">
      <c r="A3" s="400" t="s">
        <v>1221</v>
      </c>
      <c r="B3" s="400" t="s">
        <v>1219</v>
      </c>
    </row>
    <row r="4" spans="1:2">
      <c r="A4" s="63" t="s">
        <v>1220</v>
      </c>
    </row>
  </sheetData>
  <phoneticPr fontId="8"/>
  <printOptions horizontalCentered="1" verticalCentered="1"/>
  <pageMargins left="0.70866141732283472" right="0.70866141732283472" top="0.74803149606299213" bottom="0.74803149606299213" header="0.31496062992125984" footer="0.3149606299212598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1253C-8F1E-4D34-948D-BBDC6FA30EE9}">
  <sheetPr>
    <tabColor rgb="FFFFC000"/>
    <pageSetUpPr fitToPage="1"/>
  </sheetPr>
  <dimension ref="A1:H50"/>
  <sheetViews>
    <sheetView view="pageBreakPreview" topLeftCell="A13" zoomScale="90" zoomScaleNormal="100" zoomScaleSheetLayoutView="90" zoomScalePageLayoutView="80" workbookViewId="0">
      <selection activeCell="Q11" sqref="Q11"/>
    </sheetView>
  </sheetViews>
  <sheetFormatPr defaultColWidth="8.81640625" defaultRowHeight="13"/>
  <cols>
    <col min="1" max="1" width="3" style="61" customWidth="1"/>
    <col min="2" max="2" width="22.90625" style="61" customWidth="1"/>
    <col min="3" max="3" width="7.36328125" style="61" customWidth="1"/>
    <col min="4" max="4" width="12.453125" style="61" customWidth="1"/>
    <col min="5" max="5" width="3.08984375" style="61" customWidth="1"/>
    <col min="6" max="6" width="16.453125" style="61" customWidth="1"/>
    <col min="7" max="7" width="4.81640625" style="61" customWidth="1"/>
    <col min="8" max="8" width="19.6328125" style="61" customWidth="1"/>
    <col min="9" max="9" width="5.453125" style="61" customWidth="1"/>
    <col min="10" max="16384" width="8.81640625" style="61"/>
  </cols>
  <sheetData>
    <row r="1" spans="1:8" ht="18.899999999999999" customHeight="1">
      <c r="A1" s="808" t="s">
        <v>243</v>
      </c>
      <c r="B1" s="808"/>
      <c r="C1" s="808"/>
      <c r="D1" s="808"/>
      <c r="E1" s="808"/>
      <c r="F1" s="808"/>
      <c r="G1" s="808"/>
      <c r="H1" s="808"/>
    </row>
    <row r="2" spans="1:8" ht="18.899999999999999" customHeight="1">
      <c r="A2" s="1167" t="s">
        <v>1535</v>
      </c>
      <c r="B2" s="1167"/>
      <c r="C2" s="1167"/>
      <c r="D2" s="1167"/>
      <c r="E2" s="1167"/>
      <c r="F2" s="1167"/>
      <c r="G2" s="1167"/>
      <c r="H2" s="1167"/>
    </row>
    <row r="3" spans="1:8" ht="18.899999999999999" customHeight="1">
      <c r="A3" s="808"/>
      <c r="B3" s="808"/>
      <c r="C3" s="808"/>
      <c r="D3" s="808"/>
      <c r="E3" s="808"/>
      <c r="F3" s="808"/>
      <c r="G3" s="808"/>
      <c r="H3" s="808"/>
    </row>
    <row r="4" spans="1:8" ht="18.899999999999999" customHeight="1">
      <c r="A4" s="808"/>
      <c r="B4" s="808"/>
      <c r="C4" s="808"/>
      <c r="D4" s="808"/>
      <c r="E4" s="808"/>
      <c r="F4" s="808"/>
      <c r="G4" s="808"/>
      <c r="H4" s="808"/>
    </row>
    <row r="5" spans="1:8" ht="18.899999999999999" customHeight="1">
      <c r="A5" s="808" t="s">
        <v>236</v>
      </c>
      <c r="B5" s="808"/>
      <c r="C5" s="808"/>
      <c r="D5" s="808"/>
      <c r="E5" s="808"/>
      <c r="F5" s="808"/>
      <c r="G5" s="808"/>
      <c r="H5" s="808"/>
    </row>
    <row r="6" spans="1:8" ht="18.899999999999999" customHeight="1">
      <c r="A6" s="808"/>
      <c r="B6" s="808"/>
      <c r="C6" s="808"/>
      <c r="D6" s="808"/>
      <c r="E6" s="808"/>
      <c r="F6" s="808"/>
      <c r="G6" s="808"/>
      <c r="H6" s="808"/>
    </row>
    <row r="7" spans="1:8" ht="15" customHeight="1">
      <c r="A7" s="808"/>
      <c r="B7" s="808"/>
      <c r="C7" s="808"/>
      <c r="D7" s="808"/>
      <c r="E7" s="808"/>
      <c r="F7" s="808"/>
      <c r="G7" s="808"/>
      <c r="H7" s="808"/>
    </row>
    <row r="8" spans="1:8" ht="15" customHeight="1">
      <c r="A8" s="808"/>
      <c r="B8" s="808"/>
      <c r="C8" s="808"/>
      <c r="D8" s="808" t="s">
        <v>233</v>
      </c>
      <c r="E8" s="808"/>
      <c r="F8" s="810" t="str">
        <f>IFERROR(LEFT(申請用入力!R9,FIND(" ",SUBSTITUTE(申請用入力!R9,"　"," "))-1),LEFT(申請用入力!R9,18))</f>
        <v/>
      </c>
      <c r="G8" s="810"/>
      <c r="H8" s="810"/>
    </row>
    <row r="9" spans="1:8" ht="15" customHeight="1">
      <c r="A9" s="808"/>
      <c r="B9" s="808"/>
      <c r="C9" s="808"/>
      <c r="D9" s="808"/>
      <c r="E9" s="808"/>
      <c r="F9" s="810" t="str">
        <f>IFERROR(MID(申請用入力!R9,FIND(" ",SUBSTITUTE(申請用入力!R9,"　"," "))+1,LEN(申請用入力!R9)),MID(申請用入力!R9,LEN(F8)+1,99))</f>
        <v/>
      </c>
      <c r="G9" s="810"/>
      <c r="H9" s="810"/>
    </row>
    <row r="10" spans="1:8" ht="15" customHeight="1">
      <c r="A10" s="808"/>
      <c r="B10" s="808"/>
      <c r="C10" s="808"/>
      <c r="D10" s="808" t="s">
        <v>234</v>
      </c>
      <c r="E10" s="808"/>
      <c r="F10" s="810" t="str">
        <f>LEFT(申請用入力!R4,18)</f>
        <v/>
      </c>
      <c r="G10" s="810"/>
      <c r="H10" s="810"/>
    </row>
    <row r="11" spans="1:8" ht="15" customHeight="1">
      <c r="A11" s="808"/>
      <c r="B11" s="808"/>
      <c r="C11" s="808"/>
      <c r="D11" s="808"/>
      <c r="E11" s="808"/>
      <c r="F11" s="810" t="str">
        <f>MID(申請用入力!R4,LEN(F10)+1,99)</f>
        <v/>
      </c>
      <c r="G11" s="810"/>
      <c r="H11" s="810"/>
    </row>
    <row r="12" spans="1:8" ht="18.899999999999999" customHeight="1">
      <c r="A12" s="808"/>
      <c r="B12" s="808"/>
      <c r="C12" s="808"/>
      <c r="D12" s="808" t="s">
        <v>239</v>
      </c>
      <c r="E12" s="808"/>
      <c r="F12" s="810" t="str">
        <f>申請用入力!R6&amp;"　"&amp;申請用入力!R7</f>
        <v>　</v>
      </c>
      <c r="G12" s="810"/>
      <c r="H12" s="810"/>
    </row>
    <row r="13" spans="1:8" ht="18.899999999999999" customHeight="1">
      <c r="A13" s="808"/>
      <c r="B13" s="808"/>
      <c r="C13" s="808"/>
      <c r="D13" s="808"/>
      <c r="E13" s="808"/>
      <c r="F13" s="808"/>
      <c r="G13" s="808"/>
      <c r="H13" s="808"/>
    </row>
    <row r="14" spans="1:8" ht="18.899999999999999" customHeight="1">
      <c r="A14" s="808"/>
      <c r="B14" s="808"/>
      <c r="C14" s="808"/>
      <c r="D14" s="808"/>
      <c r="E14" s="808"/>
      <c r="F14" s="808"/>
      <c r="G14" s="808"/>
      <c r="H14" s="808"/>
    </row>
    <row r="15" spans="1:8" ht="18.899999999999999" customHeight="1">
      <c r="A15" s="812" t="s">
        <v>1536</v>
      </c>
      <c r="B15" s="812"/>
      <c r="C15" s="812"/>
      <c r="D15" s="812"/>
      <c r="E15" s="812"/>
      <c r="F15" s="812"/>
      <c r="G15" s="812"/>
      <c r="H15" s="812"/>
    </row>
    <row r="16" spans="1:8" ht="18.899999999999999" customHeight="1">
      <c r="A16" s="808"/>
      <c r="B16" s="808"/>
      <c r="C16" s="808"/>
      <c r="D16" s="808"/>
      <c r="E16" s="808"/>
      <c r="F16" s="808"/>
      <c r="G16" s="808"/>
      <c r="H16" s="808"/>
    </row>
    <row r="17" spans="1:8" ht="18.899999999999999" customHeight="1">
      <c r="A17" s="1166" t="s">
        <v>1248</v>
      </c>
      <c r="B17" s="1166"/>
      <c r="C17" s="1166"/>
      <c r="D17" s="1166"/>
      <c r="E17" s="1166"/>
      <c r="F17" s="1166"/>
      <c r="G17" s="1166"/>
      <c r="H17" s="1166"/>
    </row>
    <row r="18" spans="1:8" ht="18.899999999999999" customHeight="1">
      <c r="A18" s="1169" t="s">
        <v>1512</v>
      </c>
      <c r="B18" s="810"/>
      <c r="C18" s="810"/>
      <c r="D18" s="810"/>
      <c r="E18" s="810"/>
      <c r="F18" s="810"/>
      <c r="G18" s="810"/>
      <c r="H18" s="810"/>
    </row>
    <row r="19" spans="1:8" ht="18.899999999999999" customHeight="1">
      <c r="A19" s="808" t="s">
        <v>1526</v>
      </c>
      <c r="B19" s="808"/>
      <c r="C19" s="808"/>
      <c r="D19" s="808"/>
      <c r="E19" s="808"/>
      <c r="F19" s="808"/>
      <c r="G19" s="808"/>
      <c r="H19" s="808"/>
    </row>
    <row r="20" spans="1:8" ht="18.899999999999999" customHeight="1">
      <c r="A20" s="812" t="s">
        <v>238</v>
      </c>
      <c r="B20" s="812"/>
      <c r="C20" s="812"/>
      <c r="D20" s="812"/>
      <c r="E20" s="812"/>
      <c r="F20" s="812"/>
      <c r="G20" s="812"/>
      <c r="H20" s="812"/>
    </row>
    <row r="21" spans="1:8" ht="18.899999999999999" customHeight="1">
      <c r="A21" s="812"/>
      <c r="B21" s="812"/>
      <c r="C21" s="812"/>
      <c r="D21" s="812"/>
      <c r="E21" s="812"/>
      <c r="F21" s="812"/>
      <c r="G21" s="812"/>
      <c r="H21" s="812"/>
    </row>
    <row r="22" spans="1:8" ht="18.899999999999999" customHeight="1">
      <c r="A22" s="140"/>
      <c r="B22" s="808" t="s">
        <v>244</v>
      </c>
      <c r="C22" s="808"/>
      <c r="D22" s="808"/>
      <c r="E22" s="808"/>
      <c r="F22" s="808"/>
      <c r="G22" s="808"/>
      <c r="H22" s="808"/>
    </row>
    <row r="23" spans="1:8" ht="18.899999999999999" customHeight="1">
      <c r="A23" s="140"/>
      <c r="B23" s="1165"/>
      <c r="C23" s="1165"/>
      <c r="D23" s="1165"/>
      <c r="E23" s="1165"/>
      <c r="F23" s="1165"/>
      <c r="G23" s="1165"/>
      <c r="H23" s="1165"/>
    </row>
    <row r="24" spans="1:8" ht="18.899999999999999" customHeight="1">
      <c r="A24" s="140"/>
      <c r="B24" s="1165"/>
      <c r="C24" s="1165"/>
      <c r="D24" s="1165"/>
      <c r="E24" s="1165"/>
      <c r="F24" s="1165"/>
      <c r="G24" s="1165"/>
      <c r="H24" s="1165"/>
    </row>
    <row r="25" spans="1:8" ht="18.899999999999999" customHeight="1">
      <c r="A25" s="140"/>
      <c r="B25" s="1165"/>
      <c r="C25" s="1165"/>
      <c r="D25" s="1165"/>
      <c r="E25" s="1165"/>
      <c r="F25" s="1165"/>
      <c r="G25" s="1165"/>
      <c r="H25" s="1165"/>
    </row>
    <row r="26" spans="1:8" ht="18.899999999999999" customHeight="1">
      <c r="A26" s="140"/>
      <c r="B26" s="1165"/>
      <c r="C26" s="1165"/>
      <c r="D26" s="1165"/>
      <c r="E26" s="1165"/>
      <c r="F26" s="1165"/>
      <c r="G26" s="1165"/>
      <c r="H26" s="1165"/>
    </row>
    <row r="27" spans="1:8" ht="18.899999999999999" customHeight="1">
      <c r="A27" s="140"/>
      <c r="B27" s="1165"/>
      <c r="C27" s="1165"/>
      <c r="D27" s="1165"/>
      <c r="E27" s="1165"/>
      <c r="F27" s="1165"/>
      <c r="G27" s="1165"/>
      <c r="H27" s="1165"/>
    </row>
    <row r="28" spans="1:8" ht="18.899999999999999" customHeight="1">
      <c r="A28" s="140"/>
      <c r="B28" s="1165"/>
      <c r="C28" s="1165"/>
      <c r="D28" s="1165"/>
      <c r="E28" s="1165"/>
      <c r="F28" s="1165"/>
      <c r="G28" s="1165"/>
      <c r="H28" s="1165"/>
    </row>
    <row r="29" spans="1:8" ht="18.899999999999999" customHeight="1">
      <c r="A29" s="140"/>
      <c r="B29" s="1165"/>
      <c r="C29" s="1165"/>
      <c r="D29" s="1165"/>
      <c r="E29" s="1165"/>
      <c r="F29" s="1165"/>
      <c r="G29" s="1165"/>
      <c r="H29" s="1165"/>
    </row>
    <row r="30" spans="1:8" ht="18.899999999999999" customHeight="1">
      <c r="A30" s="140"/>
      <c r="B30" s="808" t="s">
        <v>245</v>
      </c>
      <c r="C30" s="808"/>
      <c r="D30" s="808"/>
      <c r="E30" s="808"/>
      <c r="F30" s="808"/>
      <c r="G30" s="808"/>
      <c r="H30" s="808"/>
    </row>
    <row r="31" spans="1:8" ht="18.899999999999999" customHeight="1">
      <c r="A31" s="140"/>
      <c r="B31" s="140"/>
      <c r="C31" s="140"/>
      <c r="D31" s="140"/>
      <c r="E31" s="140"/>
      <c r="F31" s="140"/>
      <c r="G31" s="140"/>
      <c r="H31" s="140"/>
    </row>
    <row r="32" spans="1:8" ht="18.899999999999999" customHeight="1">
      <c r="A32" s="140"/>
      <c r="B32" s="1168" t="s">
        <v>255</v>
      </c>
      <c r="C32" s="1168"/>
      <c r="D32" s="1168"/>
      <c r="E32" s="1168"/>
      <c r="F32" s="1168"/>
      <c r="G32" s="1168"/>
      <c r="H32" s="140"/>
    </row>
    <row r="33" spans="1:8" ht="18.899999999999999" customHeight="1">
      <c r="A33" s="140"/>
      <c r="B33" s="140"/>
      <c r="C33" s="140"/>
      <c r="D33" s="140"/>
      <c r="E33" s="140"/>
      <c r="F33" s="140"/>
      <c r="G33" s="140"/>
      <c r="H33" s="140"/>
    </row>
    <row r="34" spans="1:8" ht="18.899999999999999" customHeight="1">
      <c r="A34" s="140"/>
      <c r="B34" s="140"/>
      <c r="C34" s="140"/>
      <c r="D34" s="140"/>
      <c r="E34" s="140"/>
      <c r="F34" s="140"/>
      <c r="G34" s="140"/>
      <c r="H34" s="140"/>
    </row>
    <row r="35" spans="1:8" ht="18.899999999999999" customHeight="1">
      <c r="A35" s="140"/>
      <c r="B35" s="140"/>
      <c r="C35" s="140"/>
      <c r="D35" s="140"/>
      <c r="E35" s="140"/>
      <c r="F35" s="140"/>
      <c r="G35" s="140"/>
      <c r="H35" s="140"/>
    </row>
    <row r="36" spans="1:8" ht="18.899999999999999" customHeight="1">
      <c r="A36" s="140"/>
      <c r="B36" s="140"/>
      <c r="C36" s="140"/>
      <c r="D36" s="140"/>
      <c r="E36" s="140"/>
      <c r="F36" s="140"/>
      <c r="G36" s="140"/>
      <c r="H36" s="140"/>
    </row>
    <row r="37" spans="1:8" ht="18.899999999999999" customHeight="1">
      <c r="A37" s="140"/>
      <c r="B37" s="140"/>
      <c r="C37" s="140"/>
      <c r="D37" s="140"/>
      <c r="E37" s="140"/>
      <c r="F37" s="140"/>
      <c r="G37" s="140"/>
      <c r="H37" s="140"/>
    </row>
    <row r="38" spans="1:8" ht="18.899999999999999" customHeight="1">
      <c r="A38" s="140"/>
      <c r="B38" s="140"/>
      <c r="C38" s="140"/>
      <c r="D38" s="140"/>
      <c r="E38" s="140"/>
      <c r="F38" s="140"/>
      <c r="G38" s="140"/>
      <c r="H38" s="140"/>
    </row>
    <row r="39" spans="1:8" ht="18.899999999999999" customHeight="1">
      <c r="A39" s="139"/>
      <c r="B39" s="140"/>
      <c r="C39" s="140"/>
      <c r="D39" s="140"/>
      <c r="E39" s="140"/>
      <c r="F39" s="140"/>
      <c r="G39" s="140"/>
      <c r="H39" s="140"/>
    </row>
    <row r="40" spans="1:8" ht="18.899999999999999" customHeight="1">
      <c r="A40" s="808" t="s">
        <v>258</v>
      </c>
      <c r="B40" s="808"/>
      <c r="C40" s="808"/>
      <c r="D40" s="808"/>
      <c r="E40" s="808"/>
      <c r="F40" s="808"/>
      <c r="G40" s="808"/>
      <c r="H40" s="808"/>
    </row>
    <row r="41" spans="1:8" ht="18.899999999999999" customHeight="1">
      <c r="A41" s="808" t="s">
        <v>246</v>
      </c>
      <c r="B41" s="808"/>
      <c r="C41" s="808"/>
      <c r="D41" s="808"/>
      <c r="E41" s="808"/>
      <c r="F41" s="808"/>
      <c r="G41" s="808"/>
      <c r="H41" s="808"/>
    </row>
    <row r="42" spans="1:8" ht="18" customHeight="1">
      <c r="A42" s="808"/>
      <c r="B42" s="808"/>
      <c r="C42" s="808"/>
      <c r="D42" s="808"/>
      <c r="E42" s="808"/>
      <c r="F42" s="808"/>
      <c r="G42" s="808"/>
      <c r="H42" s="808"/>
    </row>
    <row r="43" spans="1:8" ht="18" customHeight="1">
      <c r="A43" s="807"/>
      <c r="B43" s="807"/>
      <c r="C43" s="807"/>
      <c r="D43" s="807"/>
      <c r="E43" s="807"/>
      <c r="F43" s="807"/>
      <c r="G43" s="807"/>
      <c r="H43" s="807"/>
    </row>
    <row r="44" spans="1:8" ht="18" customHeight="1">
      <c r="A44" s="1164"/>
      <c r="B44" s="1164"/>
      <c r="C44" s="1164"/>
      <c r="D44" s="1164"/>
      <c r="E44" s="1164"/>
      <c r="F44" s="1164"/>
      <c r="G44" s="1164"/>
      <c r="H44" s="1164"/>
    </row>
    <row r="45" spans="1:8" ht="18" customHeight="1">
      <c r="A45" s="1164"/>
      <c r="B45" s="1164"/>
      <c r="C45" s="1164"/>
      <c r="D45" s="1164"/>
      <c r="E45" s="1164"/>
      <c r="F45" s="1164"/>
      <c r="G45" s="1164"/>
      <c r="H45" s="1164"/>
    </row>
    <row r="46" spans="1:8" ht="18" customHeight="1">
      <c r="A46" s="1164"/>
      <c r="B46" s="1164"/>
      <c r="C46" s="1164"/>
      <c r="D46" s="1164"/>
      <c r="E46" s="1164"/>
      <c r="F46" s="1164"/>
      <c r="G46" s="1164"/>
      <c r="H46" s="1164"/>
    </row>
    <row r="47" spans="1:8" ht="18" customHeight="1">
      <c r="A47" s="1164"/>
      <c r="B47" s="1164"/>
      <c r="C47" s="1164"/>
      <c r="D47" s="1164"/>
      <c r="E47" s="1164"/>
      <c r="F47" s="1164"/>
      <c r="G47" s="1164"/>
      <c r="H47" s="1164"/>
    </row>
    <row r="48" spans="1:8" ht="18" customHeight="1">
      <c r="A48" s="1164"/>
      <c r="B48" s="1164"/>
      <c r="C48" s="1164"/>
      <c r="D48" s="1164"/>
      <c r="E48" s="1164"/>
      <c r="F48" s="1164"/>
      <c r="G48" s="1164"/>
      <c r="H48" s="1164"/>
    </row>
    <row r="49" ht="15" customHeight="1"/>
    <row r="50" ht="15" customHeight="1"/>
  </sheetData>
  <mergeCells count="44">
    <mergeCell ref="A6:H6"/>
    <mergeCell ref="A1:H1"/>
    <mergeCell ref="A2:H2"/>
    <mergeCell ref="A3:H3"/>
    <mergeCell ref="A5:H5"/>
    <mergeCell ref="A4:H4"/>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48:H48"/>
    <mergeCell ref="B22:H22"/>
    <mergeCell ref="B30:H30"/>
    <mergeCell ref="A42:H42"/>
    <mergeCell ref="A43:H43"/>
    <mergeCell ref="A44:H44"/>
    <mergeCell ref="A45:H45"/>
    <mergeCell ref="A46:H46"/>
    <mergeCell ref="A47:H47"/>
    <mergeCell ref="B23:H29"/>
    <mergeCell ref="A40:H40"/>
    <mergeCell ref="A41:H41"/>
    <mergeCell ref="B32:G32"/>
  </mergeCells>
  <phoneticPr fontId="8"/>
  <conditionalFormatting sqref="A2">
    <cfRule type="containsBlanks" dxfId="1" priority="2">
      <formula>LEN(TRIM(A2))=0</formula>
    </cfRule>
  </conditionalFormatting>
  <conditionalFormatting sqref="B23:H29">
    <cfRule type="containsBlanks" dxfId="0" priority="1">
      <formula>LEN(TRIM(B23))=0</formula>
    </cfRule>
  </conditionalFormatting>
  <pageMargins left="1.1023622047244095" right="1.1023622047244095" top="1.1023622047244095" bottom="1.1023622047244095" header="0.19685039370078741" footer="0.1968503937007874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C9B4B-D624-47BB-91CF-3905A81B2EAD}">
  <sheetPr>
    <tabColor rgb="FFFF0000"/>
    <pageSetUpPr fitToPage="1"/>
  </sheetPr>
  <dimension ref="A1:K46"/>
  <sheetViews>
    <sheetView tabSelected="1" view="pageBreakPreview" zoomScale="55" zoomScaleNormal="70" zoomScaleSheetLayoutView="55" workbookViewId="0">
      <pane xSplit="2" ySplit="7" topLeftCell="C38" activePane="bottomRight" state="frozen"/>
      <selection pane="topRight" activeCell="C1" sqref="C1"/>
      <selection pane="bottomLeft" activeCell="A8" sqref="A8"/>
      <selection pane="bottomRight" activeCell="H44" sqref="H44"/>
    </sheetView>
  </sheetViews>
  <sheetFormatPr defaultColWidth="9" defaultRowHeight="13"/>
  <cols>
    <col min="1" max="1" width="5.08984375" style="20" customWidth="1"/>
    <col min="2" max="2" width="68.81640625" style="20" customWidth="1"/>
    <col min="3" max="3" width="16" style="20" customWidth="1"/>
    <col min="4" max="6" width="20.08984375" style="20" customWidth="1"/>
    <col min="7" max="7" width="21.453125" style="20" customWidth="1"/>
    <col min="8" max="8" width="20.08984375" style="20" customWidth="1"/>
    <col min="9" max="9" width="11" style="20" customWidth="1"/>
    <col min="10" max="11" width="5.90625" style="20" customWidth="1"/>
    <col min="12" max="16384" width="9" style="20"/>
  </cols>
  <sheetData>
    <row r="1" spans="1:11" ht="28">
      <c r="B1" s="21" t="s">
        <v>0</v>
      </c>
    </row>
    <row r="2" spans="1:11" ht="12" customHeight="1">
      <c r="B2" s="21"/>
    </row>
    <row r="3" spans="1:11" s="22" customFormat="1" ht="21" customHeight="1">
      <c r="B3" s="23" t="s">
        <v>1</v>
      </c>
    </row>
    <row r="4" spans="1:11" s="22" customFormat="1" ht="25.5" customHeight="1">
      <c r="B4" s="23" t="s">
        <v>1506</v>
      </c>
    </row>
    <row r="5" spans="1:11" s="24" customFormat="1" ht="59.25" customHeight="1">
      <c r="A5" s="564" t="s">
        <v>2</v>
      </c>
      <c r="B5" s="565"/>
      <c r="C5" s="566"/>
      <c r="D5" s="553" t="s">
        <v>1505</v>
      </c>
      <c r="E5" s="553" t="s">
        <v>1494</v>
      </c>
      <c r="F5" s="553" t="s">
        <v>1495</v>
      </c>
      <c r="G5" s="553" t="s">
        <v>1496</v>
      </c>
      <c r="H5" s="553" t="s">
        <v>1515</v>
      </c>
      <c r="I5" s="555" t="s">
        <v>3</v>
      </c>
      <c r="J5" s="556"/>
      <c r="K5" s="557"/>
    </row>
    <row r="6" spans="1:11" s="24" customFormat="1" ht="17.25" customHeight="1">
      <c r="A6" s="567"/>
      <c r="B6" s="568"/>
      <c r="C6" s="569"/>
      <c r="D6" s="554"/>
      <c r="E6" s="554"/>
      <c r="F6" s="554"/>
      <c r="G6" s="554"/>
      <c r="H6" s="554"/>
      <c r="I6" s="49" t="s">
        <v>4</v>
      </c>
      <c r="J6" s="558" t="s">
        <v>5</v>
      </c>
      <c r="K6" s="559"/>
    </row>
    <row r="7" spans="1:11" s="24" customFormat="1" ht="57" customHeight="1">
      <c r="A7" s="25" t="s">
        <v>6</v>
      </c>
      <c r="B7" s="548" t="s">
        <v>7</v>
      </c>
      <c r="C7" s="549"/>
      <c r="D7" s="562" t="s">
        <v>8</v>
      </c>
      <c r="E7" s="563"/>
      <c r="F7" s="49" t="s">
        <v>1497</v>
      </c>
      <c r="G7" s="528" t="s">
        <v>10</v>
      </c>
      <c r="H7" s="49" t="s">
        <v>9</v>
      </c>
      <c r="I7" s="26"/>
      <c r="J7" s="560"/>
      <c r="K7" s="561"/>
    </row>
    <row r="8" spans="1:11" s="22" customFormat="1" ht="29.25" customHeight="1">
      <c r="A8" s="43">
        <v>1</v>
      </c>
      <c r="B8" s="543" t="s">
        <v>1199</v>
      </c>
      <c r="C8" s="544"/>
      <c r="D8" s="26" t="s">
        <v>13</v>
      </c>
      <c r="E8" s="26" t="s">
        <v>13</v>
      </c>
      <c r="F8" s="26" t="s">
        <v>13</v>
      </c>
      <c r="G8" s="26" t="s">
        <v>13</v>
      </c>
      <c r="H8" s="26" t="s">
        <v>13</v>
      </c>
      <c r="I8" s="28"/>
      <c r="J8" s="560"/>
      <c r="K8" s="561"/>
    </row>
    <row r="9" spans="1:11" s="22" customFormat="1" ht="29.25" customHeight="1">
      <c r="A9" s="43">
        <v>2</v>
      </c>
      <c r="B9" s="543" t="s">
        <v>1214</v>
      </c>
      <c r="C9" s="544"/>
      <c r="D9" s="26" t="s">
        <v>13</v>
      </c>
      <c r="E9" s="26" t="s">
        <v>13</v>
      </c>
      <c r="F9" s="26" t="s">
        <v>13</v>
      </c>
      <c r="G9" s="26" t="s">
        <v>13</v>
      </c>
      <c r="H9" s="26" t="s">
        <v>13</v>
      </c>
      <c r="I9" s="28"/>
      <c r="J9" s="560"/>
      <c r="K9" s="561"/>
    </row>
    <row r="10" spans="1:11" s="22" customFormat="1" ht="57" customHeight="1">
      <c r="A10" s="43">
        <v>3</v>
      </c>
      <c r="B10" s="543" t="s">
        <v>11</v>
      </c>
      <c r="C10" s="544"/>
      <c r="D10" s="570" t="s">
        <v>1507</v>
      </c>
      <c r="E10" s="570"/>
      <c r="F10" s="570"/>
      <c r="G10" s="570"/>
      <c r="H10" s="571"/>
      <c r="I10" s="28"/>
      <c r="J10" s="560"/>
      <c r="K10" s="561"/>
    </row>
    <row r="11" spans="1:11" s="22" customFormat="1" ht="30" customHeight="1">
      <c r="A11" s="27">
        <v>4</v>
      </c>
      <c r="B11" s="543" t="s">
        <v>1203</v>
      </c>
      <c r="C11" s="544"/>
      <c r="D11" s="572"/>
      <c r="E11" s="572"/>
      <c r="F11" s="572"/>
      <c r="G11" s="572"/>
      <c r="H11" s="573"/>
      <c r="I11" s="28"/>
      <c r="J11" s="560"/>
      <c r="K11" s="561"/>
    </row>
    <row r="12" spans="1:11" s="22" customFormat="1" ht="30" customHeight="1">
      <c r="A12" s="27">
        <v>5</v>
      </c>
      <c r="B12" s="543" t="s">
        <v>1204</v>
      </c>
      <c r="C12" s="544"/>
      <c r="D12" s="572"/>
      <c r="E12" s="572"/>
      <c r="F12" s="572"/>
      <c r="G12" s="572"/>
      <c r="H12" s="573"/>
      <c r="I12" s="28"/>
      <c r="J12" s="560"/>
      <c r="K12" s="561"/>
    </row>
    <row r="13" spans="1:11" s="22" customFormat="1" ht="62.4" customHeight="1">
      <c r="A13" s="27">
        <v>6</v>
      </c>
      <c r="B13" s="576" t="s">
        <v>274</v>
      </c>
      <c r="C13" s="577"/>
      <c r="D13" s="572"/>
      <c r="E13" s="572"/>
      <c r="F13" s="572"/>
      <c r="G13" s="572"/>
      <c r="H13" s="573"/>
      <c r="I13" s="28"/>
      <c r="J13" s="560"/>
      <c r="K13" s="561"/>
    </row>
    <row r="14" spans="1:11" s="22" customFormat="1" ht="30" customHeight="1">
      <c r="A14" s="27">
        <v>7</v>
      </c>
      <c r="B14" s="543" t="s">
        <v>1498</v>
      </c>
      <c r="C14" s="544"/>
      <c r="D14" s="572"/>
      <c r="E14" s="572"/>
      <c r="F14" s="572"/>
      <c r="G14" s="572"/>
      <c r="H14" s="573"/>
      <c r="I14" s="28"/>
      <c r="J14" s="560"/>
      <c r="K14" s="561"/>
    </row>
    <row r="15" spans="1:11" s="22" customFormat="1" ht="36" customHeight="1">
      <c r="A15" s="27">
        <v>8</v>
      </c>
      <c r="B15" s="543" t="s">
        <v>1198</v>
      </c>
      <c r="C15" s="544"/>
      <c r="D15" s="574"/>
      <c r="E15" s="574"/>
      <c r="F15" s="574"/>
      <c r="G15" s="574"/>
      <c r="H15" s="575"/>
      <c r="I15" s="28"/>
      <c r="J15" s="560"/>
      <c r="K15" s="561"/>
    </row>
    <row r="16" spans="1:11" s="22" customFormat="1" ht="29.25" customHeight="1">
      <c r="A16" s="27">
        <v>9</v>
      </c>
      <c r="B16" s="543" t="s">
        <v>12</v>
      </c>
      <c r="C16" s="544"/>
      <c r="D16" s="29"/>
      <c r="E16" s="29"/>
      <c r="F16" s="29"/>
      <c r="G16" s="29"/>
      <c r="H16" s="26" t="s">
        <v>13</v>
      </c>
      <c r="I16" s="28"/>
      <c r="J16" s="560"/>
      <c r="K16" s="561"/>
    </row>
    <row r="17" spans="1:11" s="22" customFormat="1" ht="29.25" customHeight="1">
      <c r="A17" s="27">
        <v>10</v>
      </c>
      <c r="B17" s="543" t="s">
        <v>1206</v>
      </c>
      <c r="C17" s="544"/>
      <c r="D17" s="26" t="s">
        <v>13</v>
      </c>
      <c r="E17" s="26" t="s">
        <v>13</v>
      </c>
      <c r="F17" s="26" t="s">
        <v>13</v>
      </c>
      <c r="G17" s="26" t="s">
        <v>13</v>
      </c>
      <c r="H17" s="26" t="s">
        <v>13</v>
      </c>
      <c r="I17" s="28"/>
      <c r="J17" s="560"/>
      <c r="K17" s="561"/>
    </row>
    <row r="18" spans="1:11" s="22" customFormat="1" ht="31.5" customHeight="1">
      <c r="A18" s="27">
        <v>11</v>
      </c>
      <c r="B18" s="543" t="s">
        <v>1499</v>
      </c>
      <c r="C18" s="544"/>
      <c r="D18" s="26" t="s">
        <v>13</v>
      </c>
      <c r="E18" s="26" t="s">
        <v>13</v>
      </c>
      <c r="F18" s="26" t="s">
        <v>13</v>
      </c>
      <c r="G18" s="26" t="s">
        <v>13</v>
      </c>
      <c r="H18" s="26" t="s">
        <v>13</v>
      </c>
      <c r="I18" s="28"/>
      <c r="J18" s="560"/>
      <c r="K18" s="561"/>
    </row>
    <row r="19" spans="1:11" s="22" customFormat="1" ht="35.25" customHeight="1">
      <c r="A19" s="27">
        <v>12</v>
      </c>
      <c r="B19" s="543" t="s">
        <v>1500</v>
      </c>
      <c r="C19" s="544"/>
      <c r="D19" s="26" t="s">
        <v>13</v>
      </c>
      <c r="E19" s="26" t="s">
        <v>13</v>
      </c>
      <c r="F19" s="26" t="s">
        <v>13</v>
      </c>
      <c r="G19" s="26" t="s">
        <v>13</v>
      </c>
      <c r="H19" s="26" t="s">
        <v>13</v>
      </c>
      <c r="I19" s="28"/>
      <c r="J19" s="560"/>
      <c r="K19" s="561"/>
    </row>
    <row r="20" spans="1:11" s="22" customFormat="1" ht="31.5" customHeight="1">
      <c r="A20" s="27">
        <v>13</v>
      </c>
      <c r="B20" s="543" t="s">
        <v>14</v>
      </c>
      <c r="C20" s="544"/>
      <c r="D20" s="30"/>
      <c r="E20" s="26" t="s">
        <v>13</v>
      </c>
      <c r="F20" s="26" t="s">
        <v>13</v>
      </c>
      <c r="G20" s="26" t="s">
        <v>13</v>
      </c>
      <c r="H20" s="26" t="s">
        <v>13</v>
      </c>
      <c r="I20" s="28"/>
      <c r="J20" s="560"/>
      <c r="K20" s="561"/>
    </row>
    <row r="21" spans="1:11" s="22" customFormat="1" ht="27.75" customHeight="1">
      <c r="A21" s="27">
        <v>15</v>
      </c>
      <c r="B21" s="543" t="s">
        <v>1289</v>
      </c>
      <c r="C21" s="544"/>
      <c r="D21" s="30"/>
      <c r="E21" s="30"/>
      <c r="F21" s="29"/>
      <c r="G21" s="29"/>
      <c r="H21" s="26" t="s">
        <v>13</v>
      </c>
      <c r="I21" s="28"/>
      <c r="J21" s="560"/>
      <c r="K21" s="561"/>
    </row>
    <row r="22" spans="1:11" s="22" customFormat="1" ht="48" customHeight="1">
      <c r="A22" s="31"/>
      <c r="B22" s="548" t="s">
        <v>1288</v>
      </c>
      <c r="C22" s="581"/>
      <c r="D22" s="520"/>
      <c r="E22" s="520"/>
      <c r="F22" s="520"/>
      <c r="G22" s="520"/>
      <c r="H22" s="521"/>
      <c r="I22" s="28"/>
      <c r="J22" s="560"/>
      <c r="K22" s="561"/>
    </row>
    <row r="23" spans="1:11" s="22" customFormat="1" ht="27.75" customHeight="1">
      <c r="A23" s="27">
        <v>17</v>
      </c>
      <c r="B23" s="543" t="s">
        <v>1200</v>
      </c>
      <c r="C23" s="544"/>
      <c r="D23" s="26" t="s">
        <v>13</v>
      </c>
      <c r="E23" s="26" t="s">
        <v>13</v>
      </c>
      <c r="F23" s="26" t="s">
        <v>13</v>
      </c>
      <c r="G23" s="26" t="s">
        <v>13</v>
      </c>
      <c r="H23" s="26" t="s">
        <v>13</v>
      </c>
      <c r="I23" s="28"/>
      <c r="J23" s="560"/>
      <c r="K23" s="561"/>
    </row>
    <row r="24" spans="1:11" s="22" customFormat="1" ht="27.75" customHeight="1">
      <c r="A24" s="27">
        <v>18</v>
      </c>
      <c r="B24" s="543" t="s">
        <v>1201</v>
      </c>
      <c r="C24" s="544"/>
      <c r="D24" s="26" t="s">
        <v>13</v>
      </c>
      <c r="E24" s="26" t="s">
        <v>13</v>
      </c>
      <c r="F24" s="26" t="s">
        <v>13</v>
      </c>
      <c r="G24" s="26" t="s">
        <v>13</v>
      </c>
      <c r="H24" s="26" t="s">
        <v>13</v>
      </c>
      <c r="I24" s="28"/>
      <c r="J24" s="560"/>
      <c r="K24" s="561"/>
    </row>
    <row r="25" spans="1:11" s="22" customFormat="1" ht="48" customHeight="1">
      <c r="A25" s="31"/>
      <c r="B25" s="548" t="s">
        <v>15</v>
      </c>
      <c r="C25" s="549"/>
      <c r="D25" s="550" t="s">
        <v>16</v>
      </c>
      <c r="E25" s="551"/>
      <c r="F25" s="550" t="s">
        <v>17</v>
      </c>
      <c r="G25" s="552"/>
      <c r="H25" s="551"/>
      <c r="I25" s="28"/>
      <c r="J25" s="560"/>
      <c r="K25" s="561"/>
    </row>
    <row r="26" spans="1:11" s="22" customFormat="1" ht="31.5" customHeight="1">
      <c r="A26" s="27">
        <v>19</v>
      </c>
      <c r="B26" s="543" t="s">
        <v>1501</v>
      </c>
      <c r="C26" s="544"/>
      <c r="D26" s="26" t="s">
        <v>13</v>
      </c>
      <c r="E26" s="26" t="s">
        <v>13</v>
      </c>
      <c r="F26" s="26" t="s">
        <v>13</v>
      </c>
      <c r="G26" s="26" t="s">
        <v>13</v>
      </c>
      <c r="H26" s="26" t="s">
        <v>13</v>
      </c>
      <c r="I26" s="28"/>
      <c r="J26" s="560"/>
      <c r="K26" s="561"/>
    </row>
    <row r="27" spans="1:11" s="22" customFormat="1" ht="33" customHeight="1">
      <c r="A27" s="27">
        <v>20</v>
      </c>
      <c r="B27" s="543" t="s">
        <v>1516</v>
      </c>
      <c r="C27" s="544"/>
      <c r="D27" s="26" t="s">
        <v>13</v>
      </c>
      <c r="E27" s="26" t="s">
        <v>13</v>
      </c>
      <c r="F27" s="26" t="s">
        <v>13</v>
      </c>
      <c r="G27" s="26" t="s">
        <v>13</v>
      </c>
      <c r="H27" s="26" t="s">
        <v>13</v>
      </c>
      <c r="I27" s="28"/>
      <c r="J27" s="560"/>
      <c r="K27" s="561"/>
    </row>
    <row r="28" spans="1:11" s="22" customFormat="1" ht="53.25" customHeight="1">
      <c r="A28" s="27">
        <v>21</v>
      </c>
      <c r="B28" s="546" t="s">
        <v>1517</v>
      </c>
      <c r="C28" s="547"/>
      <c r="D28" s="26" t="s">
        <v>13</v>
      </c>
      <c r="E28" s="26" t="s">
        <v>13</v>
      </c>
      <c r="F28" s="26" t="s">
        <v>13</v>
      </c>
      <c r="G28" s="32" t="s">
        <v>13</v>
      </c>
      <c r="H28" s="26" t="s">
        <v>13</v>
      </c>
      <c r="I28" s="33"/>
      <c r="J28" s="560"/>
      <c r="K28" s="561"/>
    </row>
    <row r="29" spans="1:11" s="22" customFormat="1" ht="25.5" customHeight="1">
      <c r="A29" s="27">
        <v>22</v>
      </c>
      <c r="B29" s="543" t="s">
        <v>1211</v>
      </c>
      <c r="C29" s="544"/>
      <c r="D29" s="26" t="s">
        <v>13</v>
      </c>
      <c r="E29" s="26" t="s">
        <v>13</v>
      </c>
      <c r="F29" s="26" t="s">
        <v>13</v>
      </c>
      <c r="G29" s="29"/>
      <c r="H29" s="26" t="s">
        <v>13</v>
      </c>
      <c r="I29" s="28"/>
      <c r="J29" s="560"/>
      <c r="K29" s="561"/>
    </row>
    <row r="30" spans="1:11" s="22" customFormat="1" ht="25.5" customHeight="1">
      <c r="A30" s="27">
        <v>23</v>
      </c>
      <c r="B30" s="543" t="s">
        <v>1499</v>
      </c>
      <c r="C30" s="544"/>
      <c r="D30" s="26" t="s">
        <v>13</v>
      </c>
      <c r="E30" s="26" t="s">
        <v>13</v>
      </c>
      <c r="F30" s="26" t="s">
        <v>13</v>
      </c>
      <c r="G30" s="26" t="s">
        <v>13</v>
      </c>
      <c r="H30" s="26" t="s">
        <v>13</v>
      </c>
      <c r="I30" s="28"/>
      <c r="J30" s="560"/>
      <c r="K30" s="561"/>
    </row>
    <row r="31" spans="1:11" s="22" customFormat="1" ht="25.5" customHeight="1">
      <c r="A31" s="27">
        <v>24</v>
      </c>
      <c r="B31" s="543" t="s">
        <v>1502</v>
      </c>
      <c r="C31" s="544"/>
      <c r="D31" s="26" t="s">
        <v>13</v>
      </c>
      <c r="E31" s="26" t="s">
        <v>13</v>
      </c>
      <c r="F31" s="26" t="s">
        <v>13</v>
      </c>
      <c r="G31" s="26" t="s">
        <v>13</v>
      </c>
      <c r="H31" s="26" t="s">
        <v>13</v>
      </c>
      <c r="I31" s="28"/>
      <c r="J31" s="560"/>
      <c r="K31" s="561"/>
    </row>
    <row r="32" spans="1:11" s="22" customFormat="1" ht="20.25" customHeight="1">
      <c r="A32" s="34"/>
      <c r="B32" s="545" t="s">
        <v>18</v>
      </c>
      <c r="C32" s="545"/>
      <c r="D32" s="35"/>
      <c r="E32" s="35"/>
      <c r="F32" s="35"/>
      <c r="G32" s="35"/>
      <c r="H32" s="35"/>
      <c r="I32" s="36"/>
      <c r="J32" s="36"/>
      <c r="K32" s="37"/>
    </row>
    <row r="33" spans="1:11" s="22" customFormat="1" ht="29" customHeight="1">
      <c r="A33" s="43">
        <v>25</v>
      </c>
      <c r="B33" s="541" t="s">
        <v>19</v>
      </c>
      <c r="C33" s="542"/>
      <c r="D33" s="44" t="s">
        <v>13</v>
      </c>
      <c r="E33" s="44" t="s">
        <v>13</v>
      </c>
      <c r="F33" s="46"/>
      <c r="G33" s="46"/>
      <c r="H33" s="44" t="s">
        <v>1518</v>
      </c>
      <c r="I33" s="45"/>
      <c r="J33" s="560"/>
      <c r="K33" s="561"/>
    </row>
    <row r="34" spans="1:11" s="22" customFormat="1" ht="32.25" customHeight="1">
      <c r="A34" s="43">
        <v>26</v>
      </c>
      <c r="B34" s="541" t="s">
        <v>20</v>
      </c>
      <c r="C34" s="542"/>
      <c r="D34" s="44" t="s">
        <v>13</v>
      </c>
      <c r="E34" s="44" t="s">
        <v>13</v>
      </c>
      <c r="F34" s="44" t="s">
        <v>13</v>
      </c>
      <c r="G34" s="47" t="s">
        <v>13</v>
      </c>
      <c r="H34" s="44" t="s">
        <v>13</v>
      </c>
      <c r="I34" s="48"/>
      <c r="J34" s="560"/>
      <c r="K34" s="561"/>
    </row>
    <row r="35" spans="1:11" s="22" customFormat="1" ht="26.25" customHeight="1">
      <c r="A35" s="43">
        <v>27</v>
      </c>
      <c r="B35" s="541" t="s">
        <v>21</v>
      </c>
      <c r="C35" s="542"/>
      <c r="D35" s="535" t="s">
        <v>22</v>
      </c>
      <c r="E35" s="536"/>
      <c r="F35" s="44" t="s">
        <v>13</v>
      </c>
      <c r="G35" s="539" t="s">
        <v>23</v>
      </c>
      <c r="H35" s="44" t="s">
        <v>13</v>
      </c>
      <c r="I35" s="45"/>
      <c r="J35" s="560"/>
      <c r="K35" s="561"/>
    </row>
    <row r="36" spans="1:11" s="22" customFormat="1" ht="26.25" customHeight="1">
      <c r="A36" s="43">
        <v>28</v>
      </c>
      <c r="B36" s="541" t="s">
        <v>24</v>
      </c>
      <c r="C36" s="542"/>
      <c r="D36" s="537"/>
      <c r="E36" s="538"/>
      <c r="F36" s="44" t="s">
        <v>13</v>
      </c>
      <c r="G36" s="540"/>
      <c r="H36" s="44" t="s">
        <v>13</v>
      </c>
      <c r="I36" s="45"/>
      <c r="J36" s="560"/>
      <c r="K36" s="561"/>
    </row>
    <row r="37" spans="1:11" s="22" customFormat="1" ht="33" customHeight="1">
      <c r="A37" s="43">
        <v>29</v>
      </c>
      <c r="B37" s="541" t="s">
        <v>25</v>
      </c>
      <c r="C37" s="542"/>
      <c r="D37" s="44" t="s">
        <v>13</v>
      </c>
      <c r="E37" s="44" t="s">
        <v>13</v>
      </c>
      <c r="F37" s="44" t="s">
        <v>13</v>
      </c>
      <c r="G37" s="44" t="s">
        <v>13</v>
      </c>
      <c r="H37" s="44" t="s">
        <v>13</v>
      </c>
      <c r="I37" s="45"/>
      <c r="J37" s="560"/>
      <c r="K37" s="561"/>
    </row>
    <row r="38" spans="1:11" s="22" customFormat="1" ht="33" customHeight="1">
      <c r="A38" s="43">
        <v>30</v>
      </c>
      <c r="B38" s="541" t="s">
        <v>26</v>
      </c>
      <c r="C38" s="542"/>
      <c r="D38" s="46"/>
      <c r="E38" s="46"/>
      <c r="F38" s="46"/>
      <c r="G38" s="44" t="s">
        <v>13</v>
      </c>
      <c r="H38" s="46"/>
      <c r="I38" s="45"/>
      <c r="J38" s="560"/>
      <c r="K38" s="561"/>
    </row>
    <row r="39" spans="1:11" s="22" customFormat="1" ht="36.75" customHeight="1">
      <c r="A39" s="43">
        <v>31</v>
      </c>
      <c r="B39" s="541" t="s">
        <v>27</v>
      </c>
      <c r="C39" s="542"/>
      <c r="D39" s="46"/>
      <c r="E39" s="46"/>
      <c r="F39" s="44" t="s">
        <v>13</v>
      </c>
      <c r="G39" s="44" t="s">
        <v>13</v>
      </c>
      <c r="H39" s="44" t="s">
        <v>13</v>
      </c>
      <c r="I39" s="45"/>
      <c r="J39" s="560"/>
      <c r="K39" s="561"/>
    </row>
    <row r="40" spans="1:11" s="22" customFormat="1" ht="26.25" customHeight="1">
      <c r="A40" s="43">
        <v>32</v>
      </c>
      <c r="B40" s="541" t="s">
        <v>28</v>
      </c>
      <c r="C40" s="542"/>
      <c r="D40" s="44" t="s">
        <v>13</v>
      </c>
      <c r="E40" s="44" t="s">
        <v>13</v>
      </c>
      <c r="F40" s="44" t="s">
        <v>13</v>
      </c>
      <c r="G40" s="44" t="s">
        <v>13</v>
      </c>
      <c r="H40" s="44" t="s">
        <v>13</v>
      </c>
      <c r="I40" s="45"/>
      <c r="J40" s="582"/>
      <c r="K40" s="583"/>
    </row>
    <row r="41" spans="1:11" s="22" customFormat="1" ht="26.25" customHeight="1">
      <c r="A41" s="31"/>
      <c r="B41" s="548" t="s">
        <v>1287</v>
      </c>
      <c r="C41" s="581"/>
      <c r="D41" s="40"/>
      <c r="E41" s="40"/>
      <c r="F41" s="40"/>
      <c r="G41" s="40"/>
      <c r="H41" s="40"/>
      <c r="I41" s="41"/>
      <c r="J41" s="41"/>
      <c r="K41" s="42"/>
    </row>
    <row r="42" spans="1:11" s="22" customFormat="1" ht="37.5" customHeight="1">
      <c r="A42" s="43">
        <v>33</v>
      </c>
      <c r="B42" s="543" t="s">
        <v>1503</v>
      </c>
      <c r="C42" s="544"/>
      <c r="D42" s="26" t="s">
        <v>13</v>
      </c>
      <c r="E42" s="26" t="s">
        <v>13</v>
      </c>
      <c r="F42" s="26" t="s">
        <v>13</v>
      </c>
      <c r="G42" s="26" t="s">
        <v>13</v>
      </c>
      <c r="H42" s="26" t="s">
        <v>13</v>
      </c>
      <c r="I42" s="28"/>
      <c r="J42" s="582"/>
      <c r="K42" s="583"/>
    </row>
    <row r="43" spans="1:11" s="22" customFormat="1" ht="31.5" customHeight="1">
      <c r="B43" s="23"/>
    </row>
    <row r="44" spans="1:11" ht="52" customHeight="1">
      <c r="B44" s="529"/>
      <c r="C44" s="530" t="s">
        <v>29</v>
      </c>
      <c r="D44" s="578"/>
      <c r="E44" s="578"/>
      <c r="F44" s="578"/>
      <c r="G44" s="530" t="s">
        <v>2</v>
      </c>
      <c r="H44" s="530" t="s">
        <v>671</v>
      </c>
      <c r="I44" s="530" t="s">
        <v>1519</v>
      </c>
      <c r="J44" s="578"/>
      <c r="K44" s="578"/>
    </row>
    <row r="45" spans="1:11" ht="66" customHeight="1">
      <c r="C45" s="531" t="s">
        <v>31</v>
      </c>
      <c r="D45" s="532"/>
      <c r="E45" s="579" t="s">
        <v>1504</v>
      </c>
      <c r="F45" s="580"/>
      <c r="G45" s="530" t="s">
        <v>1520</v>
      </c>
      <c r="H45" s="530"/>
      <c r="I45" s="531" t="s">
        <v>32</v>
      </c>
      <c r="J45" s="578"/>
      <c r="K45" s="578"/>
    </row>
    <row r="46" spans="1:11" ht="154.5" customHeight="1">
      <c r="C46" s="38" t="s">
        <v>33</v>
      </c>
      <c r="D46" s="533"/>
      <c r="E46" s="39"/>
      <c r="F46" s="39"/>
      <c r="G46" s="39"/>
      <c r="H46" s="39"/>
      <c r="I46" s="39"/>
      <c r="J46" s="39"/>
      <c r="K46" s="534"/>
    </row>
  </sheetData>
  <mergeCells count="88">
    <mergeCell ref="J39:K39"/>
    <mergeCell ref="J40:K40"/>
    <mergeCell ref="J42:K42"/>
    <mergeCell ref="J44:K44"/>
    <mergeCell ref="J45:K45"/>
    <mergeCell ref="J34:K34"/>
    <mergeCell ref="J35:K35"/>
    <mergeCell ref="J36:K36"/>
    <mergeCell ref="J37:K37"/>
    <mergeCell ref="J38:K38"/>
    <mergeCell ref="J28:K28"/>
    <mergeCell ref="J29:K29"/>
    <mergeCell ref="J30:K30"/>
    <mergeCell ref="J31:K31"/>
    <mergeCell ref="J33:K33"/>
    <mergeCell ref="J23:K23"/>
    <mergeCell ref="J24:K24"/>
    <mergeCell ref="J25:K25"/>
    <mergeCell ref="J26:K26"/>
    <mergeCell ref="J27:K27"/>
    <mergeCell ref="J19:K19"/>
    <mergeCell ref="J20:K20"/>
    <mergeCell ref="J21:K21"/>
    <mergeCell ref="B22:C22"/>
    <mergeCell ref="J22:K22"/>
    <mergeCell ref="B21:C21"/>
    <mergeCell ref="J14:K14"/>
    <mergeCell ref="J15:K15"/>
    <mergeCell ref="J16:K16"/>
    <mergeCell ref="J17:K17"/>
    <mergeCell ref="J18:K18"/>
    <mergeCell ref="J9:K9"/>
    <mergeCell ref="J10:K10"/>
    <mergeCell ref="J11:K11"/>
    <mergeCell ref="J12:K12"/>
    <mergeCell ref="J13:K13"/>
    <mergeCell ref="B42:C42"/>
    <mergeCell ref="D44:F44"/>
    <mergeCell ref="E45:F45"/>
    <mergeCell ref="B37:C37"/>
    <mergeCell ref="B38:C38"/>
    <mergeCell ref="B39:C39"/>
    <mergeCell ref="B40:C40"/>
    <mergeCell ref="B41:C41"/>
    <mergeCell ref="B9:C9"/>
    <mergeCell ref="B10:C10"/>
    <mergeCell ref="D10:H15"/>
    <mergeCell ref="B11:C11"/>
    <mergeCell ref="B12:C12"/>
    <mergeCell ref="B13:C13"/>
    <mergeCell ref="B14:C14"/>
    <mergeCell ref="B15:C15"/>
    <mergeCell ref="G5:G6"/>
    <mergeCell ref="B7:C7"/>
    <mergeCell ref="D7:E7"/>
    <mergeCell ref="B8:C8"/>
    <mergeCell ref="D5:D6"/>
    <mergeCell ref="E5:E6"/>
    <mergeCell ref="F5:F6"/>
    <mergeCell ref="A5:C6"/>
    <mergeCell ref="H5:H6"/>
    <mergeCell ref="I5:K5"/>
    <mergeCell ref="J6:K6"/>
    <mergeCell ref="J7:K7"/>
    <mergeCell ref="J8:K8"/>
    <mergeCell ref="B16:C16"/>
    <mergeCell ref="B17:C17"/>
    <mergeCell ref="B18:C18"/>
    <mergeCell ref="B19:C19"/>
    <mergeCell ref="B20:C20"/>
    <mergeCell ref="B23:C23"/>
    <mergeCell ref="B24:C24"/>
    <mergeCell ref="B25:C25"/>
    <mergeCell ref="D25:E25"/>
    <mergeCell ref="F25:H25"/>
    <mergeCell ref="B26:C26"/>
    <mergeCell ref="B27:C27"/>
    <mergeCell ref="B28:C28"/>
    <mergeCell ref="B29:C29"/>
    <mergeCell ref="B35:C35"/>
    <mergeCell ref="D35:E36"/>
    <mergeCell ref="G35:G36"/>
    <mergeCell ref="B36:C36"/>
    <mergeCell ref="B30:C30"/>
    <mergeCell ref="B31:C31"/>
    <mergeCell ref="B32:C32"/>
    <mergeCell ref="B33:C33"/>
    <mergeCell ref="B34:C34"/>
  </mergeCells>
  <phoneticPr fontId="8"/>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95685-1160-4401-A570-98367C8479E7}">
  <sheetPr>
    <tabColor rgb="FF7030A0"/>
  </sheetPr>
  <dimension ref="A1:AB218"/>
  <sheetViews>
    <sheetView view="pageBreakPreview" topLeftCell="A211" zoomScaleNormal="100" zoomScaleSheetLayoutView="100" workbookViewId="0">
      <selection activeCell="G216" sqref="G216:H216"/>
    </sheetView>
  </sheetViews>
  <sheetFormatPr defaultColWidth="8.81640625" defaultRowHeight="15" customHeight="1"/>
  <cols>
    <col min="1" max="1" width="3" style="134" customWidth="1"/>
    <col min="2" max="3" width="4.6328125" style="134" customWidth="1"/>
    <col min="4" max="5" width="7.6328125" style="134" customWidth="1"/>
    <col min="6" max="13" width="12.6328125" style="134" customWidth="1"/>
    <col min="14" max="14" width="8.6328125" style="134" customWidth="1"/>
    <col min="15" max="17" width="12.6328125" style="134" customWidth="1"/>
    <col min="18" max="23" width="4.90625" style="134" customWidth="1"/>
    <col min="24" max="24" width="5.90625" style="134" customWidth="1"/>
    <col min="25" max="16384" width="8.81640625" style="134"/>
  </cols>
  <sheetData>
    <row r="1" spans="1:25" ht="27.9" customHeight="1">
      <c r="A1" s="187"/>
      <c r="B1" s="187"/>
      <c r="C1" s="697" t="s">
        <v>981</v>
      </c>
      <c r="D1" s="697"/>
      <c r="E1" s="697"/>
      <c r="F1" s="697"/>
      <c r="G1" s="697"/>
      <c r="H1" s="697"/>
      <c r="I1" s="697"/>
      <c r="J1" s="697"/>
      <c r="K1" s="697"/>
      <c r="L1" s="697"/>
      <c r="M1" s="697"/>
      <c r="N1" s="187"/>
      <c r="O1" s="187"/>
      <c r="P1" s="187"/>
      <c r="Q1" s="187"/>
      <c r="R1" s="187"/>
      <c r="S1" s="187"/>
      <c r="T1" s="187"/>
      <c r="U1" s="187"/>
      <c r="V1" s="187"/>
      <c r="W1" s="187"/>
      <c r="X1" s="187"/>
    </row>
    <row r="2" spans="1:25" ht="15.9" customHeight="1">
      <c r="A2" s="187"/>
      <c r="B2" s="187"/>
      <c r="C2" s="187"/>
      <c r="D2" s="187"/>
      <c r="E2" s="187"/>
      <c r="F2" s="187"/>
      <c r="G2" s="187"/>
      <c r="H2" s="187"/>
      <c r="I2" s="187"/>
      <c r="J2" s="187"/>
      <c r="K2" s="187"/>
      <c r="L2" s="187"/>
      <c r="M2" s="187"/>
      <c r="N2" s="187"/>
      <c r="O2" s="187"/>
      <c r="P2" s="187"/>
      <c r="Q2" s="187"/>
      <c r="R2" s="187"/>
      <c r="S2" s="187"/>
      <c r="T2" s="187"/>
      <c r="U2" s="187"/>
      <c r="V2" s="187"/>
      <c r="W2" s="187"/>
      <c r="X2" s="187"/>
    </row>
    <row r="3" spans="1:25" ht="20.149999999999999" customHeight="1" thickBot="1">
      <c r="A3" s="187"/>
      <c r="B3" s="248" t="s">
        <v>386</v>
      </c>
      <c r="C3" s="211"/>
      <c r="D3" s="211"/>
      <c r="E3" s="211"/>
      <c r="F3" s="403"/>
      <c r="G3" s="403"/>
      <c r="H3" s="403"/>
      <c r="I3" s="403"/>
      <c r="J3" s="403"/>
      <c r="K3" s="403"/>
      <c r="L3" s="403"/>
      <c r="M3" s="404"/>
      <c r="N3" s="187"/>
      <c r="O3" s="187"/>
      <c r="P3" s="187"/>
      <c r="Q3" s="187"/>
      <c r="R3" s="405" t="s">
        <v>1222</v>
      </c>
      <c r="S3" s="187"/>
      <c r="T3" s="187"/>
      <c r="U3" s="187"/>
      <c r="V3" s="187"/>
      <c r="W3" s="187"/>
      <c r="X3" s="187"/>
    </row>
    <row r="4" spans="1:25" ht="20.149999999999999" customHeight="1" thickTop="1" thickBot="1">
      <c r="A4" s="187"/>
      <c r="B4" s="213"/>
      <c r="C4" s="646" t="s">
        <v>49</v>
      </c>
      <c r="D4" s="698"/>
      <c r="E4" s="201" t="s">
        <v>415</v>
      </c>
      <c r="F4" s="684"/>
      <c r="G4" s="685"/>
      <c r="H4" s="685"/>
      <c r="I4" s="685"/>
      <c r="J4" s="685"/>
      <c r="K4" s="685"/>
      <c r="L4" s="685"/>
      <c r="M4" s="686"/>
      <c r="N4" s="187"/>
      <c r="O4" s="187"/>
      <c r="P4" s="187"/>
      <c r="Q4" s="187"/>
      <c r="R4" s="406" t="str">
        <f>IF(F4="","",F4)</f>
        <v/>
      </c>
      <c r="S4" s="407"/>
      <c r="T4" s="407"/>
      <c r="U4" s="407"/>
      <c r="V4" s="407"/>
      <c r="W4" s="407"/>
      <c r="X4" s="407"/>
      <c r="Y4" s="407"/>
    </row>
    <row r="5" spans="1:25" ht="20.149999999999999" customHeight="1" thickTop="1">
      <c r="A5" s="187"/>
      <c r="B5" s="213"/>
      <c r="C5" s="196"/>
      <c r="D5" s="209"/>
      <c r="E5" s="207" t="s">
        <v>1038</v>
      </c>
      <c r="F5" s="687"/>
      <c r="G5" s="688"/>
      <c r="H5" s="688"/>
      <c r="I5" s="688"/>
      <c r="J5" s="688"/>
      <c r="K5" s="688"/>
      <c r="L5" s="688"/>
      <c r="M5" s="689"/>
      <c r="N5" s="187"/>
      <c r="O5" s="187"/>
      <c r="P5" s="187"/>
      <c r="Q5" s="187"/>
      <c r="R5" s="408" t="str">
        <f t="shared" ref="R5:R20" si="0">IF(F5="","",F5)</f>
        <v/>
      </c>
      <c r="S5" s="409"/>
      <c r="T5" s="409"/>
      <c r="U5" s="409"/>
      <c r="V5" s="409"/>
      <c r="W5" s="410"/>
      <c r="X5" s="407"/>
      <c r="Y5" s="407"/>
    </row>
    <row r="6" spans="1:25" ht="20.149999999999999" customHeight="1">
      <c r="A6" s="187"/>
      <c r="B6" s="213"/>
      <c r="C6" s="646" t="s">
        <v>376</v>
      </c>
      <c r="D6" s="683"/>
      <c r="E6" s="250" t="s">
        <v>377</v>
      </c>
      <c r="F6" s="684"/>
      <c r="G6" s="685"/>
      <c r="H6" s="685"/>
      <c r="I6" s="685"/>
      <c r="J6" s="685"/>
      <c r="K6" s="685"/>
      <c r="L6" s="685"/>
      <c r="M6" s="686"/>
      <c r="N6" s="187"/>
      <c r="O6" s="187"/>
      <c r="P6" s="187"/>
      <c r="Q6" s="187"/>
      <c r="R6" s="411" t="str">
        <f t="shared" si="0"/>
        <v/>
      </c>
      <c r="S6" s="409"/>
      <c r="T6" s="409"/>
      <c r="U6" s="409"/>
      <c r="V6" s="409"/>
      <c r="W6" s="410"/>
      <c r="X6" s="407"/>
      <c r="Y6" s="407"/>
    </row>
    <row r="7" spans="1:25" ht="20.149999999999999" customHeight="1">
      <c r="A7" s="187"/>
      <c r="B7" s="213"/>
      <c r="C7" s="196"/>
      <c r="D7" s="209"/>
      <c r="E7" s="207" t="s">
        <v>378</v>
      </c>
      <c r="F7" s="687"/>
      <c r="G7" s="688"/>
      <c r="H7" s="688"/>
      <c r="I7" s="688"/>
      <c r="J7" s="688"/>
      <c r="K7" s="688"/>
      <c r="L7" s="688"/>
      <c r="M7" s="689"/>
      <c r="N7" s="187"/>
      <c r="O7" s="187"/>
      <c r="P7" s="187"/>
      <c r="Q7" s="187"/>
      <c r="R7" s="411" t="str">
        <f t="shared" si="0"/>
        <v/>
      </c>
      <c r="S7" s="409"/>
      <c r="T7" s="409"/>
      <c r="U7" s="409"/>
      <c r="V7" s="409"/>
      <c r="W7" s="410"/>
      <c r="X7" s="407"/>
      <c r="Y7" s="407"/>
    </row>
    <row r="8" spans="1:25" ht="20.149999999999999" customHeight="1">
      <c r="A8" s="187"/>
      <c r="B8" s="213"/>
      <c r="C8" s="646" t="s">
        <v>97</v>
      </c>
      <c r="D8" s="683"/>
      <c r="E8" s="268" t="s">
        <v>347</v>
      </c>
      <c r="F8" s="670"/>
      <c r="G8" s="671"/>
      <c r="H8" s="412"/>
      <c r="I8" s="412"/>
      <c r="J8" s="412"/>
      <c r="K8" s="412"/>
      <c r="L8" s="412"/>
      <c r="M8" s="413"/>
      <c r="N8" s="187"/>
      <c r="O8" s="187"/>
      <c r="P8" s="187"/>
      <c r="Q8" s="187"/>
      <c r="R8" s="411" t="str">
        <f t="shared" si="0"/>
        <v/>
      </c>
      <c r="S8" s="409"/>
      <c r="T8" s="409"/>
      <c r="U8" s="409"/>
      <c r="V8" s="409"/>
      <c r="W8" s="410"/>
      <c r="X8" s="407"/>
      <c r="Y8" s="407"/>
    </row>
    <row r="9" spans="1:25" ht="20.149999999999999" customHeight="1">
      <c r="A9" s="187"/>
      <c r="B9" s="213"/>
      <c r="C9" s="204"/>
      <c r="D9" s="187"/>
      <c r="E9" s="188" t="s">
        <v>1004</v>
      </c>
      <c r="F9" s="690"/>
      <c r="G9" s="691"/>
      <c r="H9" s="685"/>
      <c r="I9" s="685"/>
      <c r="J9" s="685"/>
      <c r="K9" s="685"/>
      <c r="L9" s="685"/>
      <c r="M9" s="686"/>
      <c r="N9" s="187"/>
      <c r="O9" s="187"/>
      <c r="P9" s="187"/>
      <c r="Q9" s="187"/>
      <c r="R9" s="411" t="str">
        <f t="shared" si="0"/>
        <v/>
      </c>
      <c r="S9" s="409"/>
      <c r="T9" s="409"/>
      <c r="U9" s="409"/>
      <c r="V9" s="409"/>
      <c r="W9" s="410"/>
      <c r="X9" s="407"/>
      <c r="Y9" s="407"/>
    </row>
    <row r="10" spans="1:25" ht="20.149999999999999" customHeight="1">
      <c r="A10" s="187"/>
      <c r="B10" s="213"/>
      <c r="C10" s="196"/>
      <c r="D10" s="209"/>
      <c r="E10" s="207" t="s">
        <v>1038</v>
      </c>
      <c r="F10" s="687"/>
      <c r="G10" s="688"/>
      <c r="H10" s="688"/>
      <c r="I10" s="688"/>
      <c r="J10" s="688"/>
      <c r="K10" s="688"/>
      <c r="L10" s="688"/>
      <c r="M10" s="689"/>
      <c r="N10" s="187"/>
      <c r="O10" s="187"/>
      <c r="P10" s="187"/>
      <c r="Q10" s="187"/>
      <c r="R10" s="411" t="str">
        <f t="shared" si="0"/>
        <v/>
      </c>
      <c r="S10" s="409"/>
      <c r="T10" s="409"/>
      <c r="U10" s="409"/>
      <c r="V10" s="409"/>
      <c r="W10" s="410"/>
      <c r="X10" s="407"/>
      <c r="Y10" s="407"/>
    </row>
    <row r="11" spans="1:25" ht="20.149999999999999" customHeight="1">
      <c r="A11" s="187"/>
      <c r="B11" s="213"/>
      <c r="C11" s="657" t="s">
        <v>98</v>
      </c>
      <c r="D11" s="692"/>
      <c r="E11" s="692"/>
      <c r="F11" s="693"/>
      <c r="G11" s="694"/>
      <c r="H11" s="412"/>
      <c r="I11" s="412"/>
      <c r="J11" s="414"/>
      <c r="K11" s="414"/>
      <c r="L11" s="414"/>
      <c r="M11" s="415"/>
      <c r="N11" s="187"/>
      <c r="O11" s="187"/>
      <c r="P11" s="187"/>
      <c r="Q11" s="187"/>
      <c r="R11" s="416" t="str">
        <f t="shared" si="0"/>
        <v/>
      </c>
      <c r="S11" s="409"/>
      <c r="T11" s="409"/>
      <c r="U11" s="409"/>
      <c r="V11" s="409"/>
      <c r="W11" s="410"/>
      <c r="X11" s="407"/>
      <c r="Y11" s="407"/>
    </row>
    <row r="12" spans="1:25" ht="20.149999999999999" customHeight="1">
      <c r="A12" s="187"/>
      <c r="B12" s="213"/>
      <c r="C12" s="657" t="s">
        <v>275</v>
      </c>
      <c r="D12" s="669"/>
      <c r="E12" s="225"/>
      <c r="F12" s="695"/>
      <c r="G12" s="696"/>
      <c r="H12" s="414"/>
      <c r="I12" s="414"/>
      <c r="J12" s="414"/>
      <c r="K12" s="414"/>
      <c r="L12" s="414"/>
      <c r="M12" s="415"/>
      <c r="N12" s="187"/>
      <c r="O12" s="187"/>
      <c r="P12" s="187"/>
      <c r="Q12" s="187"/>
      <c r="R12" s="411" t="str">
        <f t="shared" si="0"/>
        <v/>
      </c>
      <c r="S12" s="409"/>
      <c r="T12" s="409"/>
      <c r="U12" s="409"/>
      <c r="V12" s="409"/>
      <c r="W12" s="410"/>
      <c r="X12" s="407"/>
      <c r="Y12" s="407"/>
    </row>
    <row r="13" spans="1:25" ht="20.149999999999999" customHeight="1">
      <c r="A13" s="187"/>
      <c r="B13" s="213"/>
      <c r="C13" s="657" t="s">
        <v>324</v>
      </c>
      <c r="D13" s="669"/>
      <c r="E13" s="225"/>
      <c r="F13" s="677"/>
      <c r="G13" s="678"/>
      <c r="H13" s="414"/>
      <c r="I13" s="414"/>
      <c r="J13" s="414"/>
      <c r="K13" s="414"/>
      <c r="L13" s="407"/>
      <c r="M13" s="415"/>
      <c r="N13" s="187"/>
      <c r="O13" s="187"/>
      <c r="P13" s="187"/>
      <c r="Q13" s="187"/>
      <c r="R13" s="411" t="str">
        <f t="shared" si="0"/>
        <v/>
      </c>
      <c r="S13" s="409"/>
      <c r="T13" s="409"/>
      <c r="U13" s="409"/>
      <c r="V13" s="409"/>
      <c r="W13" s="410"/>
      <c r="X13" s="407"/>
      <c r="Y13" s="407"/>
    </row>
    <row r="14" spans="1:25" ht="20.149999999999999" customHeight="1">
      <c r="A14" s="187"/>
      <c r="B14" s="213"/>
      <c r="C14" s="384" t="s">
        <v>1223</v>
      </c>
      <c r="D14" s="417"/>
      <c r="E14" s="269"/>
      <c r="F14" s="679"/>
      <c r="G14" s="680"/>
      <c r="H14" s="681"/>
      <c r="I14" s="682"/>
      <c r="J14" s="414"/>
      <c r="K14" s="414"/>
      <c r="L14" s="414"/>
      <c r="M14" s="415"/>
      <c r="N14" s="187"/>
      <c r="O14" s="187"/>
      <c r="P14" s="187"/>
      <c r="Q14" s="187"/>
      <c r="R14" s="411" t="str">
        <f t="shared" si="0"/>
        <v/>
      </c>
      <c r="S14" s="409"/>
      <c r="T14" s="411" t="str">
        <f>IF(H14="","",H14)</f>
        <v/>
      </c>
      <c r="U14" s="409"/>
      <c r="V14" s="409"/>
      <c r="W14" s="410"/>
      <c r="X14" s="407"/>
      <c r="Y14" s="407"/>
    </row>
    <row r="15" spans="1:25" ht="20.149999999999999" customHeight="1">
      <c r="A15" s="187"/>
      <c r="B15" s="213"/>
      <c r="C15" s="646" t="s">
        <v>99</v>
      </c>
      <c r="D15" s="683"/>
      <c r="E15" s="250" t="s">
        <v>377</v>
      </c>
      <c r="F15" s="684"/>
      <c r="G15" s="685"/>
      <c r="H15" s="685"/>
      <c r="I15" s="685"/>
      <c r="J15" s="685"/>
      <c r="K15" s="685"/>
      <c r="L15" s="685"/>
      <c r="M15" s="686"/>
      <c r="N15" s="187"/>
      <c r="O15" s="187"/>
      <c r="P15" s="187"/>
      <c r="Q15" s="187"/>
      <c r="R15" s="411" t="str">
        <f t="shared" si="0"/>
        <v/>
      </c>
      <c r="S15" s="409"/>
      <c r="T15" s="409"/>
      <c r="U15" s="409"/>
      <c r="V15" s="409"/>
      <c r="W15" s="410"/>
      <c r="X15" s="407"/>
      <c r="Y15" s="407"/>
    </row>
    <row r="16" spans="1:25" ht="20.149999999999999" customHeight="1">
      <c r="A16" s="187"/>
      <c r="B16" s="213"/>
      <c r="C16" s="196"/>
      <c r="D16" s="209"/>
      <c r="E16" s="207" t="s">
        <v>378</v>
      </c>
      <c r="F16" s="687"/>
      <c r="G16" s="688"/>
      <c r="H16" s="688"/>
      <c r="I16" s="688"/>
      <c r="J16" s="688"/>
      <c r="K16" s="688"/>
      <c r="L16" s="688"/>
      <c r="M16" s="689"/>
      <c r="N16" s="187"/>
      <c r="O16" s="187"/>
      <c r="P16" s="187"/>
      <c r="Q16" s="187"/>
      <c r="R16" s="411" t="str">
        <f t="shared" si="0"/>
        <v/>
      </c>
      <c r="S16" s="409"/>
      <c r="T16" s="409"/>
      <c r="U16" s="409"/>
      <c r="V16" s="409"/>
      <c r="W16" s="410"/>
      <c r="X16" s="407"/>
      <c r="Y16" s="407"/>
    </row>
    <row r="17" spans="1:25" ht="20.149999999999999" customHeight="1">
      <c r="A17" s="187"/>
      <c r="B17" s="213"/>
      <c r="C17" s="384" t="s">
        <v>1224</v>
      </c>
      <c r="D17" s="417"/>
      <c r="E17" s="224"/>
      <c r="F17" s="670"/>
      <c r="G17" s="671"/>
      <c r="H17" s="633"/>
      <c r="I17" s="634"/>
      <c r="J17" s="414"/>
      <c r="K17" s="414"/>
      <c r="L17" s="414"/>
      <c r="M17" s="415"/>
      <c r="N17" s="187"/>
      <c r="O17" s="187"/>
      <c r="P17" s="187"/>
      <c r="Q17" s="187"/>
      <c r="R17" s="411" t="str">
        <f t="shared" si="0"/>
        <v/>
      </c>
      <c r="S17" s="409"/>
      <c r="T17" s="411" t="str">
        <f>IF(H17="","",H17)</f>
        <v/>
      </c>
      <c r="U17" s="409"/>
      <c r="V17" s="409"/>
      <c r="W17" s="410"/>
      <c r="X17" s="407"/>
      <c r="Y17" s="407"/>
    </row>
    <row r="18" spans="1:25" ht="20.149999999999999" customHeight="1">
      <c r="A18" s="187"/>
      <c r="B18" s="213"/>
      <c r="C18" s="657" t="s">
        <v>348</v>
      </c>
      <c r="D18" s="669"/>
      <c r="E18" s="224"/>
      <c r="F18" s="670"/>
      <c r="G18" s="671"/>
      <c r="H18" s="414"/>
      <c r="I18" s="414"/>
      <c r="J18" s="414"/>
      <c r="K18" s="414"/>
      <c r="L18" s="414"/>
      <c r="M18" s="415"/>
      <c r="N18" s="187"/>
      <c r="O18" s="187"/>
      <c r="P18" s="187"/>
      <c r="Q18" s="187"/>
      <c r="R18" s="411" t="str">
        <f t="shared" si="0"/>
        <v/>
      </c>
      <c r="S18" s="409"/>
      <c r="T18" s="409"/>
      <c r="U18" s="409"/>
      <c r="V18" s="409"/>
      <c r="W18" s="410"/>
      <c r="X18" s="407"/>
      <c r="Y18" s="407"/>
    </row>
    <row r="19" spans="1:25" ht="20.149999999999999" customHeight="1">
      <c r="A19" s="187"/>
      <c r="B19" s="213"/>
      <c r="C19" s="657" t="s">
        <v>1137</v>
      </c>
      <c r="D19" s="669"/>
      <c r="E19" s="669"/>
      <c r="F19" s="672"/>
      <c r="G19" s="673"/>
      <c r="H19" s="673"/>
      <c r="I19" s="673"/>
      <c r="J19" s="673"/>
      <c r="K19" s="673"/>
      <c r="L19" s="673"/>
      <c r="M19" s="671"/>
      <c r="N19" s="187"/>
      <c r="O19" s="187"/>
      <c r="P19" s="187"/>
      <c r="Q19" s="187"/>
      <c r="R19" s="411" t="str">
        <f t="shared" si="0"/>
        <v/>
      </c>
      <c r="S19" s="409"/>
      <c r="T19" s="409"/>
      <c r="U19" s="409"/>
      <c r="V19" s="409"/>
      <c r="W19" s="410"/>
      <c r="X19" s="407"/>
      <c r="Y19" s="407"/>
    </row>
    <row r="20" spans="1:25" ht="20.149999999999999" customHeight="1">
      <c r="A20" s="187"/>
      <c r="B20" s="150"/>
      <c r="C20" s="657" t="s">
        <v>102</v>
      </c>
      <c r="D20" s="669"/>
      <c r="E20" s="669"/>
      <c r="F20" s="670"/>
      <c r="G20" s="673"/>
      <c r="H20" s="673"/>
      <c r="I20" s="673"/>
      <c r="J20" s="673"/>
      <c r="K20" s="673"/>
      <c r="L20" s="673"/>
      <c r="M20" s="671"/>
      <c r="N20" s="187"/>
      <c r="O20" s="187"/>
      <c r="P20" s="187"/>
      <c r="Q20" s="187"/>
      <c r="R20" s="411" t="str">
        <f t="shared" si="0"/>
        <v/>
      </c>
      <c r="S20" s="409"/>
      <c r="T20" s="409"/>
      <c r="U20" s="409"/>
      <c r="V20" s="409"/>
      <c r="W20" s="410"/>
      <c r="X20" s="407"/>
      <c r="Y20" s="407"/>
    </row>
    <row r="21" spans="1:25" ht="15.9" customHeight="1">
      <c r="A21" s="187"/>
      <c r="B21" s="187"/>
      <c r="C21" s="187"/>
      <c r="D21" s="187"/>
      <c r="E21" s="187"/>
      <c r="F21" s="418"/>
      <c r="G21" s="419"/>
      <c r="H21" s="419"/>
      <c r="I21" s="419"/>
      <c r="J21" s="419"/>
      <c r="K21" s="419"/>
      <c r="L21" s="419"/>
      <c r="M21" s="419"/>
      <c r="N21" s="187"/>
      <c r="O21" s="187"/>
      <c r="P21" s="187"/>
      <c r="Q21" s="187"/>
      <c r="R21" s="407"/>
      <c r="S21" s="407"/>
      <c r="T21" s="407"/>
      <c r="U21" s="407"/>
      <c r="V21" s="407"/>
      <c r="W21" s="407"/>
      <c r="X21" s="407"/>
      <c r="Y21" s="407"/>
    </row>
    <row r="22" spans="1:25" ht="20.149999999999999" customHeight="1">
      <c r="A22" s="187"/>
      <c r="B22" s="249" t="s">
        <v>387</v>
      </c>
      <c r="C22" s="218"/>
      <c r="D22" s="226"/>
      <c r="E22" s="226"/>
      <c r="F22" s="420"/>
      <c r="G22" s="420"/>
      <c r="H22" s="420"/>
      <c r="I22" s="420"/>
      <c r="J22" s="420"/>
      <c r="K22" s="420"/>
      <c r="L22" s="420"/>
      <c r="M22" s="421"/>
      <c r="N22" s="187"/>
      <c r="O22" s="187"/>
      <c r="P22" s="187"/>
      <c r="Q22" s="187"/>
      <c r="R22" s="407"/>
      <c r="S22" s="407"/>
      <c r="T22" s="407"/>
      <c r="U22" s="407"/>
      <c r="V22" s="407"/>
      <c r="W22" s="407"/>
      <c r="X22" s="407"/>
      <c r="Y22" s="407"/>
    </row>
    <row r="23" spans="1:25" ht="20.149999999999999" customHeight="1">
      <c r="A23" s="187"/>
      <c r="B23" s="220"/>
      <c r="C23" s="674" t="s">
        <v>1225</v>
      </c>
      <c r="D23" s="675"/>
      <c r="E23" s="676"/>
      <c r="F23" s="614"/>
      <c r="G23" s="615"/>
      <c r="H23" s="616"/>
      <c r="I23" s="586"/>
      <c r="J23" s="587"/>
      <c r="K23" s="587"/>
      <c r="L23" s="587"/>
      <c r="M23" s="588"/>
      <c r="N23" s="187"/>
      <c r="O23" s="187"/>
      <c r="P23" s="187"/>
      <c r="Q23" s="187"/>
      <c r="R23" s="411" t="str">
        <f t="shared" ref="R23:R24" si="1">IF(F23="","",F23)</f>
        <v/>
      </c>
      <c r="S23" s="409"/>
      <c r="T23" s="410"/>
      <c r="U23" s="411" t="str">
        <f>IF(I23="","",I23)</f>
        <v/>
      </c>
      <c r="V23" s="409"/>
      <c r="W23" s="410"/>
      <c r="X23" s="407"/>
      <c r="Y23" s="407"/>
    </row>
    <row r="24" spans="1:25" ht="45.9" customHeight="1">
      <c r="A24" s="187"/>
      <c r="B24" s="220"/>
      <c r="C24" s="657" t="s">
        <v>321</v>
      </c>
      <c r="D24" s="669"/>
      <c r="E24" s="669"/>
      <c r="F24" s="586"/>
      <c r="G24" s="587"/>
      <c r="H24" s="587"/>
      <c r="I24" s="587"/>
      <c r="J24" s="587"/>
      <c r="K24" s="587"/>
      <c r="L24" s="587"/>
      <c r="M24" s="588"/>
      <c r="N24" s="187"/>
      <c r="O24" s="187"/>
      <c r="P24" s="187"/>
      <c r="Q24" s="187"/>
      <c r="R24" s="411" t="str">
        <f t="shared" si="1"/>
        <v/>
      </c>
      <c r="S24" s="409"/>
      <c r="T24" s="409"/>
      <c r="U24" s="409"/>
      <c r="V24" s="409"/>
      <c r="W24" s="410"/>
      <c r="X24" s="407"/>
      <c r="Y24" s="407"/>
    </row>
    <row r="25" spans="1:25" ht="20.149999999999999" customHeight="1">
      <c r="A25" s="187"/>
      <c r="B25" s="220"/>
      <c r="C25" s="200" t="s">
        <v>1148</v>
      </c>
      <c r="D25" s="202"/>
      <c r="E25" s="202"/>
      <c r="F25" s="422"/>
      <c r="G25" s="412"/>
      <c r="H25" s="412"/>
      <c r="I25" s="412"/>
      <c r="J25" s="412"/>
      <c r="K25" s="412"/>
      <c r="L25" s="412"/>
      <c r="M25" s="413"/>
      <c r="N25" s="187"/>
      <c r="O25" s="187"/>
      <c r="P25" s="187"/>
      <c r="Q25" s="187"/>
      <c r="R25" s="407"/>
      <c r="S25" s="407"/>
      <c r="T25" s="407"/>
      <c r="U25" s="407"/>
      <c r="V25" s="407"/>
      <c r="W25" s="407"/>
      <c r="X25" s="407"/>
      <c r="Y25" s="407"/>
    </row>
    <row r="26" spans="1:25" ht="20.149999999999999" customHeight="1">
      <c r="A26" s="187"/>
      <c r="B26" s="220"/>
      <c r="C26" s="214"/>
      <c r="D26" s="238" t="s">
        <v>999</v>
      </c>
      <c r="E26" s="356" t="s">
        <v>1226</v>
      </c>
      <c r="F26" s="614"/>
      <c r="G26" s="615"/>
      <c r="H26" s="616"/>
      <c r="I26" s="614"/>
      <c r="J26" s="615"/>
      <c r="K26" s="615"/>
      <c r="L26" s="615"/>
      <c r="M26" s="616"/>
      <c r="N26" s="187"/>
      <c r="O26" s="187"/>
      <c r="P26" s="187"/>
      <c r="Q26" s="187"/>
      <c r="R26" s="411" t="str">
        <f t="shared" ref="R26:R48" si="2">IF(F26="","",F26)</f>
        <v/>
      </c>
      <c r="S26" s="409"/>
      <c r="T26" s="410"/>
      <c r="U26" s="411" t="str">
        <f t="shared" ref="U26:U27" si="3">IF(I26="","",I26)</f>
        <v/>
      </c>
      <c r="V26" s="409"/>
      <c r="W26" s="410"/>
      <c r="X26" s="407"/>
      <c r="Y26" s="407"/>
    </row>
    <row r="27" spans="1:25" ht="20.149999999999999" customHeight="1">
      <c r="A27" s="187"/>
      <c r="B27" s="220"/>
      <c r="C27" s="210"/>
      <c r="D27" s="210"/>
      <c r="E27" s="190" t="s">
        <v>899</v>
      </c>
      <c r="F27" s="614"/>
      <c r="G27" s="615"/>
      <c r="H27" s="616"/>
      <c r="I27" s="614"/>
      <c r="J27" s="615"/>
      <c r="K27" s="615"/>
      <c r="L27" s="615"/>
      <c r="M27" s="616"/>
      <c r="N27" s="187"/>
      <c r="O27" s="187"/>
      <c r="P27" s="187"/>
      <c r="Q27" s="187"/>
      <c r="R27" s="411" t="str">
        <f t="shared" si="2"/>
        <v/>
      </c>
      <c r="S27" s="409"/>
      <c r="T27" s="410"/>
      <c r="U27" s="411" t="str">
        <f t="shared" si="3"/>
        <v/>
      </c>
      <c r="V27" s="409"/>
      <c r="W27" s="410"/>
      <c r="X27" s="407"/>
      <c r="Y27" s="407"/>
    </row>
    <row r="28" spans="1:25" ht="20.149999999999999" customHeight="1">
      <c r="A28" s="187"/>
      <c r="B28" s="220"/>
      <c r="C28" s="210"/>
      <c r="D28" s="217"/>
      <c r="E28" s="190" t="s">
        <v>122</v>
      </c>
      <c r="F28" s="665"/>
      <c r="G28" s="666"/>
      <c r="H28" s="666"/>
      <c r="I28" s="666"/>
      <c r="J28" s="666"/>
      <c r="K28" s="666"/>
      <c r="L28" s="666"/>
      <c r="M28" s="666"/>
      <c r="N28" s="187"/>
      <c r="O28" s="187"/>
      <c r="P28" s="187"/>
      <c r="Q28" s="187"/>
      <c r="R28" s="411" t="str">
        <f t="shared" si="2"/>
        <v/>
      </c>
      <c r="S28" s="409"/>
      <c r="T28" s="409"/>
      <c r="U28" s="409"/>
      <c r="V28" s="409"/>
      <c r="W28" s="410"/>
      <c r="X28" s="407"/>
      <c r="Y28" s="407"/>
    </row>
    <row r="29" spans="1:25" ht="20.149999999999999" customHeight="1">
      <c r="A29" s="187"/>
      <c r="B29" s="220"/>
      <c r="C29" s="210"/>
      <c r="D29" s="238" t="s">
        <v>1000</v>
      </c>
      <c r="E29" s="356" t="s">
        <v>1226</v>
      </c>
      <c r="F29" s="614"/>
      <c r="G29" s="615"/>
      <c r="H29" s="616"/>
      <c r="I29" s="614"/>
      <c r="J29" s="615"/>
      <c r="K29" s="615"/>
      <c r="L29" s="615"/>
      <c r="M29" s="616"/>
      <c r="N29" s="187"/>
      <c r="O29" s="187"/>
      <c r="P29" s="187"/>
      <c r="Q29" s="187"/>
      <c r="R29" s="411" t="str">
        <f t="shared" si="2"/>
        <v/>
      </c>
      <c r="S29" s="409"/>
      <c r="T29" s="410"/>
      <c r="U29" s="411" t="str">
        <f t="shared" ref="U29:U30" si="4">IF(I29="","",I29)</f>
        <v/>
      </c>
      <c r="V29" s="409"/>
      <c r="W29" s="410"/>
      <c r="X29" s="407"/>
      <c r="Y29" s="407"/>
    </row>
    <row r="30" spans="1:25" ht="20.149999999999999" customHeight="1">
      <c r="A30" s="187"/>
      <c r="B30" s="220"/>
      <c r="C30" s="210"/>
      <c r="D30" s="210"/>
      <c r="E30" s="190" t="s">
        <v>899</v>
      </c>
      <c r="F30" s="614"/>
      <c r="G30" s="663"/>
      <c r="H30" s="664"/>
      <c r="I30" s="665"/>
      <c r="J30" s="666"/>
      <c r="K30" s="666"/>
      <c r="L30" s="666"/>
      <c r="M30" s="666"/>
      <c r="N30" s="187"/>
      <c r="O30" s="187"/>
      <c r="P30" s="187"/>
      <c r="Q30" s="187"/>
      <c r="R30" s="411" t="str">
        <f t="shared" si="2"/>
        <v/>
      </c>
      <c r="S30" s="409"/>
      <c r="T30" s="410"/>
      <c r="U30" s="411" t="str">
        <f t="shared" si="4"/>
        <v/>
      </c>
      <c r="V30" s="409"/>
      <c r="W30" s="410"/>
      <c r="X30" s="407"/>
      <c r="Y30" s="407"/>
    </row>
    <row r="31" spans="1:25" ht="20.149999999999999" customHeight="1">
      <c r="A31" s="187"/>
      <c r="B31" s="220"/>
      <c r="C31" s="210"/>
      <c r="D31" s="217"/>
      <c r="E31" s="190" t="s">
        <v>122</v>
      </c>
      <c r="F31" s="665"/>
      <c r="G31" s="666"/>
      <c r="H31" s="666"/>
      <c r="I31" s="666"/>
      <c r="J31" s="666"/>
      <c r="K31" s="666"/>
      <c r="L31" s="666"/>
      <c r="M31" s="666"/>
      <c r="N31" s="187"/>
      <c r="O31" s="187"/>
      <c r="P31" s="187"/>
      <c r="Q31" s="187"/>
      <c r="R31" s="411" t="str">
        <f t="shared" si="2"/>
        <v/>
      </c>
      <c r="S31" s="409"/>
      <c r="T31" s="409"/>
      <c r="U31" s="409"/>
      <c r="V31" s="409"/>
      <c r="W31" s="410"/>
      <c r="X31" s="407"/>
      <c r="Y31" s="407"/>
    </row>
    <row r="32" spans="1:25" ht="20.149999999999999" customHeight="1">
      <c r="A32" s="187"/>
      <c r="B32" s="220"/>
      <c r="C32" s="210"/>
      <c r="D32" s="238" t="s">
        <v>1001</v>
      </c>
      <c r="E32" s="356" t="s">
        <v>1226</v>
      </c>
      <c r="F32" s="614"/>
      <c r="G32" s="663"/>
      <c r="H32" s="664"/>
      <c r="I32" s="614"/>
      <c r="J32" s="615"/>
      <c r="K32" s="615"/>
      <c r="L32" s="615"/>
      <c r="M32" s="616"/>
      <c r="N32" s="187"/>
      <c r="O32" s="187"/>
      <c r="P32" s="187"/>
      <c r="Q32" s="187"/>
      <c r="R32" s="411" t="str">
        <f t="shared" si="2"/>
        <v/>
      </c>
      <c r="S32" s="409"/>
      <c r="T32" s="410"/>
      <c r="U32" s="411" t="str">
        <f t="shared" ref="U32:U33" si="5">IF(I32="","",I32)</f>
        <v/>
      </c>
      <c r="V32" s="409"/>
      <c r="W32" s="410"/>
      <c r="X32" s="407"/>
      <c r="Y32" s="407"/>
    </row>
    <row r="33" spans="1:25" ht="20.149999999999999" customHeight="1">
      <c r="A33" s="187"/>
      <c r="B33" s="220"/>
      <c r="C33" s="210"/>
      <c r="D33" s="210"/>
      <c r="E33" s="190" t="s">
        <v>899</v>
      </c>
      <c r="F33" s="614"/>
      <c r="G33" s="663"/>
      <c r="H33" s="664"/>
      <c r="I33" s="665"/>
      <c r="J33" s="665"/>
      <c r="K33" s="665"/>
      <c r="L33" s="665"/>
      <c r="M33" s="665"/>
      <c r="N33" s="187"/>
      <c r="O33" s="187"/>
      <c r="P33" s="187"/>
      <c r="Q33" s="187"/>
      <c r="R33" s="411" t="str">
        <f t="shared" si="2"/>
        <v/>
      </c>
      <c r="S33" s="409"/>
      <c r="T33" s="410"/>
      <c r="U33" s="411" t="str">
        <f t="shared" si="5"/>
        <v/>
      </c>
      <c r="V33" s="409"/>
      <c r="W33" s="410"/>
      <c r="X33" s="407"/>
      <c r="Y33" s="407"/>
    </row>
    <row r="34" spans="1:25" ht="20.149999999999999" customHeight="1">
      <c r="A34" s="187"/>
      <c r="B34" s="220"/>
      <c r="C34" s="210"/>
      <c r="D34" s="217"/>
      <c r="E34" s="190" t="s">
        <v>122</v>
      </c>
      <c r="F34" s="665"/>
      <c r="G34" s="666"/>
      <c r="H34" s="666"/>
      <c r="I34" s="666"/>
      <c r="J34" s="666"/>
      <c r="K34" s="666"/>
      <c r="L34" s="666"/>
      <c r="M34" s="666"/>
      <c r="N34" s="187"/>
      <c r="O34" s="187"/>
      <c r="P34" s="187"/>
      <c r="Q34" s="187"/>
      <c r="R34" s="411" t="str">
        <f t="shared" si="2"/>
        <v/>
      </c>
      <c r="S34" s="409"/>
      <c r="T34" s="409"/>
      <c r="U34" s="409"/>
      <c r="V34" s="409"/>
      <c r="W34" s="410"/>
      <c r="X34" s="407"/>
      <c r="Y34" s="407"/>
    </row>
    <row r="35" spans="1:25" ht="20.149999999999999" customHeight="1">
      <c r="A35" s="187"/>
      <c r="B35" s="220"/>
      <c r="C35" s="210"/>
      <c r="D35" s="238" t="s">
        <v>1002</v>
      </c>
      <c r="E35" s="356" t="s">
        <v>1226</v>
      </c>
      <c r="F35" s="614"/>
      <c r="G35" s="663"/>
      <c r="H35" s="664"/>
      <c r="I35" s="614"/>
      <c r="J35" s="615"/>
      <c r="K35" s="615"/>
      <c r="L35" s="615"/>
      <c r="M35" s="616"/>
      <c r="N35" s="187"/>
      <c r="O35" s="187"/>
      <c r="P35" s="187"/>
      <c r="Q35" s="187"/>
      <c r="R35" s="411" t="str">
        <f t="shared" si="2"/>
        <v/>
      </c>
      <c r="S35" s="409"/>
      <c r="T35" s="410"/>
      <c r="U35" s="411" t="str">
        <f t="shared" ref="U35:U36" si="6">IF(I35="","",I35)</f>
        <v/>
      </c>
      <c r="V35" s="409"/>
      <c r="W35" s="410"/>
      <c r="X35" s="407"/>
      <c r="Y35" s="407"/>
    </row>
    <row r="36" spans="1:25" ht="20.149999999999999" customHeight="1">
      <c r="A36" s="187"/>
      <c r="B36" s="220"/>
      <c r="C36" s="210"/>
      <c r="D36" s="210"/>
      <c r="E36" s="190" t="s">
        <v>899</v>
      </c>
      <c r="F36" s="614"/>
      <c r="G36" s="663"/>
      <c r="H36" s="664"/>
      <c r="I36" s="665"/>
      <c r="J36" s="666"/>
      <c r="K36" s="666"/>
      <c r="L36" s="666"/>
      <c r="M36" s="666"/>
      <c r="N36" s="187"/>
      <c r="O36" s="187"/>
      <c r="P36" s="187"/>
      <c r="Q36" s="187"/>
      <c r="R36" s="411" t="str">
        <f t="shared" si="2"/>
        <v/>
      </c>
      <c r="S36" s="409"/>
      <c r="T36" s="410"/>
      <c r="U36" s="411" t="str">
        <f t="shared" si="6"/>
        <v/>
      </c>
      <c r="V36" s="409"/>
      <c r="W36" s="410"/>
      <c r="X36" s="407"/>
      <c r="Y36" s="407"/>
    </row>
    <row r="37" spans="1:25" ht="20.149999999999999" customHeight="1">
      <c r="A37" s="187"/>
      <c r="B37" s="220"/>
      <c r="C37" s="210"/>
      <c r="D37" s="217"/>
      <c r="E37" s="190" t="s">
        <v>122</v>
      </c>
      <c r="F37" s="665"/>
      <c r="G37" s="666"/>
      <c r="H37" s="666"/>
      <c r="I37" s="666"/>
      <c r="J37" s="666"/>
      <c r="K37" s="666"/>
      <c r="L37" s="666"/>
      <c r="M37" s="666"/>
      <c r="N37" s="187"/>
      <c r="O37" s="187"/>
      <c r="P37" s="187"/>
      <c r="Q37" s="187"/>
      <c r="R37" s="411" t="str">
        <f t="shared" si="2"/>
        <v/>
      </c>
      <c r="S37" s="409"/>
      <c r="T37" s="409"/>
      <c r="U37" s="409"/>
      <c r="V37" s="409"/>
      <c r="W37" s="410"/>
      <c r="X37" s="407"/>
      <c r="Y37" s="407"/>
    </row>
    <row r="38" spans="1:25" ht="20.149999999999999" customHeight="1">
      <c r="A38" s="187"/>
      <c r="B38" s="220"/>
      <c r="C38" s="210"/>
      <c r="D38" s="238" t="s">
        <v>1003</v>
      </c>
      <c r="E38" s="356" t="s">
        <v>1226</v>
      </c>
      <c r="F38" s="614"/>
      <c r="G38" s="663"/>
      <c r="H38" s="664"/>
      <c r="I38" s="614"/>
      <c r="J38" s="615"/>
      <c r="K38" s="615"/>
      <c r="L38" s="615"/>
      <c r="M38" s="616"/>
      <c r="N38" s="187"/>
      <c r="O38" s="187"/>
      <c r="P38" s="187"/>
      <c r="Q38" s="187"/>
      <c r="R38" s="411" t="str">
        <f t="shared" si="2"/>
        <v/>
      </c>
      <c r="S38" s="409"/>
      <c r="T38" s="410"/>
      <c r="U38" s="411" t="str">
        <f t="shared" ref="U38:U39" si="7">IF(I38="","",I38)</f>
        <v/>
      </c>
      <c r="V38" s="409"/>
      <c r="W38" s="410"/>
      <c r="X38" s="407"/>
      <c r="Y38" s="407"/>
    </row>
    <row r="39" spans="1:25" ht="20.149999999999999" customHeight="1">
      <c r="A39" s="187"/>
      <c r="B39" s="220"/>
      <c r="C39" s="210"/>
      <c r="D39" s="210"/>
      <c r="E39" s="190" t="s">
        <v>899</v>
      </c>
      <c r="F39" s="614"/>
      <c r="G39" s="663"/>
      <c r="H39" s="664"/>
      <c r="I39" s="665"/>
      <c r="J39" s="666"/>
      <c r="K39" s="666"/>
      <c r="L39" s="666"/>
      <c r="M39" s="666"/>
      <c r="N39" s="187"/>
      <c r="O39" s="187"/>
      <c r="P39" s="187"/>
      <c r="Q39" s="187"/>
      <c r="R39" s="411" t="str">
        <f t="shared" si="2"/>
        <v/>
      </c>
      <c r="S39" s="409"/>
      <c r="T39" s="410"/>
      <c r="U39" s="411" t="str">
        <f t="shared" si="7"/>
        <v/>
      </c>
      <c r="V39" s="409"/>
      <c r="W39" s="410"/>
      <c r="X39" s="407"/>
      <c r="Y39" s="407"/>
    </row>
    <row r="40" spans="1:25" ht="20.149999999999999" customHeight="1">
      <c r="A40" s="187"/>
      <c r="B40" s="220"/>
      <c r="C40" s="217"/>
      <c r="D40" s="217"/>
      <c r="E40" s="190" t="s">
        <v>122</v>
      </c>
      <c r="F40" s="665"/>
      <c r="G40" s="666"/>
      <c r="H40" s="666"/>
      <c r="I40" s="666"/>
      <c r="J40" s="666"/>
      <c r="K40" s="666"/>
      <c r="L40" s="666"/>
      <c r="M40" s="666"/>
      <c r="N40" s="187"/>
      <c r="O40" s="187"/>
      <c r="P40" s="187"/>
      <c r="Q40" s="187"/>
      <c r="R40" s="411" t="str">
        <f t="shared" si="2"/>
        <v/>
      </c>
      <c r="S40" s="409"/>
      <c r="T40" s="409"/>
      <c r="U40" s="409"/>
      <c r="V40" s="409"/>
      <c r="W40" s="410"/>
      <c r="X40" s="407"/>
      <c r="Y40" s="407"/>
    </row>
    <row r="41" spans="1:25" ht="20.149999999999999" customHeight="1">
      <c r="A41" s="187"/>
      <c r="B41" s="220"/>
      <c r="C41" s="222" t="s">
        <v>456</v>
      </c>
      <c r="D41" s="201"/>
      <c r="E41" s="201"/>
      <c r="F41" s="667"/>
      <c r="G41" s="668"/>
      <c r="H41" s="423"/>
      <c r="I41" s="412"/>
      <c r="J41" s="412"/>
      <c r="K41" s="412"/>
      <c r="L41" s="424"/>
      <c r="M41" s="425"/>
      <c r="N41" s="187"/>
      <c r="O41" s="187"/>
      <c r="P41" s="187"/>
      <c r="Q41" s="187"/>
      <c r="R41" s="411" t="str">
        <f t="shared" si="2"/>
        <v/>
      </c>
      <c r="S41" s="409"/>
      <c r="T41" s="409"/>
      <c r="U41" s="409"/>
      <c r="V41" s="409"/>
      <c r="W41" s="410"/>
      <c r="X41" s="407"/>
      <c r="Y41" s="407"/>
    </row>
    <row r="42" spans="1:25" ht="20.149999999999999" customHeight="1">
      <c r="A42" s="187"/>
      <c r="B42" s="220"/>
      <c r="C42" s="192" t="s">
        <v>104</v>
      </c>
      <c r="D42" s="206"/>
      <c r="E42" s="206"/>
      <c r="F42" s="630"/>
      <c r="G42" s="632"/>
      <c r="H42" s="426"/>
      <c r="I42" s="414"/>
      <c r="J42" s="414"/>
      <c r="K42" s="414"/>
      <c r="L42" s="414"/>
      <c r="M42" s="415"/>
      <c r="N42" s="187"/>
      <c r="O42" s="187"/>
      <c r="P42" s="187"/>
      <c r="Q42" s="187"/>
      <c r="R42" s="427" t="str">
        <f t="shared" si="2"/>
        <v/>
      </c>
      <c r="S42" s="409"/>
      <c r="T42" s="409"/>
      <c r="U42" s="409"/>
      <c r="V42" s="409"/>
      <c r="W42" s="410"/>
      <c r="X42" s="407"/>
      <c r="Y42" s="407"/>
    </row>
    <row r="43" spans="1:25" ht="20.149999999999999" customHeight="1">
      <c r="A43" s="187"/>
      <c r="B43" s="220"/>
      <c r="C43" s="192" t="s">
        <v>453</v>
      </c>
      <c r="F43" s="630"/>
      <c r="G43" s="632"/>
      <c r="H43" s="426"/>
      <c r="I43" s="414"/>
      <c r="J43" s="414"/>
      <c r="K43" s="414"/>
      <c r="L43" s="414"/>
      <c r="M43" s="415"/>
      <c r="N43" s="187"/>
      <c r="O43" s="187"/>
      <c r="P43" s="187"/>
      <c r="Q43" s="187"/>
      <c r="R43" s="427" t="str">
        <f t="shared" si="2"/>
        <v/>
      </c>
      <c r="S43" s="409"/>
      <c r="T43" s="409"/>
      <c r="U43" s="409"/>
      <c r="V43" s="409"/>
      <c r="W43" s="410"/>
      <c r="X43" s="407"/>
      <c r="Y43" s="407"/>
    </row>
    <row r="44" spans="1:25" ht="20.149999999999999" customHeight="1">
      <c r="A44" s="187"/>
      <c r="B44" s="220"/>
      <c r="C44" s="192" t="s">
        <v>454</v>
      </c>
      <c r="D44" s="206"/>
      <c r="E44" s="206"/>
      <c r="F44" s="630"/>
      <c r="G44" s="632"/>
      <c r="H44" s="426"/>
      <c r="I44" s="414"/>
      <c r="J44" s="414"/>
      <c r="K44" s="414"/>
      <c r="L44" s="414"/>
      <c r="M44" s="415"/>
      <c r="N44" s="187"/>
      <c r="O44" s="187"/>
      <c r="P44" s="187"/>
      <c r="Q44" s="187"/>
      <c r="R44" s="427" t="str">
        <f t="shared" si="2"/>
        <v/>
      </c>
      <c r="S44" s="409"/>
      <c r="T44" s="409"/>
      <c r="U44" s="409"/>
      <c r="V44" s="409"/>
      <c r="W44" s="410"/>
      <c r="X44" s="407"/>
      <c r="Y44" s="407"/>
    </row>
    <row r="45" spans="1:25" ht="20.149999999999999" customHeight="1">
      <c r="A45" s="187"/>
      <c r="B45" s="220"/>
      <c r="C45" s="192" t="s">
        <v>455</v>
      </c>
      <c r="D45" s="206"/>
      <c r="E45" s="206"/>
      <c r="F45" s="630"/>
      <c r="G45" s="632"/>
      <c r="H45" s="426"/>
      <c r="I45" s="414"/>
      <c r="J45" s="414"/>
      <c r="K45" s="414"/>
      <c r="L45" s="414"/>
      <c r="M45" s="415"/>
      <c r="N45" s="187"/>
      <c r="O45" s="187"/>
      <c r="P45" s="187"/>
      <c r="Q45" s="187"/>
      <c r="R45" s="427" t="str">
        <f t="shared" si="2"/>
        <v/>
      </c>
      <c r="S45" s="409"/>
      <c r="T45" s="409"/>
      <c r="U45" s="409"/>
      <c r="V45" s="409"/>
      <c r="W45" s="410"/>
      <c r="X45" s="407"/>
      <c r="Y45" s="407"/>
    </row>
    <row r="46" spans="1:25" ht="20.149999999999999" customHeight="1">
      <c r="A46" s="187"/>
      <c r="B46" s="220"/>
      <c r="C46" s="200" t="s">
        <v>1227</v>
      </c>
      <c r="D46" s="202"/>
      <c r="E46" s="266"/>
      <c r="F46" s="630"/>
      <c r="G46" s="632"/>
      <c r="H46" s="426"/>
      <c r="I46" s="414"/>
      <c r="J46" s="414"/>
      <c r="K46" s="414"/>
      <c r="L46" s="414"/>
      <c r="M46" s="415"/>
      <c r="N46" s="187"/>
      <c r="O46" s="187"/>
      <c r="P46" s="187"/>
      <c r="Q46" s="187"/>
      <c r="R46" s="427" t="str">
        <f t="shared" si="2"/>
        <v/>
      </c>
      <c r="S46" s="409"/>
      <c r="T46" s="409"/>
      <c r="U46" s="409"/>
      <c r="V46" s="409"/>
      <c r="W46" s="410"/>
      <c r="X46" s="407"/>
      <c r="Y46" s="407"/>
    </row>
    <row r="47" spans="1:25" ht="20.149999999999999" customHeight="1">
      <c r="A47" s="187"/>
      <c r="B47" s="220"/>
      <c r="C47" s="204"/>
      <c r="D47" s="187"/>
      <c r="E47" s="402" t="s">
        <v>108</v>
      </c>
      <c r="F47" s="630"/>
      <c r="G47" s="632"/>
      <c r="H47" s="426"/>
      <c r="I47" s="414"/>
      <c r="J47" s="414"/>
      <c r="K47" s="414"/>
      <c r="L47" s="414"/>
      <c r="M47" s="415"/>
      <c r="N47" s="187"/>
      <c r="O47" s="187"/>
      <c r="P47" s="187"/>
      <c r="Q47" s="187"/>
      <c r="R47" s="427" t="str">
        <f t="shared" si="2"/>
        <v/>
      </c>
      <c r="S47" s="409"/>
      <c r="T47" s="409"/>
      <c r="U47" s="409"/>
      <c r="V47" s="409"/>
      <c r="W47" s="410"/>
      <c r="X47" s="407"/>
      <c r="Y47" s="407"/>
    </row>
    <row r="48" spans="1:25" ht="20.149999999999999" customHeight="1">
      <c r="A48" s="187"/>
      <c r="B48" s="220"/>
      <c r="C48" s="196"/>
      <c r="D48" s="209"/>
      <c r="E48" s="401" t="s">
        <v>109</v>
      </c>
      <c r="F48" s="630"/>
      <c r="G48" s="632"/>
      <c r="H48" s="428"/>
      <c r="I48" s="429"/>
      <c r="J48" s="429"/>
      <c r="K48" s="429"/>
      <c r="L48" s="429"/>
      <c r="M48" s="430"/>
      <c r="N48" s="187"/>
      <c r="O48" s="187"/>
      <c r="P48" s="187"/>
      <c r="Q48" s="187"/>
      <c r="R48" s="427" t="str">
        <f t="shared" si="2"/>
        <v/>
      </c>
      <c r="S48" s="409"/>
      <c r="T48" s="409"/>
      <c r="U48" s="409"/>
      <c r="V48" s="409"/>
      <c r="W48" s="410"/>
      <c r="X48" s="407"/>
      <c r="Y48" s="407"/>
    </row>
    <row r="49" spans="1:25" ht="20.149999999999999" customHeight="1">
      <c r="A49" s="187"/>
      <c r="B49" s="220"/>
      <c r="C49" s="204" t="s">
        <v>107</v>
      </c>
      <c r="D49" s="187"/>
      <c r="E49" s="187"/>
      <c r="F49" s="414"/>
      <c r="G49" s="407"/>
      <c r="H49" s="431"/>
      <c r="I49" s="414"/>
      <c r="J49" s="414"/>
      <c r="K49" s="414"/>
      <c r="L49" s="414"/>
      <c r="M49" s="415"/>
      <c r="N49" s="187"/>
      <c r="O49" s="187"/>
      <c r="P49" s="187"/>
      <c r="Q49" s="187"/>
      <c r="R49" s="407"/>
      <c r="S49" s="407"/>
      <c r="T49" s="407"/>
      <c r="U49" s="407"/>
      <c r="V49" s="407"/>
      <c r="W49" s="407"/>
      <c r="X49" s="407"/>
      <c r="Y49" s="407"/>
    </row>
    <row r="50" spans="1:25" ht="20.149999999999999" customHeight="1">
      <c r="A50" s="187"/>
      <c r="B50" s="220"/>
      <c r="C50" s="234" t="s">
        <v>1020</v>
      </c>
      <c r="D50" s="657" t="s">
        <v>1021</v>
      </c>
      <c r="E50" s="658"/>
      <c r="F50" s="661"/>
      <c r="G50" s="661"/>
      <c r="H50" s="660"/>
      <c r="I50" s="660"/>
      <c r="J50" s="660"/>
      <c r="K50" s="414"/>
      <c r="L50" s="414"/>
      <c r="M50" s="432"/>
      <c r="N50" s="187"/>
      <c r="O50" s="187"/>
      <c r="P50" s="187"/>
      <c r="Q50" s="187"/>
      <c r="R50" s="411" t="str">
        <f t="shared" ref="R50:R55" si="8">IF(F50="","",F50)</f>
        <v/>
      </c>
      <c r="S50" s="409"/>
      <c r="T50" s="409" t="str">
        <f>IF(H50="","",H50)</f>
        <v/>
      </c>
      <c r="U50" s="409"/>
      <c r="V50" s="409"/>
      <c r="W50" s="410"/>
      <c r="X50" s="407"/>
      <c r="Y50" s="407"/>
    </row>
    <row r="51" spans="1:25" ht="20.149999999999999" customHeight="1">
      <c r="A51" s="187"/>
      <c r="B51" s="220"/>
      <c r="C51" s="234"/>
      <c r="D51" s="657" t="s">
        <v>105</v>
      </c>
      <c r="E51" s="658"/>
      <c r="F51" s="659"/>
      <c r="G51" s="659"/>
      <c r="H51" s="414"/>
      <c r="I51" s="433"/>
      <c r="J51" s="407"/>
      <c r="K51" s="414"/>
      <c r="L51" s="414"/>
      <c r="M51" s="415"/>
      <c r="N51" s="187"/>
      <c r="O51" s="187"/>
      <c r="P51" s="187"/>
      <c r="Q51" s="187"/>
      <c r="R51" s="427" t="str">
        <f t="shared" si="8"/>
        <v/>
      </c>
      <c r="S51" s="409"/>
      <c r="T51" s="409"/>
      <c r="U51" s="409"/>
      <c r="V51" s="409"/>
      <c r="W51" s="410"/>
      <c r="X51" s="407"/>
      <c r="Y51" s="407"/>
    </row>
    <row r="52" spans="1:25" ht="20.149999999999999" customHeight="1">
      <c r="A52" s="187"/>
      <c r="B52" s="220"/>
      <c r="C52" s="234" t="s">
        <v>162</v>
      </c>
      <c r="D52" s="657" t="s">
        <v>1022</v>
      </c>
      <c r="E52" s="658"/>
      <c r="F52" s="661"/>
      <c r="G52" s="661"/>
      <c r="H52" s="662"/>
      <c r="I52" s="660"/>
      <c r="J52" s="660"/>
      <c r="K52" s="414"/>
      <c r="L52" s="414"/>
      <c r="M52" s="432"/>
      <c r="N52" s="187"/>
      <c r="O52" s="187"/>
      <c r="P52" s="187"/>
      <c r="Q52" s="187"/>
      <c r="R52" s="411" t="str">
        <f t="shared" si="8"/>
        <v/>
      </c>
      <c r="S52" s="409"/>
      <c r="T52" s="409" t="str">
        <f>IF(H52="","",H52)</f>
        <v/>
      </c>
      <c r="U52" s="409"/>
      <c r="V52" s="409"/>
      <c r="W52" s="410"/>
      <c r="X52" s="407"/>
      <c r="Y52" s="407"/>
    </row>
    <row r="53" spans="1:25" ht="20.149999999999999" customHeight="1">
      <c r="A53" s="187"/>
      <c r="B53" s="220"/>
      <c r="C53" s="234"/>
      <c r="D53" s="657" t="s">
        <v>105</v>
      </c>
      <c r="E53" s="658"/>
      <c r="F53" s="659"/>
      <c r="G53" s="659"/>
      <c r="H53" s="414"/>
      <c r="I53" s="434"/>
      <c r="J53" s="407"/>
      <c r="K53" s="414"/>
      <c r="L53" s="414"/>
      <c r="M53" s="415"/>
      <c r="N53" s="187"/>
      <c r="O53" s="187"/>
      <c r="P53" s="187"/>
      <c r="Q53" s="187"/>
      <c r="R53" s="427" t="str">
        <f t="shared" si="8"/>
        <v/>
      </c>
      <c r="S53" s="409"/>
      <c r="T53" s="409"/>
      <c r="U53" s="409"/>
      <c r="V53" s="409"/>
      <c r="W53" s="410"/>
      <c r="X53" s="407"/>
      <c r="Y53" s="407"/>
    </row>
    <row r="54" spans="1:25" ht="20.149999999999999" customHeight="1">
      <c r="A54" s="187"/>
      <c r="B54" s="220"/>
      <c r="C54" s="234" t="s">
        <v>298</v>
      </c>
      <c r="D54" s="657" t="s">
        <v>1022</v>
      </c>
      <c r="E54" s="658"/>
      <c r="F54" s="661"/>
      <c r="G54" s="661"/>
      <c r="H54" s="660"/>
      <c r="I54" s="660"/>
      <c r="J54" s="660"/>
      <c r="K54" s="414"/>
      <c r="L54" s="414"/>
      <c r="M54" s="432"/>
      <c r="N54" s="187"/>
      <c r="O54" s="187"/>
      <c r="P54" s="187"/>
      <c r="Q54" s="187"/>
      <c r="R54" s="411" t="str">
        <f t="shared" si="8"/>
        <v/>
      </c>
      <c r="S54" s="409"/>
      <c r="T54" s="409" t="str">
        <f>IF(H54="","",H54)</f>
        <v/>
      </c>
      <c r="U54" s="409"/>
      <c r="V54" s="409"/>
      <c r="W54" s="410"/>
      <c r="X54" s="407"/>
      <c r="Y54" s="407"/>
    </row>
    <row r="55" spans="1:25" ht="20.149999999999999" customHeight="1">
      <c r="A55" s="187"/>
      <c r="B55" s="220"/>
      <c r="C55" s="234"/>
      <c r="D55" s="657" t="s">
        <v>105</v>
      </c>
      <c r="E55" s="658"/>
      <c r="F55" s="659"/>
      <c r="G55" s="659"/>
      <c r="H55" s="414"/>
      <c r="I55" s="429"/>
      <c r="J55" s="429"/>
      <c r="K55" s="435"/>
      <c r="L55" s="429"/>
      <c r="M55" s="430"/>
      <c r="N55" s="187"/>
      <c r="O55" s="187"/>
      <c r="P55" s="187"/>
      <c r="Q55" s="187"/>
      <c r="R55" s="427" t="str">
        <f t="shared" si="8"/>
        <v/>
      </c>
      <c r="S55" s="409"/>
      <c r="T55" s="409"/>
      <c r="U55" s="409"/>
      <c r="V55" s="409"/>
      <c r="W55" s="410"/>
      <c r="X55" s="407"/>
      <c r="Y55" s="407"/>
    </row>
    <row r="56" spans="1:25" ht="20.149999999999999" customHeight="1">
      <c r="A56" s="187"/>
      <c r="B56" s="220"/>
      <c r="C56" s="200" t="s">
        <v>1005</v>
      </c>
      <c r="D56" s="202"/>
      <c r="E56" s="202"/>
      <c r="F56" s="412"/>
      <c r="G56" s="412"/>
      <c r="H56" s="412"/>
      <c r="I56" s="412"/>
      <c r="J56" s="412"/>
      <c r="K56" s="412"/>
      <c r="L56" s="412"/>
      <c r="M56" s="413"/>
      <c r="N56" s="187"/>
      <c r="O56" s="187"/>
      <c r="P56" s="187"/>
      <c r="Q56" s="187"/>
      <c r="R56" s="407"/>
      <c r="S56" s="407"/>
      <c r="T56" s="407"/>
      <c r="U56" s="407"/>
      <c r="V56" s="407"/>
      <c r="W56" s="407"/>
      <c r="X56" s="407"/>
      <c r="Y56" s="407"/>
    </row>
    <row r="57" spans="1:25" ht="20.149999999999999" customHeight="1">
      <c r="A57" s="187"/>
      <c r="B57" s="220"/>
      <c r="C57" s="204"/>
      <c r="D57" s="646" t="str">
        <f>IF(F50="その他",H50,F50)&amp;""</f>
        <v/>
      </c>
      <c r="E57" s="647"/>
      <c r="F57" s="586"/>
      <c r="G57" s="587"/>
      <c r="H57" s="587"/>
      <c r="I57" s="587"/>
      <c r="J57" s="587"/>
      <c r="K57" s="587"/>
      <c r="L57" s="587"/>
      <c r="M57" s="588"/>
      <c r="N57" s="187"/>
      <c r="O57" s="187"/>
      <c r="P57" s="187"/>
      <c r="Q57" s="187"/>
      <c r="R57" s="411" t="str">
        <f t="shared" ref="R57:R65" si="9">IF(F57="","",F57)</f>
        <v/>
      </c>
      <c r="S57" s="409"/>
      <c r="T57" s="409"/>
      <c r="U57" s="409"/>
      <c r="V57" s="409"/>
      <c r="W57" s="410"/>
      <c r="X57" s="407"/>
      <c r="Y57" s="407"/>
    </row>
    <row r="58" spans="1:25" ht="20.149999999999999" customHeight="1">
      <c r="A58" s="187"/>
      <c r="B58" s="220"/>
      <c r="C58" s="204"/>
      <c r="D58" s="648"/>
      <c r="E58" s="649"/>
      <c r="F58" s="586"/>
      <c r="G58" s="587"/>
      <c r="H58" s="587"/>
      <c r="I58" s="587"/>
      <c r="J58" s="587"/>
      <c r="K58" s="587"/>
      <c r="L58" s="587"/>
      <c r="M58" s="588"/>
      <c r="N58" s="187"/>
      <c r="O58" s="187"/>
      <c r="P58" s="187"/>
      <c r="Q58" s="187"/>
      <c r="R58" s="411" t="str">
        <f t="shared" si="9"/>
        <v/>
      </c>
      <c r="S58" s="409"/>
      <c r="T58" s="409"/>
      <c r="U58" s="409"/>
      <c r="V58" s="409"/>
      <c r="W58" s="410"/>
      <c r="X58" s="407"/>
      <c r="Y58" s="407"/>
    </row>
    <row r="59" spans="1:25" ht="20.149999999999999" customHeight="1">
      <c r="A59" s="187"/>
      <c r="B59" s="220"/>
      <c r="C59" s="204"/>
      <c r="D59" s="650"/>
      <c r="E59" s="651"/>
      <c r="F59" s="586"/>
      <c r="G59" s="652"/>
      <c r="H59" s="652"/>
      <c r="I59" s="652"/>
      <c r="J59" s="652"/>
      <c r="K59" s="652"/>
      <c r="L59" s="652"/>
      <c r="M59" s="653"/>
      <c r="N59" s="187"/>
      <c r="O59" s="187"/>
      <c r="P59" s="187"/>
      <c r="Q59" s="187"/>
      <c r="R59" s="411" t="str">
        <f t="shared" si="9"/>
        <v/>
      </c>
      <c r="S59" s="409"/>
      <c r="T59" s="409"/>
      <c r="U59" s="409"/>
      <c r="V59" s="409"/>
      <c r="W59" s="410"/>
      <c r="X59" s="407"/>
      <c r="Y59" s="407"/>
    </row>
    <row r="60" spans="1:25" ht="20.149999999999999" customHeight="1">
      <c r="A60" s="187"/>
      <c r="B60" s="220"/>
      <c r="C60" s="204"/>
      <c r="D60" s="646" t="str">
        <f>IF(F52="その他",H52,F52)&amp;""</f>
        <v/>
      </c>
      <c r="E60" s="647"/>
      <c r="F60" s="586"/>
      <c r="G60" s="652"/>
      <c r="H60" s="652"/>
      <c r="I60" s="652"/>
      <c r="J60" s="652"/>
      <c r="K60" s="652"/>
      <c r="L60" s="652"/>
      <c r="M60" s="653"/>
      <c r="N60" s="187"/>
      <c r="O60" s="187"/>
      <c r="P60" s="187"/>
      <c r="Q60" s="187"/>
      <c r="R60" s="411" t="str">
        <f t="shared" si="9"/>
        <v/>
      </c>
      <c r="S60" s="409"/>
      <c r="T60" s="409"/>
      <c r="U60" s="409"/>
      <c r="V60" s="409"/>
      <c r="W60" s="410"/>
      <c r="X60" s="407"/>
      <c r="Y60" s="407"/>
    </row>
    <row r="61" spans="1:25" ht="20.149999999999999" customHeight="1">
      <c r="A61" s="187"/>
      <c r="B61" s="220"/>
      <c r="C61" s="204"/>
      <c r="D61" s="648"/>
      <c r="E61" s="649"/>
      <c r="F61" s="586"/>
      <c r="G61" s="652"/>
      <c r="H61" s="652"/>
      <c r="I61" s="652"/>
      <c r="J61" s="652"/>
      <c r="K61" s="652"/>
      <c r="L61" s="652"/>
      <c r="M61" s="653"/>
      <c r="N61" s="187"/>
      <c r="O61" s="187"/>
      <c r="P61" s="187"/>
      <c r="Q61" s="187"/>
      <c r="R61" s="411" t="str">
        <f t="shared" si="9"/>
        <v/>
      </c>
      <c r="S61" s="409"/>
      <c r="T61" s="409"/>
      <c r="U61" s="409"/>
      <c r="V61" s="409"/>
      <c r="W61" s="410"/>
      <c r="X61" s="407"/>
      <c r="Y61" s="407"/>
    </row>
    <row r="62" spans="1:25" ht="20.149999999999999" customHeight="1">
      <c r="A62" s="187"/>
      <c r="B62" s="220"/>
      <c r="C62" s="204"/>
      <c r="D62" s="650"/>
      <c r="E62" s="651"/>
      <c r="F62" s="586"/>
      <c r="G62" s="652"/>
      <c r="H62" s="652"/>
      <c r="I62" s="652"/>
      <c r="J62" s="652"/>
      <c r="K62" s="652"/>
      <c r="L62" s="652"/>
      <c r="M62" s="653"/>
      <c r="N62" s="187"/>
      <c r="O62" s="187"/>
      <c r="P62" s="187"/>
      <c r="Q62" s="187"/>
      <c r="R62" s="411" t="str">
        <f t="shared" si="9"/>
        <v/>
      </c>
      <c r="S62" s="409"/>
      <c r="T62" s="409"/>
      <c r="U62" s="409"/>
      <c r="V62" s="409"/>
      <c r="W62" s="410"/>
      <c r="X62" s="407"/>
      <c r="Y62" s="407"/>
    </row>
    <row r="63" spans="1:25" ht="20.149999999999999" customHeight="1">
      <c r="A63" s="187"/>
      <c r="B63" s="220"/>
      <c r="C63" s="204"/>
      <c r="D63" s="646" t="str">
        <f>IF(F54="その他",H54,F54)&amp;""</f>
        <v/>
      </c>
      <c r="E63" s="647"/>
      <c r="F63" s="586"/>
      <c r="G63" s="652"/>
      <c r="H63" s="652"/>
      <c r="I63" s="652"/>
      <c r="J63" s="652"/>
      <c r="K63" s="652"/>
      <c r="L63" s="652"/>
      <c r="M63" s="653"/>
      <c r="N63" s="187"/>
      <c r="O63" s="187"/>
      <c r="P63" s="187"/>
      <c r="Q63" s="187"/>
      <c r="R63" s="411" t="str">
        <f t="shared" si="9"/>
        <v/>
      </c>
      <c r="S63" s="409"/>
      <c r="T63" s="409"/>
      <c r="U63" s="409"/>
      <c r="V63" s="409"/>
      <c r="W63" s="410"/>
      <c r="X63" s="407"/>
      <c r="Y63" s="407"/>
    </row>
    <row r="64" spans="1:25" ht="20.149999999999999" customHeight="1">
      <c r="A64" s="187"/>
      <c r="B64" s="220"/>
      <c r="C64" s="204"/>
      <c r="D64" s="648"/>
      <c r="E64" s="649"/>
      <c r="F64" s="586"/>
      <c r="G64" s="652"/>
      <c r="H64" s="652"/>
      <c r="I64" s="652"/>
      <c r="J64" s="652"/>
      <c r="K64" s="652"/>
      <c r="L64" s="652"/>
      <c r="M64" s="653"/>
      <c r="N64" s="187"/>
      <c r="O64" s="187"/>
      <c r="P64" s="187"/>
      <c r="Q64" s="187"/>
      <c r="R64" s="411" t="str">
        <f t="shared" si="9"/>
        <v/>
      </c>
      <c r="S64" s="409"/>
      <c r="T64" s="409"/>
      <c r="U64" s="409"/>
      <c r="V64" s="409"/>
      <c r="W64" s="410"/>
      <c r="X64" s="407"/>
      <c r="Y64" s="407"/>
    </row>
    <row r="65" spans="1:25" ht="20.149999999999999" customHeight="1">
      <c r="A65" s="187"/>
      <c r="B65" s="220"/>
      <c r="C65" s="196"/>
      <c r="D65" s="650"/>
      <c r="E65" s="651"/>
      <c r="F65" s="586"/>
      <c r="G65" s="652"/>
      <c r="H65" s="652"/>
      <c r="I65" s="652"/>
      <c r="J65" s="652"/>
      <c r="K65" s="652"/>
      <c r="L65" s="652"/>
      <c r="M65" s="653"/>
      <c r="N65" s="187"/>
      <c r="O65" s="187"/>
      <c r="P65" s="187"/>
      <c r="Q65" s="187"/>
      <c r="R65" s="411" t="str">
        <f t="shared" si="9"/>
        <v/>
      </c>
      <c r="S65" s="409"/>
      <c r="T65" s="409"/>
      <c r="U65" s="409"/>
      <c r="V65" s="409"/>
      <c r="W65" s="410"/>
      <c r="X65" s="407"/>
      <c r="Y65" s="407"/>
    </row>
    <row r="66" spans="1:25" ht="20.149999999999999" customHeight="1">
      <c r="A66" s="187"/>
      <c r="B66" s="220"/>
      <c r="C66" s="200" t="s">
        <v>110</v>
      </c>
      <c r="D66" s="202"/>
      <c r="E66" s="202"/>
      <c r="F66" s="412"/>
      <c r="G66" s="412"/>
      <c r="H66" s="412"/>
      <c r="I66" s="412"/>
      <c r="J66" s="412"/>
      <c r="K66" s="412"/>
      <c r="L66" s="412"/>
      <c r="M66" s="413"/>
      <c r="N66" s="187"/>
      <c r="O66" s="187"/>
      <c r="P66" s="187"/>
      <c r="Q66" s="187"/>
      <c r="R66" s="407"/>
      <c r="S66" s="407"/>
      <c r="T66" s="407"/>
      <c r="U66" s="407"/>
      <c r="V66" s="407"/>
      <c r="W66" s="407"/>
      <c r="X66" s="407"/>
      <c r="Y66" s="407"/>
    </row>
    <row r="67" spans="1:25" ht="20.149999999999999" customHeight="1">
      <c r="A67" s="187"/>
      <c r="B67" s="220"/>
      <c r="C67" s="654" t="s">
        <v>1228</v>
      </c>
      <c r="D67" s="655"/>
      <c r="E67" s="188" t="s">
        <v>1020</v>
      </c>
      <c r="F67" s="586"/>
      <c r="G67" s="587"/>
      <c r="H67" s="587"/>
      <c r="I67" s="587"/>
      <c r="J67" s="588"/>
      <c r="K67" s="436"/>
      <c r="L67" s="414"/>
      <c r="M67" s="415"/>
      <c r="N67" s="187"/>
      <c r="O67" s="187"/>
      <c r="P67" s="187"/>
      <c r="R67" s="411" t="str">
        <f t="shared" ref="R67:R70" si="10">IF(F67="","",F67)</f>
        <v/>
      </c>
      <c r="S67" s="409"/>
      <c r="T67" s="409"/>
      <c r="U67" s="409"/>
      <c r="V67" s="409"/>
      <c r="W67" s="410"/>
      <c r="X67" s="407"/>
      <c r="Y67" s="407"/>
    </row>
    <row r="68" spans="1:25" ht="20.149999999999999" customHeight="1">
      <c r="A68" s="187"/>
      <c r="B68" s="220"/>
      <c r="C68" s="654"/>
      <c r="D68" s="655"/>
      <c r="E68" s="188" t="s">
        <v>667</v>
      </c>
      <c r="F68" s="586"/>
      <c r="G68" s="587"/>
      <c r="H68" s="587"/>
      <c r="I68" s="587"/>
      <c r="J68" s="588"/>
      <c r="K68" s="436"/>
      <c r="L68" s="414"/>
      <c r="M68" s="415"/>
      <c r="N68" s="187"/>
      <c r="O68" s="187"/>
      <c r="P68" s="187"/>
      <c r="R68" s="411" t="str">
        <f t="shared" si="10"/>
        <v/>
      </c>
      <c r="S68" s="409"/>
      <c r="T68" s="409"/>
      <c r="U68" s="409"/>
      <c r="V68" s="409"/>
      <c r="W68" s="410"/>
      <c r="X68" s="407"/>
      <c r="Y68" s="407"/>
    </row>
    <row r="69" spans="1:25" ht="20.149999999999999" customHeight="1">
      <c r="A69" s="187"/>
      <c r="B69" s="220"/>
      <c r="C69" s="654"/>
      <c r="D69" s="655"/>
      <c r="E69" s="188" t="s">
        <v>668</v>
      </c>
      <c r="F69" s="599"/>
      <c r="G69" s="656"/>
      <c r="H69" s="656"/>
      <c r="I69" s="656"/>
      <c r="J69" s="600"/>
      <c r="K69" s="436"/>
      <c r="L69" s="414"/>
      <c r="M69" s="415"/>
      <c r="N69" s="187"/>
      <c r="O69" s="187"/>
      <c r="P69" s="187"/>
      <c r="R69" s="411" t="str">
        <f t="shared" si="10"/>
        <v/>
      </c>
      <c r="S69" s="409"/>
      <c r="T69" s="409"/>
      <c r="U69" s="409"/>
      <c r="V69" s="409"/>
      <c r="W69" s="410"/>
      <c r="X69" s="407"/>
      <c r="Y69" s="407"/>
    </row>
    <row r="70" spans="1:25" ht="125.4" customHeight="1">
      <c r="A70" s="187"/>
      <c r="B70" s="221"/>
      <c r="C70" s="237"/>
      <c r="D70" s="235"/>
      <c r="E70" s="437" t="s">
        <v>321</v>
      </c>
      <c r="F70" s="590"/>
      <c r="G70" s="591"/>
      <c r="H70" s="591"/>
      <c r="I70" s="591"/>
      <c r="J70" s="591"/>
      <c r="K70" s="591"/>
      <c r="L70" s="591"/>
      <c r="M70" s="592"/>
      <c r="N70" s="187"/>
      <c r="O70" s="187"/>
      <c r="P70" s="187"/>
      <c r="Q70" s="187"/>
      <c r="R70" s="411" t="str">
        <f t="shared" si="10"/>
        <v/>
      </c>
      <c r="S70" s="409"/>
      <c r="T70" s="409"/>
      <c r="U70" s="409"/>
      <c r="V70" s="409"/>
      <c r="W70" s="410"/>
      <c r="X70" s="407"/>
      <c r="Y70" s="407"/>
    </row>
    <row r="71" spans="1:25" ht="15.9" customHeight="1">
      <c r="A71" s="187"/>
      <c r="B71" s="187"/>
      <c r="C71" s="187"/>
      <c r="D71" s="187"/>
      <c r="E71" s="187"/>
      <c r="F71" s="414"/>
      <c r="G71" s="414"/>
      <c r="H71" s="414"/>
      <c r="I71" s="414"/>
      <c r="J71" s="414"/>
      <c r="K71" s="414"/>
      <c r="L71" s="414"/>
      <c r="M71" s="414"/>
      <c r="N71" s="187"/>
      <c r="O71" s="187"/>
      <c r="P71" s="187"/>
      <c r="Q71" s="187"/>
      <c r="R71" s="407"/>
      <c r="S71" s="407"/>
      <c r="T71" s="407"/>
      <c r="U71" s="407"/>
      <c r="V71" s="407"/>
      <c r="W71" s="407"/>
      <c r="X71" s="407"/>
      <c r="Y71" s="407"/>
    </row>
    <row r="72" spans="1:25" ht="20.149999999999999" customHeight="1">
      <c r="A72" s="187"/>
      <c r="B72" s="248" t="s">
        <v>1229</v>
      </c>
      <c r="C72" s="385"/>
      <c r="D72" s="385"/>
      <c r="E72" s="385"/>
      <c r="F72" s="438"/>
      <c r="G72" s="438"/>
      <c r="H72" s="438"/>
      <c r="I72" s="438"/>
      <c r="J72" s="438"/>
      <c r="K72" s="438"/>
      <c r="L72" s="438"/>
      <c r="M72" s="439"/>
      <c r="N72" s="187"/>
      <c r="O72" s="187"/>
      <c r="P72" s="187"/>
      <c r="Q72" s="187"/>
      <c r="R72" s="407"/>
      <c r="S72" s="407"/>
      <c r="T72" s="407"/>
      <c r="U72" s="407"/>
      <c r="V72" s="407"/>
      <c r="W72" s="407"/>
      <c r="X72" s="407"/>
      <c r="Y72" s="407"/>
    </row>
    <row r="73" spans="1:25" ht="20.149999999999999" customHeight="1">
      <c r="A73" s="187"/>
      <c r="B73" s="386"/>
      <c r="C73" s="202" t="s">
        <v>382</v>
      </c>
      <c r="D73" s="202"/>
      <c r="E73" s="202"/>
      <c r="F73" s="633"/>
      <c r="G73" s="634"/>
      <c r="H73" s="407"/>
      <c r="I73" s="412"/>
      <c r="J73" s="412"/>
      <c r="K73" s="412"/>
      <c r="L73" s="412"/>
      <c r="M73" s="413"/>
      <c r="N73" s="187"/>
      <c r="O73" s="187"/>
      <c r="P73" s="187"/>
      <c r="Q73" s="187"/>
      <c r="R73" s="411" t="str">
        <f>IF(F73="","",F73)</f>
        <v/>
      </c>
      <c r="S73" s="409"/>
      <c r="T73" s="409"/>
      <c r="U73" s="409"/>
      <c r="V73" s="409"/>
      <c r="W73" s="410"/>
      <c r="X73" s="407"/>
      <c r="Y73" s="407"/>
    </row>
    <row r="74" spans="1:25" ht="20.149999999999999" customHeight="1">
      <c r="A74" s="187"/>
      <c r="B74" s="386"/>
      <c r="C74" s="187" t="s">
        <v>1230</v>
      </c>
      <c r="D74" s="187"/>
      <c r="E74" s="187"/>
      <c r="F74" s="440"/>
      <c r="G74" s="414"/>
      <c r="H74" s="414"/>
      <c r="I74" s="414"/>
      <c r="J74" s="414"/>
      <c r="K74" s="414"/>
      <c r="L74" s="414"/>
      <c r="M74" s="415"/>
      <c r="N74" s="187"/>
      <c r="O74" s="187"/>
      <c r="P74" s="187"/>
      <c r="Q74" s="187"/>
      <c r="R74" s="407"/>
      <c r="S74" s="407"/>
      <c r="T74" s="407"/>
      <c r="U74" s="407"/>
      <c r="V74" s="407"/>
      <c r="W74" s="407"/>
      <c r="X74" s="407"/>
      <c r="Y74" s="407"/>
    </row>
    <row r="75" spans="1:25" ht="20.149999999999999" customHeight="1">
      <c r="A75" s="187"/>
      <c r="B75" s="386"/>
      <c r="C75" s="187"/>
      <c r="D75" s="593" t="s">
        <v>1231</v>
      </c>
      <c r="E75" s="594"/>
      <c r="F75" s="614"/>
      <c r="G75" s="615"/>
      <c r="H75" s="616"/>
      <c r="I75" s="614"/>
      <c r="J75" s="615"/>
      <c r="K75" s="615"/>
      <c r="L75" s="615"/>
      <c r="M75" s="616"/>
      <c r="N75" s="187"/>
      <c r="O75" s="187"/>
      <c r="P75" s="187"/>
      <c r="Q75" s="187"/>
      <c r="R75" s="411" t="str">
        <f t="shared" ref="R75:R83" si="11">IF(F75="","",F75)</f>
        <v/>
      </c>
      <c r="S75" s="409"/>
      <c r="T75" s="409"/>
      <c r="U75" s="411" t="str">
        <f t="shared" ref="U75:U77" si="12">IF(I75="","",I75)</f>
        <v/>
      </c>
      <c r="V75" s="409"/>
      <c r="W75" s="410"/>
      <c r="X75" s="407"/>
      <c r="Y75" s="407"/>
    </row>
    <row r="76" spans="1:25" ht="20.149999999999999" customHeight="1">
      <c r="A76" s="187"/>
      <c r="B76" s="386"/>
      <c r="C76" s="187"/>
      <c r="D76" s="593" t="s">
        <v>1232</v>
      </c>
      <c r="E76" s="594"/>
      <c r="F76" s="635"/>
      <c r="G76" s="636"/>
      <c r="H76" s="637"/>
      <c r="I76" s="614"/>
      <c r="J76" s="615"/>
      <c r="K76" s="615"/>
      <c r="L76" s="615"/>
      <c r="M76" s="616"/>
      <c r="N76" s="187"/>
      <c r="O76" s="187"/>
      <c r="P76" s="187"/>
      <c r="Q76" s="187"/>
      <c r="R76" s="411" t="str">
        <f t="shared" si="11"/>
        <v/>
      </c>
      <c r="S76" s="409"/>
      <c r="T76" s="409"/>
      <c r="U76" s="411" t="str">
        <f t="shared" si="12"/>
        <v/>
      </c>
      <c r="V76" s="409"/>
      <c r="W76" s="410"/>
      <c r="X76" s="407"/>
      <c r="Y76" s="407"/>
    </row>
    <row r="77" spans="1:25" ht="20.149999999999999" customHeight="1">
      <c r="A77" s="187"/>
      <c r="B77" s="386"/>
      <c r="C77" s="638" t="s">
        <v>1233</v>
      </c>
      <c r="D77" s="639"/>
      <c r="E77" s="640"/>
      <c r="F77" s="641"/>
      <c r="G77" s="642"/>
      <c r="H77" s="642"/>
      <c r="I77" s="273"/>
      <c r="J77" s="643"/>
      <c r="K77" s="644"/>
      <c r="L77" s="644"/>
      <c r="M77" s="645"/>
      <c r="N77" s="187"/>
      <c r="O77" s="187"/>
      <c r="P77" s="187"/>
      <c r="Q77" s="187"/>
      <c r="R77" s="411" t="str">
        <f t="shared" si="11"/>
        <v/>
      </c>
      <c r="S77" s="409"/>
      <c r="T77" s="409"/>
      <c r="U77" s="411" t="str">
        <f t="shared" si="12"/>
        <v/>
      </c>
      <c r="V77" s="411" t="str">
        <f>IF(J77="","",J77)</f>
        <v/>
      </c>
      <c r="W77" s="410"/>
      <c r="X77" s="407"/>
      <c r="Y77" s="407"/>
    </row>
    <row r="78" spans="1:25" ht="20.149999999999999" customHeight="1">
      <c r="A78" s="187"/>
      <c r="B78" s="386"/>
      <c r="C78" s="187"/>
      <c r="D78" s="593" t="s">
        <v>383</v>
      </c>
      <c r="E78" s="594"/>
      <c r="F78" s="586"/>
      <c r="G78" s="587"/>
      <c r="H78" s="587"/>
      <c r="I78" s="587"/>
      <c r="J78" s="587"/>
      <c r="K78" s="587"/>
      <c r="L78" s="587"/>
      <c r="M78" s="588"/>
      <c r="N78" s="187"/>
      <c r="O78" s="187"/>
      <c r="P78" s="187"/>
      <c r="Q78" s="187"/>
      <c r="R78" s="411" t="str">
        <f t="shared" si="11"/>
        <v/>
      </c>
      <c r="S78" s="409"/>
      <c r="T78" s="409"/>
      <c r="U78" s="409"/>
      <c r="V78" s="409"/>
      <c r="W78" s="410"/>
      <c r="X78" s="407"/>
      <c r="Y78" s="407"/>
    </row>
    <row r="79" spans="1:25" ht="20.149999999999999" customHeight="1">
      <c r="A79" s="187"/>
      <c r="B79" s="386"/>
      <c r="D79" s="593" t="s">
        <v>417</v>
      </c>
      <c r="E79" s="594"/>
      <c r="F79" s="586"/>
      <c r="G79" s="587"/>
      <c r="H79" s="587"/>
      <c r="I79" s="587"/>
      <c r="J79" s="587"/>
      <c r="K79" s="587"/>
      <c r="L79" s="587"/>
      <c r="M79" s="588"/>
      <c r="N79" s="187"/>
      <c r="O79" s="187"/>
      <c r="P79" s="187"/>
      <c r="Q79" s="187"/>
      <c r="R79" s="411" t="str">
        <f t="shared" si="11"/>
        <v/>
      </c>
      <c r="S79" s="409"/>
      <c r="T79" s="409"/>
      <c r="U79" s="409"/>
      <c r="V79" s="409"/>
      <c r="W79" s="410"/>
      <c r="X79" s="407"/>
      <c r="Y79" s="407"/>
    </row>
    <row r="80" spans="1:25" ht="20.149999999999999" customHeight="1">
      <c r="A80" s="187"/>
      <c r="B80" s="386"/>
      <c r="C80" s="187" t="s">
        <v>384</v>
      </c>
      <c r="D80" s="187"/>
      <c r="E80" s="187"/>
      <c r="F80" s="441" t="b">
        <v>0</v>
      </c>
      <c r="G80" s="412"/>
      <c r="H80" s="412"/>
      <c r="I80" s="412"/>
      <c r="J80" s="412"/>
      <c r="K80" s="412"/>
      <c r="L80" s="412"/>
      <c r="M80" s="413"/>
      <c r="N80" s="187"/>
      <c r="O80" s="187"/>
      <c r="P80" s="187"/>
      <c r="Q80" s="187"/>
      <c r="R80" s="450" t="b">
        <f t="shared" si="11"/>
        <v>0</v>
      </c>
      <c r="S80" s="407"/>
      <c r="T80" s="407"/>
      <c r="U80" s="407"/>
      <c r="V80" s="407"/>
      <c r="W80" s="407"/>
      <c r="X80" s="407"/>
      <c r="Y80" s="407"/>
    </row>
    <row r="81" spans="1:25" ht="20.149999999999999" customHeight="1">
      <c r="A81" s="187"/>
      <c r="B81" s="386"/>
      <c r="C81" s="187"/>
      <c r="D81" s="187"/>
      <c r="E81" s="187"/>
      <c r="F81" s="442" t="b">
        <v>0</v>
      </c>
      <c r="G81" s="414"/>
      <c r="H81" s="414"/>
      <c r="I81" s="414"/>
      <c r="J81" s="414"/>
      <c r="K81" s="414"/>
      <c r="L81" s="414"/>
      <c r="M81" s="415"/>
      <c r="N81" s="187"/>
      <c r="O81" s="187"/>
      <c r="P81" s="187"/>
      <c r="Q81" s="187"/>
      <c r="R81" s="448" t="b">
        <f t="shared" si="11"/>
        <v>0</v>
      </c>
      <c r="S81" s="407"/>
      <c r="T81" s="407"/>
      <c r="U81" s="407"/>
      <c r="V81" s="407"/>
      <c r="W81" s="407"/>
      <c r="X81" s="407"/>
      <c r="Y81" s="407"/>
    </row>
    <row r="82" spans="1:25" ht="20.149999999999999" customHeight="1">
      <c r="A82" s="187"/>
      <c r="B82" s="386"/>
      <c r="C82" s="187"/>
      <c r="D82" s="187"/>
      <c r="E82" s="187"/>
      <c r="F82" s="442" t="b">
        <v>0</v>
      </c>
      <c r="G82" s="414"/>
      <c r="H82" s="414"/>
      <c r="I82" s="414"/>
      <c r="J82" s="414"/>
      <c r="K82" s="414"/>
      <c r="L82" s="414"/>
      <c r="M82" s="415"/>
      <c r="N82" s="187"/>
      <c r="O82" s="187"/>
      <c r="P82" s="187"/>
      <c r="Q82" s="187"/>
      <c r="R82" s="448" t="b">
        <f t="shared" si="11"/>
        <v>0</v>
      </c>
      <c r="S82" s="407"/>
      <c r="T82" s="407"/>
      <c r="U82" s="407"/>
      <c r="V82" s="407"/>
      <c r="W82" s="407"/>
      <c r="X82" s="407"/>
      <c r="Y82" s="407"/>
    </row>
    <row r="83" spans="1:25" ht="20.149999999999999" customHeight="1">
      <c r="A83" s="187"/>
      <c r="B83" s="387"/>
      <c r="C83" s="209"/>
      <c r="D83" s="209"/>
      <c r="E83" s="209"/>
      <c r="F83" s="443" t="b">
        <v>0</v>
      </c>
      <c r="G83" s="429"/>
      <c r="H83" s="429"/>
      <c r="I83" s="429"/>
      <c r="J83" s="429"/>
      <c r="K83" s="429"/>
      <c r="L83" s="429"/>
      <c r="M83" s="430"/>
      <c r="N83" s="187"/>
      <c r="O83" s="187"/>
      <c r="P83" s="187"/>
      <c r="Q83" s="187"/>
      <c r="R83" s="448" t="b">
        <f t="shared" si="11"/>
        <v>0</v>
      </c>
      <c r="S83" s="407"/>
      <c r="T83" s="407"/>
      <c r="U83" s="407"/>
      <c r="V83" s="407"/>
      <c r="W83" s="407"/>
      <c r="X83" s="407"/>
      <c r="Y83" s="407"/>
    </row>
    <row r="84" spans="1:25" ht="15.9" customHeight="1">
      <c r="A84" s="187"/>
      <c r="B84" s="187"/>
      <c r="C84" s="187"/>
      <c r="D84" s="187"/>
      <c r="E84" s="187"/>
      <c r="F84" s="414"/>
      <c r="G84" s="414"/>
      <c r="H84" s="414"/>
      <c r="I84" s="414"/>
      <c r="J84" s="414"/>
      <c r="K84" s="414"/>
      <c r="L84" s="414"/>
      <c r="M84" s="414"/>
      <c r="N84" s="187"/>
      <c r="O84" s="187"/>
      <c r="P84" s="187"/>
      <c r="Q84" s="187"/>
      <c r="R84" s="407"/>
      <c r="S84" s="407"/>
      <c r="T84" s="407"/>
      <c r="U84" s="407"/>
      <c r="V84" s="407"/>
      <c r="W84" s="407"/>
      <c r="X84" s="407"/>
      <c r="Y84" s="407"/>
    </row>
    <row r="85" spans="1:25" ht="20.149999999999999" customHeight="1">
      <c r="A85" s="187"/>
      <c r="B85" s="249" t="s">
        <v>431</v>
      </c>
      <c r="C85" s="218"/>
      <c r="D85" s="218"/>
      <c r="E85" s="218"/>
      <c r="F85" s="444"/>
      <c r="G85" s="444"/>
      <c r="H85" s="444"/>
      <c r="I85" s="444"/>
      <c r="J85" s="444"/>
      <c r="K85" s="444"/>
      <c r="L85" s="444"/>
      <c r="M85" s="445"/>
      <c r="N85" s="187"/>
      <c r="O85" s="187"/>
      <c r="P85" s="187"/>
      <c r="Q85" s="187"/>
      <c r="R85" s="407"/>
      <c r="S85" s="407"/>
      <c r="T85" s="407"/>
      <c r="U85" s="407"/>
      <c r="V85" s="407"/>
      <c r="W85" s="407"/>
      <c r="X85" s="407"/>
      <c r="Y85" s="407"/>
    </row>
    <row r="86" spans="1:25" ht="20.149999999999999" customHeight="1">
      <c r="A86" s="187"/>
      <c r="B86" s="220"/>
      <c r="C86" s="628" t="s">
        <v>389</v>
      </c>
      <c r="D86" s="629"/>
      <c r="E86" s="629"/>
      <c r="F86" s="630"/>
      <c r="G86" s="631"/>
      <c r="H86" s="632"/>
      <c r="I86" s="412"/>
      <c r="J86" s="412"/>
      <c r="K86" s="412"/>
      <c r="L86" s="412"/>
      <c r="M86" s="413"/>
      <c r="N86" s="187"/>
      <c r="O86" s="187"/>
      <c r="P86" s="187"/>
      <c r="Q86" s="187"/>
      <c r="R86" s="449" t="str">
        <f t="shared" ref="R86:R94" si="13">IF(F86="","",F86)</f>
        <v/>
      </c>
      <c r="S86" s="409"/>
      <c r="T86" s="409"/>
      <c r="U86" s="409"/>
      <c r="V86" s="409"/>
      <c r="W86" s="410"/>
      <c r="X86" s="407"/>
      <c r="Y86" s="407"/>
    </row>
    <row r="87" spans="1:25" ht="20.149999999999999" customHeight="1">
      <c r="A87" s="187"/>
      <c r="B87" s="220"/>
      <c r="C87" s="204" t="s">
        <v>390</v>
      </c>
      <c r="D87" s="187"/>
      <c r="E87" s="188" t="s">
        <v>160</v>
      </c>
      <c r="F87" s="586"/>
      <c r="G87" s="587"/>
      <c r="H87" s="588"/>
      <c r="I87" s="414"/>
      <c r="J87" s="414"/>
      <c r="K87" s="414"/>
      <c r="L87" s="414"/>
      <c r="M87" s="415"/>
      <c r="N87" s="187"/>
      <c r="O87" s="187"/>
      <c r="P87" s="187"/>
      <c r="Q87" s="187"/>
      <c r="R87" s="411" t="str">
        <f t="shared" si="13"/>
        <v/>
      </c>
      <c r="S87" s="409"/>
      <c r="T87" s="409"/>
      <c r="U87" s="409"/>
      <c r="V87" s="409"/>
      <c r="W87" s="410"/>
      <c r="X87" s="407"/>
      <c r="Y87" s="407"/>
    </row>
    <row r="88" spans="1:25" ht="20.149999999999999" customHeight="1">
      <c r="A88" s="187"/>
      <c r="B88" s="220"/>
      <c r="C88" s="204"/>
      <c r="D88" s="187"/>
      <c r="E88" s="188" t="s">
        <v>162</v>
      </c>
      <c r="F88" s="586"/>
      <c r="G88" s="587"/>
      <c r="H88" s="588"/>
      <c r="I88" s="414"/>
      <c r="J88" s="414"/>
      <c r="K88" s="414"/>
      <c r="L88" s="414"/>
      <c r="M88" s="415"/>
      <c r="N88" s="187"/>
      <c r="O88" s="187"/>
      <c r="P88" s="187"/>
      <c r="Q88" s="187"/>
      <c r="R88" s="411" t="str">
        <f t="shared" si="13"/>
        <v/>
      </c>
      <c r="S88" s="409"/>
      <c r="T88" s="409"/>
      <c r="U88" s="409"/>
      <c r="V88" s="409"/>
      <c r="W88" s="410"/>
      <c r="X88" s="407"/>
      <c r="Y88" s="407"/>
    </row>
    <row r="89" spans="1:25" ht="20.149999999999999" customHeight="1">
      <c r="A89" s="187"/>
      <c r="B89" s="220"/>
      <c r="C89" s="204"/>
      <c r="D89" s="187"/>
      <c r="E89" s="188" t="s">
        <v>298</v>
      </c>
      <c r="F89" s="586"/>
      <c r="G89" s="587"/>
      <c r="H89" s="588"/>
      <c r="I89" s="414"/>
      <c r="J89" s="414"/>
      <c r="K89" s="414"/>
      <c r="L89" s="414"/>
      <c r="M89" s="415"/>
      <c r="N89" s="187"/>
      <c r="O89" s="187"/>
      <c r="P89" s="187"/>
      <c r="Q89" s="187"/>
      <c r="R89" s="411" t="str">
        <f t="shared" si="13"/>
        <v/>
      </c>
      <c r="S89" s="409"/>
      <c r="T89" s="409"/>
      <c r="U89" s="409"/>
      <c r="V89" s="409"/>
      <c r="W89" s="410"/>
      <c r="X89" s="407"/>
      <c r="Y89" s="407"/>
    </row>
    <row r="90" spans="1:25" ht="50.15" customHeight="1">
      <c r="A90" s="187"/>
      <c r="B90" s="220"/>
      <c r="C90" s="204"/>
      <c r="D90" s="593" t="s">
        <v>321</v>
      </c>
      <c r="E90" s="594"/>
      <c r="F90" s="620"/>
      <c r="G90" s="621"/>
      <c r="H90" s="621"/>
      <c r="I90" s="621"/>
      <c r="J90" s="621"/>
      <c r="K90" s="621"/>
      <c r="L90" s="621"/>
      <c r="M90" s="622"/>
      <c r="N90" s="187"/>
      <c r="O90" s="187"/>
      <c r="P90" s="187"/>
      <c r="Q90" s="187"/>
      <c r="R90" s="411" t="str">
        <f t="shared" si="13"/>
        <v/>
      </c>
      <c r="S90" s="409"/>
      <c r="T90" s="409"/>
      <c r="U90" s="409"/>
      <c r="V90" s="409"/>
      <c r="W90" s="410"/>
      <c r="X90" s="407"/>
      <c r="Y90" s="407"/>
    </row>
    <row r="91" spans="1:25" ht="20.149999999999999" customHeight="1">
      <c r="A91" s="187"/>
      <c r="B91" s="220"/>
      <c r="C91" s="204" t="s">
        <v>1234</v>
      </c>
      <c r="D91" s="187"/>
      <c r="E91" s="188" t="s">
        <v>160</v>
      </c>
      <c r="F91" s="623"/>
      <c r="G91" s="623"/>
      <c r="H91" s="623"/>
      <c r="I91" s="422"/>
      <c r="J91" s="412"/>
      <c r="K91" s="414"/>
      <c r="L91" s="414"/>
      <c r="M91" s="415"/>
      <c r="N91" s="187"/>
      <c r="O91" s="187"/>
      <c r="P91" s="187"/>
      <c r="Q91" s="187"/>
      <c r="R91" s="411" t="str">
        <f t="shared" si="13"/>
        <v/>
      </c>
      <c r="S91" s="409"/>
      <c r="T91" s="409"/>
      <c r="U91" s="409"/>
      <c r="V91" s="409"/>
      <c r="W91" s="410"/>
      <c r="X91" s="407"/>
      <c r="Y91" s="407"/>
    </row>
    <row r="92" spans="1:25" ht="20.149999999999999" customHeight="1">
      <c r="A92" s="187"/>
      <c r="B92" s="220"/>
      <c r="C92" s="204" t="s">
        <v>1235</v>
      </c>
      <c r="D92" s="187"/>
      <c r="E92" s="188" t="s">
        <v>162</v>
      </c>
      <c r="F92" s="623"/>
      <c r="G92" s="623"/>
      <c r="H92" s="623"/>
      <c r="I92" s="426"/>
      <c r="J92" s="414"/>
      <c r="K92" s="414"/>
      <c r="L92" s="414"/>
      <c r="M92" s="415"/>
      <c r="N92" s="187"/>
      <c r="O92" s="187"/>
      <c r="P92" s="187"/>
      <c r="Q92" s="187"/>
      <c r="R92" s="411" t="str">
        <f t="shared" si="13"/>
        <v/>
      </c>
      <c r="S92" s="409"/>
      <c r="T92" s="409"/>
      <c r="U92" s="409"/>
      <c r="V92" s="409"/>
      <c r="W92" s="410"/>
      <c r="X92" s="407"/>
      <c r="Y92" s="407"/>
    </row>
    <row r="93" spans="1:25" ht="20.149999999999999" customHeight="1">
      <c r="A93" s="187"/>
      <c r="B93" s="220"/>
      <c r="C93" s="204"/>
      <c r="D93" s="187"/>
      <c r="E93" s="188" t="s">
        <v>298</v>
      </c>
      <c r="F93" s="623"/>
      <c r="G93" s="623"/>
      <c r="H93" s="623"/>
      <c r="I93" s="428"/>
      <c r="J93" s="429"/>
      <c r="K93" s="429"/>
      <c r="L93" s="429"/>
      <c r="M93" s="430"/>
      <c r="N93" s="187"/>
      <c r="O93" s="187"/>
      <c r="P93" s="187"/>
      <c r="Q93" s="187"/>
      <c r="R93" s="411" t="str">
        <f t="shared" si="13"/>
        <v/>
      </c>
      <c r="S93" s="409"/>
      <c r="T93" s="409"/>
      <c r="U93" s="409"/>
      <c r="V93" s="409"/>
      <c r="W93" s="410"/>
      <c r="X93" s="407"/>
      <c r="Y93" s="407"/>
    </row>
    <row r="94" spans="1:25" ht="50.15" customHeight="1">
      <c r="A94" s="187"/>
      <c r="B94" s="220"/>
      <c r="C94" s="204"/>
      <c r="D94" s="624" t="s">
        <v>321</v>
      </c>
      <c r="E94" s="625"/>
      <c r="F94" s="626"/>
      <c r="G94" s="612"/>
      <c r="H94" s="612"/>
      <c r="I94" s="612"/>
      <c r="J94" s="612"/>
      <c r="K94" s="612"/>
      <c r="L94" s="612"/>
      <c r="M94" s="627"/>
      <c r="N94" s="187"/>
      <c r="O94" s="187"/>
      <c r="P94" s="187"/>
      <c r="Q94" s="187"/>
      <c r="R94" s="411" t="str">
        <f t="shared" si="13"/>
        <v/>
      </c>
      <c r="S94" s="409"/>
      <c r="T94" s="409"/>
      <c r="U94" s="409"/>
      <c r="V94" s="409"/>
      <c r="W94" s="410"/>
      <c r="X94" s="407"/>
      <c r="Y94" s="407"/>
    </row>
    <row r="95" spans="1:25" ht="20.149999999999999" customHeight="1">
      <c r="A95" s="187"/>
      <c r="B95" s="220"/>
      <c r="C95" s="200" t="s">
        <v>394</v>
      </c>
      <c r="D95" s="202"/>
      <c r="E95" s="202"/>
      <c r="F95" s="412"/>
      <c r="G95" s="412"/>
      <c r="H95" s="412"/>
      <c r="I95" s="412"/>
      <c r="J95" s="412"/>
      <c r="K95" s="412"/>
      <c r="L95" s="412"/>
      <c r="M95" s="413"/>
      <c r="N95" s="187"/>
      <c r="O95" s="187"/>
      <c r="P95" s="187"/>
      <c r="Q95" s="187"/>
      <c r="R95" s="407"/>
      <c r="S95" s="407"/>
      <c r="T95" s="407"/>
      <c r="U95" s="407"/>
      <c r="V95" s="407"/>
      <c r="W95" s="407"/>
      <c r="X95" s="407"/>
      <c r="Y95" s="407"/>
    </row>
    <row r="96" spans="1:25" ht="20.149999999999999" customHeight="1">
      <c r="A96" s="187"/>
      <c r="B96" s="220"/>
      <c r="C96" s="214"/>
      <c r="D96" s="605" t="s">
        <v>1006</v>
      </c>
      <c r="E96" s="606"/>
      <c r="F96" s="446"/>
      <c r="G96" s="447"/>
      <c r="H96" s="447"/>
      <c r="I96" s="447"/>
      <c r="J96" s="447"/>
      <c r="K96" s="607"/>
      <c r="L96" s="607"/>
      <c r="M96" s="608"/>
      <c r="N96" s="187"/>
      <c r="O96" s="187"/>
      <c r="P96" s="187"/>
      <c r="Q96" s="187"/>
      <c r="R96" s="448" t="str">
        <f t="shared" ref="R96:R119" si="14">IF(F96="","",F96)</f>
        <v/>
      </c>
      <c r="S96" s="448" t="str">
        <f t="shared" ref="S96:W96" si="15">IF(G96="","",G96)</f>
        <v/>
      </c>
      <c r="T96" s="448" t="str">
        <f t="shared" si="15"/>
        <v/>
      </c>
      <c r="U96" s="448" t="str">
        <f t="shared" si="15"/>
        <v/>
      </c>
      <c r="V96" s="448" t="str">
        <f t="shared" si="15"/>
        <v/>
      </c>
      <c r="W96" s="448" t="str">
        <f t="shared" si="15"/>
        <v/>
      </c>
      <c r="X96" s="407"/>
      <c r="Y96" s="407"/>
    </row>
    <row r="97" spans="1:25" ht="50.15" customHeight="1">
      <c r="A97" s="187"/>
      <c r="B97" s="220"/>
      <c r="C97" s="204"/>
      <c r="D97" s="601" t="s">
        <v>395</v>
      </c>
      <c r="E97" s="602"/>
      <c r="F97" s="590"/>
      <c r="G97" s="591"/>
      <c r="H97" s="591"/>
      <c r="I97" s="591"/>
      <c r="J97" s="591"/>
      <c r="K97" s="591"/>
      <c r="L97" s="591"/>
      <c r="M97" s="592"/>
      <c r="N97" s="187"/>
      <c r="O97" s="187"/>
      <c r="P97" s="187"/>
      <c r="Q97" s="187"/>
      <c r="R97" s="411" t="str">
        <f t="shared" si="14"/>
        <v/>
      </c>
      <c r="S97" s="409"/>
      <c r="T97" s="409"/>
      <c r="U97" s="409"/>
      <c r="V97" s="409"/>
      <c r="W97" s="410"/>
      <c r="X97" s="407"/>
      <c r="Y97" s="407"/>
    </row>
    <row r="98" spans="1:25" ht="20.149999999999999" customHeight="1">
      <c r="A98" s="187"/>
      <c r="B98" s="220"/>
      <c r="C98" s="210"/>
      <c r="D98" s="605" t="s">
        <v>1017</v>
      </c>
      <c r="E98" s="606"/>
      <c r="F98" s="446"/>
      <c r="G98" s="447"/>
      <c r="H98" s="447"/>
      <c r="I98" s="447"/>
      <c r="J98" s="447"/>
      <c r="K98" s="607"/>
      <c r="L98" s="607"/>
      <c r="M98" s="608"/>
      <c r="N98" s="187"/>
      <c r="O98" s="187"/>
      <c r="P98" s="187"/>
      <c r="Q98" s="187"/>
      <c r="R98" s="448" t="str">
        <f t="shared" si="14"/>
        <v/>
      </c>
      <c r="S98" s="448" t="str">
        <f t="shared" ref="S98:W98" si="16">IF(G98="","",G98)</f>
        <v/>
      </c>
      <c r="T98" s="448" t="str">
        <f t="shared" si="16"/>
        <v/>
      </c>
      <c r="U98" s="448" t="str">
        <f t="shared" si="16"/>
        <v/>
      </c>
      <c r="V98" s="448" t="str">
        <f t="shared" si="16"/>
        <v/>
      </c>
      <c r="W98" s="448" t="str">
        <f t="shared" si="16"/>
        <v/>
      </c>
      <c r="X98" s="407"/>
      <c r="Y98" s="407"/>
    </row>
    <row r="99" spans="1:25" ht="50.15" customHeight="1">
      <c r="A99" s="187"/>
      <c r="B99" s="220"/>
      <c r="C99" s="204"/>
      <c r="D99" s="601" t="s">
        <v>395</v>
      </c>
      <c r="E99" s="602"/>
      <c r="F99" s="590"/>
      <c r="G99" s="591"/>
      <c r="H99" s="591"/>
      <c r="I99" s="591"/>
      <c r="J99" s="591"/>
      <c r="K99" s="591"/>
      <c r="L99" s="591"/>
      <c r="M99" s="592"/>
      <c r="N99" s="187"/>
      <c r="O99" s="187"/>
      <c r="P99" s="187"/>
      <c r="Q99" s="187"/>
      <c r="R99" s="411" t="str">
        <f t="shared" si="14"/>
        <v/>
      </c>
      <c r="S99" s="409"/>
      <c r="T99" s="409"/>
      <c r="U99" s="409"/>
      <c r="V99" s="409"/>
      <c r="W99" s="410"/>
      <c r="X99" s="407"/>
      <c r="Y99" s="407"/>
    </row>
    <row r="100" spans="1:25" ht="20.149999999999999" customHeight="1">
      <c r="A100" s="187"/>
      <c r="B100" s="220"/>
      <c r="C100" s="210"/>
      <c r="D100" s="605" t="s">
        <v>1016</v>
      </c>
      <c r="E100" s="606"/>
      <c r="F100" s="446"/>
      <c r="G100" s="447"/>
      <c r="H100" s="447"/>
      <c r="I100" s="447"/>
      <c r="J100" s="447"/>
      <c r="K100" s="607"/>
      <c r="L100" s="607"/>
      <c r="M100" s="608"/>
      <c r="N100" s="187"/>
      <c r="O100" s="187"/>
      <c r="P100" s="187"/>
      <c r="Q100" s="187"/>
      <c r="R100" s="448" t="str">
        <f t="shared" si="14"/>
        <v/>
      </c>
      <c r="S100" s="448" t="str">
        <f t="shared" ref="S100:W100" si="17">IF(G100="","",G100)</f>
        <v/>
      </c>
      <c r="T100" s="448" t="str">
        <f t="shared" si="17"/>
        <v/>
      </c>
      <c r="U100" s="448" t="str">
        <f t="shared" si="17"/>
        <v/>
      </c>
      <c r="V100" s="448" t="str">
        <f t="shared" si="17"/>
        <v/>
      </c>
      <c r="W100" s="448" t="str">
        <f t="shared" si="17"/>
        <v/>
      </c>
      <c r="X100" s="407"/>
      <c r="Y100" s="407"/>
    </row>
    <row r="101" spans="1:25" ht="50.15" customHeight="1">
      <c r="A101" s="187"/>
      <c r="B101" s="220"/>
      <c r="C101" s="204"/>
      <c r="D101" s="601" t="s">
        <v>395</v>
      </c>
      <c r="E101" s="602"/>
      <c r="F101" s="590"/>
      <c r="G101" s="603"/>
      <c r="H101" s="603"/>
      <c r="I101" s="603"/>
      <c r="J101" s="603"/>
      <c r="K101" s="603"/>
      <c r="L101" s="603"/>
      <c r="M101" s="604"/>
      <c r="N101" s="187"/>
      <c r="O101" s="187"/>
      <c r="P101" s="187"/>
      <c r="Q101" s="187"/>
      <c r="R101" s="411" t="str">
        <f t="shared" si="14"/>
        <v/>
      </c>
      <c r="S101" s="409"/>
      <c r="T101" s="409"/>
      <c r="U101" s="409"/>
      <c r="V101" s="409"/>
      <c r="W101" s="410"/>
      <c r="X101" s="407"/>
      <c r="Y101" s="407"/>
    </row>
    <row r="102" spans="1:25" ht="20.149999999999999" customHeight="1">
      <c r="A102" s="187"/>
      <c r="B102" s="220"/>
      <c r="C102" s="210"/>
      <c r="D102" s="605" t="s">
        <v>1015</v>
      </c>
      <c r="E102" s="606"/>
      <c r="F102" s="446"/>
      <c r="G102" s="447"/>
      <c r="H102" s="447"/>
      <c r="I102" s="447"/>
      <c r="J102" s="447"/>
      <c r="K102" s="607"/>
      <c r="L102" s="607"/>
      <c r="M102" s="608"/>
      <c r="N102" s="187"/>
      <c r="O102" s="187"/>
      <c r="P102" s="187"/>
      <c r="Q102" s="187"/>
      <c r="R102" s="448" t="str">
        <f t="shared" si="14"/>
        <v/>
      </c>
      <c r="S102" s="448" t="str">
        <f t="shared" ref="S102:W102" si="18">IF(G102="","",G102)</f>
        <v/>
      </c>
      <c r="T102" s="448" t="str">
        <f t="shared" si="18"/>
        <v/>
      </c>
      <c r="U102" s="448" t="str">
        <f t="shared" si="18"/>
        <v/>
      </c>
      <c r="V102" s="448" t="str">
        <f t="shared" si="18"/>
        <v/>
      </c>
      <c r="W102" s="448" t="str">
        <f t="shared" si="18"/>
        <v/>
      </c>
      <c r="X102" s="407"/>
      <c r="Y102" s="407"/>
    </row>
    <row r="103" spans="1:25" ht="50.15" customHeight="1">
      <c r="A103" s="187"/>
      <c r="B103" s="220"/>
      <c r="C103" s="204"/>
      <c r="D103" s="601" t="s">
        <v>395</v>
      </c>
      <c r="E103" s="602"/>
      <c r="F103" s="590"/>
      <c r="G103" s="603"/>
      <c r="H103" s="603"/>
      <c r="I103" s="603"/>
      <c r="J103" s="603"/>
      <c r="K103" s="603"/>
      <c r="L103" s="603"/>
      <c r="M103" s="604"/>
      <c r="N103" s="187"/>
      <c r="O103" s="187"/>
      <c r="P103" s="187"/>
      <c r="Q103" s="187"/>
      <c r="R103" s="411" t="str">
        <f t="shared" si="14"/>
        <v/>
      </c>
      <c r="S103" s="409"/>
      <c r="T103" s="409"/>
      <c r="U103" s="409"/>
      <c r="V103" s="409"/>
      <c r="W103" s="410"/>
      <c r="X103" s="407"/>
      <c r="Y103" s="407"/>
    </row>
    <row r="104" spans="1:25" ht="20.149999999999999" customHeight="1">
      <c r="A104" s="187"/>
      <c r="B104" s="220"/>
      <c r="C104" s="210"/>
      <c r="D104" s="605" t="s">
        <v>1011</v>
      </c>
      <c r="E104" s="606"/>
      <c r="F104" s="446"/>
      <c r="G104" s="447"/>
      <c r="H104" s="447"/>
      <c r="I104" s="447"/>
      <c r="J104" s="447"/>
      <c r="K104" s="607"/>
      <c r="L104" s="607"/>
      <c r="M104" s="608"/>
      <c r="N104" s="187"/>
      <c r="O104" s="187"/>
      <c r="P104" s="187"/>
      <c r="Q104" s="187"/>
      <c r="R104" s="448" t="str">
        <f t="shared" si="14"/>
        <v/>
      </c>
      <c r="S104" s="448" t="str">
        <f t="shared" ref="S104:W104" si="19">IF(G104="","",G104)</f>
        <v/>
      </c>
      <c r="T104" s="448" t="str">
        <f t="shared" si="19"/>
        <v/>
      </c>
      <c r="U104" s="448" t="str">
        <f t="shared" si="19"/>
        <v/>
      </c>
      <c r="V104" s="448" t="str">
        <f t="shared" si="19"/>
        <v/>
      </c>
      <c r="W104" s="448" t="str">
        <f t="shared" si="19"/>
        <v/>
      </c>
      <c r="X104" s="407"/>
      <c r="Y104" s="407"/>
    </row>
    <row r="105" spans="1:25" ht="50.15" customHeight="1">
      <c r="A105" s="187"/>
      <c r="B105" s="220"/>
      <c r="C105" s="204"/>
      <c r="D105" s="601" t="s">
        <v>395</v>
      </c>
      <c r="E105" s="602"/>
      <c r="F105" s="590"/>
      <c r="G105" s="603"/>
      <c r="H105" s="603"/>
      <c r="I105" s="603"/>
      <c r="J105" s="603"/>
      <c r="K105" s="603"/>
      <c r="L105" s="603"/>
      <c r="M105" s="604"/>
      <c r="N105" s="187"/>
      <c r="O105" s="187"/>
      <c r="P105" s="187"/>
      <c r="Q105" s="187"/>
      <c r="R105" s="411" t="str">
        <f t="shared" si="14"/>
        <v/>
      </c>
      <c r="S105" s="409"/>
      <c r="T105" s="409"/>
      <c r="U105" s="409"/>
      <c r="V105" s="409"/>
      <c r="W105" s="410"/>
      <c r="X105" s="407"/>
      <c r="Y105" s="407"/>
    </row>
    <row r="106" spans="1:25" ht="20.149999999999999" customHeight="1">
      <c r="A106" s="187"/>
      <c r="B106" s="220"/>
      <c r="C106" s="210"/>
      <c r="D106" s="605" t="s">
        <v>1010</v>
      </c>
      <c r="E106" s="606"/>
      <c r="F106" s="446"/>
      <c r="G106" s="447"/>
      <c r="H106" s="447"/>
      <c r="I106" s="447"/>
      <c r="J106" s="447"/>
      <c r="K106" s="607"/>
      <c r="L106" s="607"/>
      <c r="M106" s="608"/>
      <c r="N106" s="187"/>
      <c r="O106" s="187"/>
      <c r="P106" s="187"/>
      <c r="Q106" s="187"/>
      <c r="R106" s="383" t="str">
        <f t="shared" si="14"/>
        <v/>
      </c>
      <c r="S106" s="383" t="str">
        <f t="shared" ref="S106:W106" si="20">IF(G106="","",G106)</f>
        <v/>
      </c>
      <c r="T106" s="383" t="str">
        <f t="shared" si="20"/>
        <v/>
      </c>
      <c r="U106" s="383" t="str">
        <f t="shared" si="20"/>
        <v/>
      </c>
      <c r="V106" s="383" t="str">
        <f t="shared" si="20"/>
        <v/>
      </c>
      <c r="W106" s="383" t="str">
        <f t="shared" si="20"/>
        <v/>
      </c>
      <c r="X106" s="407"/>
      <c r="Y106" s="407"/>
    </row>
    <row r="107" spans="1:25" ht="50.15" customHeight="1">
      <c r="A107" s="187"/>
      <c r="B107" s="220"/>
      <c r="C107" s="204"/>
      <c r="D107" s="601" t="s">
        <v>395</v>
      </c>
      <c r="E107" s="602"/>
      <c r="F107" s="590"/>
      <c r="G107" s="603"/>
      <c r="H107" s="603"/>
      <c r="I107" s="603"/>
      <c r="J107" s="603"/>
      <c r="K107" s="603"/>
      <c r="L107" s="603"/>
      <c r="M107" s="604"/>
      <c r="N107" s="187"/>
      <c r="O107" s="187"/>
      <c r="P107" s="187"/>
      <c r="Q107" s="187"/>
      <c r="R107" s="411" t="str">
        <f t="shared" si="14"/>
        <v/>
      </c>
      <c r="S107" s="409"/>
      <c r="T107" s="409"/>
      <c r="U107" s="409"/>
      <c r="V107" s="409"/>
      <c r="W107" s="410"/>
      <c r="X107" s="407"/>
      <c r="Y107" s="407"/>
    </row>
    <row r="108" spans="1:25" ht="20.149999999999999" customHeight="1">
      <c r="A108" s="187"/>
      <c r="B108" s="220"/>
      <c r="C108" s="210"/>
      <c r="D108" s="605" t="s">
        <v>1009</v>
      </c>
      <c r="E108" s="606"/>
      <c r="F108" s="446"/>
      <c r="G108" s="447"/>
      <c r="H108" s="447"/>
      <c r="I108" s="447"/>
      <c r="J108" s="447"/>
      <c r="K108" s="607"/>
      <c r="L108" s="607"/>
      <c r="M108" s="608"/>
      <c r="N108" s="187"/>
      <c r="O108" s="187"/>
      <c r="P108" s="187"/>
      <c r="Q108" s="187"/>
      <c r="R108" s="448" t="str">
        <f t="shared" si="14"/>
        <v/>
      </c>
      <c r="S108" s="448" t="str">
        <f t="shared" ref="S108:W108" si="21">IF(G108="","",G108)</f>
        <v/>
      </c>
      <c r="T108" s="448" t="str">
        <f t="shared" si="21"/>
        <v/>
      </c>
      <c r="U108" s="448" t="str">
        <f t="shared" si="21"/>
        <v/>
      </c>
      <c r="V108" s="448" t="str">
        <f t="shared" si="21"/>
        <v/>
      </c>
      <c r="W108" s="448" t="str">
        <f t="shared" si="21"/>
        <v/>
      </c>
      <c r="X108" s="407"/>
      <c r="Y108" s="407"/>
    </row>
    <row r="109" spans="1:25" ht="50.15" customHeight="1">
      <c r="A109" s="187"/>
      <c r="B109" s="220"/>
      <c r="C109" s="204"/>
      <c r="D109" s="601" t="s">
        <v>395</v>
      </c>
      <c r="E109" s="602"/>
      <c r="F109" s="590"/>
      <c r="G109" s="603"/>
      <c r="H109" s="603"/>
      <c r="I109" s="603"/>
      <c r="J109" s="603"/>
      <c r="K109" s="603"/>
      <c r="L109" s="603"/>
      <c r="M109" s="604"/>
      <c r="N109" s="187"/>
      <c r="O109" s="187"/>
      <c r="P109" s="187"/>
      <c r="Q109" s="187"/>
      <c r="R109" s="411" t="str">
        <f t="shared" si="14"/>
        <v/>
      </c>
      <c r="S109" s="409"/>
      <c r="T109" s="409"/>
      <c r="U109" s="409"/>
      <c r="V109" s="409"/>
      <c r="W109" s="410"/>
      <c r="X109" s="407"/>
      <c r="Y109" s="407"/>
    </row>
    <row r="110" spans="1:25" ht="20.149999999999999" customHeight="1">
      <c r="A110" s="187"/>
      <c r="B110" s="220"/>
      <c r="C110" s="210"/>
      <c r="D110" s="605" t="s">
        <v>1008</v>
      </c>
      <c r="E110" s="606"/>
      <c r="F110" s="446"/>
      <c r="G110" s="447"/>
      <c r="H110" s="447"/>
      <c r="I110" s="447"/>
      <c r="J110" s="447"/>
      <c r="K110" s="607"/>
      <c r="L110" s="607"/>
      <c r="M110" s="608"/>
      <c r="N110" s="187"/>
      <c r="O110" s="187"/>
      <c r="P110" s="187"/>
      <c r="Q110" s="187"/>
      <c r="R110" s="448" t="str">
        <f t="shared" si="14"/>
        <v/>
      </c>
      <c r="S110" s="448" t="str">
        <f t="shared" ref="S110:W110" si="22">IF(G110="","",G110)</f>
        <v/>
      </c>
      <c r="T110" s="448" t="str">
        <f t="shared" si="22"/>
        <v/>
      </c>
      <c r="U110" s="448" t="str">
        <f t="shared" si="22"/>
        <v/>
      </c>
      <c r="V110" s="448" t="str">
        <f t="shared" si="22"/>
        <v/>
      </c>
      <c r="W110" s="448" t="str">
        <f t="shared" si="22"/>
        <v/>
      </c>
      <c r="X110" s="407"/>
      <c r="Y110" s="407"/>
    </row>
    <row r="111" spans="1:25" ht="50.15" customHeight="1">
      <c r="A111" s="187"/>
      <c r="B111" s="220"/>
      <c r="C111" s="204"/>
      <c r="D111" s="601" t="s">
        <v>395</v>
      </c>
      <c r="E111" s="602"/>
      <c r="F111" s="590"/>
      <c r="G111" s="603"/>
      <c r="H111" s="603"/>
      <c r="I111" s="603"/>
      <c r="J111" s="603"/>
      <c r="K111" s="603"/>
      <c r="L111" s="603"/>
      <c r="M111" s="604"/>
      <c r="N111" s="187"/>
      <c r="O111" s="187"/>
      <c r="P111" s="187"/>
      <c r="Q111" s="187"/>
      <c r="R111" s="411" t="str">
        <f t="shared" si="14"/>
        <v/>
      </c>
      <c r="S111" s="409"/>
      <c r="T111" s="409"/>
      <c r="U111" s="409"/>
      <c r="V111" s="409"/>
      <c r="W111" s="410"/>
      <c r="X111" s="407"/>
      <c r="Y111" s="407"/>
    </row>
    <row r="112" spans="1:25" ht="20.149999999999999" customHeight="1">
      <c r="A112" s="187"/>
      <c r="B112" s="220"/>
      <c r="C112" s="210"/>
      <c r="D112" s="605" t="s">
        <v>1007</v>
      </c>
      <c r="E112" s="606"/>
      <c r="F112" s="446"/>
      <c r="G112" s="447"/>
      <c r="H112" s="447"/>
      <c r="I112" s="447"/>
      <c r="J112" s="447"/>
      <c r="K112" s="607"/>
      <c r="L112" s="607"/>
      <c r="M112" s="608"/>
      <c r="N112" s="187"/>
      <c r="O112" s="187"/>
      <c r="P112" s="187"/>
      <c r="Q112" s="187"/>
      <c r="R112" s="448" t="str">
        <f t="shared" si="14"/>
        <v/>
      </c>
      <c r="S112" s="448" t="str">
        <f t="shared" ref="S112:W112" si="23">IF(G112="","",G112)</f>
        <v/>
      </c>
      <c r="T112" s="448" t="str">
        <f t="shared" si="23"/>
        <v/>
      </c>
      <c r="U112" s="448" t="str">
        <f t="shared" si="23"/>
        <v/>
      </c>
      <c r="V112" s="448" t="str">
        <f t="shared" si="23"/>
        <v/>
      </c>
      <c r="W112" s="448" t="str">
        <f t="shared" si="23"/>
        <v/>
      </c>
      <c r="X112" s="407"/>
      <c r="Y112" s="407"/>
    </row>
    <row r="113" spans="1:25" ht="50.15" customHeight="1">
      <c r="A113" s="187"/>
      <c r="B113" s="220"/>
      <c r="C113" s="204"/>
      <c r="D113" s="601" t="s">
        <v>395</v>
      </c>
      <c r="E113" s="602"/>
      <c r="F113" s="590"/>
      <c r="G113" s="603"/>
      <c r="H113" s="603"/>
      <c r="I113" s="603"/>
      <c r="J113" s="603"/>
      <c r="K113" s="603"/>
      <c r="L113" s="603"/>
      <c r="M113" s="604"/>
      <c r="N113" s="187"/>
      <c r="O113" s="187"/>
      <c r="P113" s="187"/>
      <c r="Q113" s="187"/>
      <c r="R113" s="411" t="str">
        <f t="shared" si="14"/>
        <v/>
      </c>
      <c r="S113" s="409"/>
      <c r="T113" s="409"/>
      <c r="U113" s="409"/>
      <c r="V113" s="409"/>
      <c r="W113" s="410"/>
      <c r="X113" s="407"/>
      <c r="Y113" s="407"/>
    </row>
    <row r="114" spans="1:25" ht="20.149999999999999" customHeight="1">
      <c r="A114" s="187"/>
      <c r="B114" s="220"/>
      <c r="C114" s="210"/>
      <c r="D114" s="605" t="s">
        <v>1012</v>
      </c>
      <c r="E114" s="606"/>
      <c r="F114" s="446"/>
      <c r="G114" s="447"/>
      <c r="H114" s="447"/>
      <c r="I114" s="447"/>
      <c r="J114" s="447"/>
      <c r="K114" s="607"/>
      <c r="L114" s="607"/>
      <c r="M114" s="608"/>
      <c r="N114" s="187"/>
      <c r="O114" s="187"/>
      <c r="P114" s="187"/>
      <c r="Q114" s="187"/>
      <c r="R114" s="448" t="str">
        <f t="shared" si="14"/>
        <v/>
      </c>
      <c r="S114" s="448" t="str">
        <f t="shared" ref="S114:W114" si="24">IF(G114="","",G114)</f>
        <v/>
      </c>
      <c r="T114" s="448" t="str">
        <f t="shared" si="24"/>
        <v/>
      </c>
      <c r="U114" s="448" t="str">
        <f t="shared" si="24"/>
        <v/>
      </c>
      <c r="V114" s="448" t="str">
        <f t="shared" si="24"/>
        <v/>
      </c>
      <c r="W114" s="448" t="str">
        <f t="shared" si="24"/>
        <v/>
      </c>
      <c r="X114" s="407"/>
      <c r="Y114" s="407"/>
    </row>
    <row r="115" spans="1:25" ht="50.15" customHeight="1">
      <c r="A115" s="187"/>
      <c r="B115" s="220"/>
      <c r="C115" s="204"/>
      <c r="D115" s="601" t="s">
        <v>395</v>
      </c>
      <c r="E115" s="602"/>
      <c r="F115" s="590"/>
      <c r="G115" s="603"/>
      <c r="H115" s="603"/>
      <c r="I115" s="603"/>
      <c r="J115" s="603"/>
      <c r="K115" s="603"/>
      <c r="L115" s="603"/>
      <c r="M115" s="604"/>
      <c r="N115" s="187"/>
      <c r="O115" s="187"/>
      <c r="P115" s="187"/>
      <c r="Q115" s="187"/>
      <c r="R115" s="411" t="str">
        <f t="shared" si="14"/>
        <v/>
      </c>
      <c r="S115" s="409"/>
      <c r="T115" s="409"/>
      <c r="U115" s="409"/>
      <c r="V115" s="409"/>
      <c r="W115" s="410"/>
      <c r="X115" s="407"/>
      <c r="Y115" s="407"/>
    </row>
    <row r="116" spans="1:25" ht="20.149999999999999" customHeight="1">
      <c r="A116" s="187"/>
      <c r="B116" s="220"/>
      <c r="C116" s="210"/>
      <c r="D116" s="605" t="s">
        <v>1013</v>
      </c>
      <c r="E116" s="606"/>
      <c r="F116" s="446"/>
      <c r="G116" s="447"/>
      <c r="H116" s="447"/>
      <c r="I116" s="447"/>
      <c r="J116" s="447"/>
      <c r="K116" s="607"/>
      <c r="L116" s="607"/>
      <c r="M116" s="608"/>
      <c r="N116" s="187"/>
      <c r="O116" s="187"/>
      <c r="P116" s="187"/>
      <c r="Q116" s="187"/>
      <c r="R116" s="448" t="str">
        <f t="shared" si="14"/>
        <v/>
      </c>
      <c r="S116" s="448" t="str">
        <f t="shared" ref="S116:W116" si="25">IF(G116="","",G116)</f>
        <v/>
      </c>
      <c r="T116" s="448" t="str">
        <f t="shared" si="25"/>
        <v/>
      </c>
      <c r="U116" s="448" t="str">
        <f t="shared" si="25"/>
        <v/>
      </c>
      <c r="V116" s="448" t="str">
        <f t="shared" si="25"/>
        <v/>
      </c>
      <c r="W116" s="448" t="str">
        <f t="shared" si="25"/>
        <v/>
      </c>
      <c r="X116" s="407"/>
      <c r="Y116" s="407"/>
    </row>
    <row r="117" spans="1:25" ht="50.15" customHeight="1">
      <c r="A117" s="187"/>
      <c r="B117" s="220"/>
      <c r="C117" s="204"/>
      <c r="D117" s="601" t="s">
        <v>395</v>
      </c>
      <c r="E117" s="602"/>
      <c r="F117" s="590"/>
      <c r="G117" s="603"/>
      <c r="H117" s="603"/>
      <c r="I117" s="603"/>
      <c r="J117" s="603"/>
      <c r="K117" s="603"/>
      <c r="L117" s="603"/>
      <c r="M117" s="604"/>
      <c r="N117" s="187"/>
      <c r="O117" s="187"/>
      <c r="P117" s="187"/>
      <c r="Q117" s="187"/>
      <c r="R117" s="411" t="str">
        <f t="shared" si="14"/>
        <v/>
      </c>
      <c r="S117" s="409"/>
      <c r="T117" s="409"/>
      <c r="U117" s="409"/>
      <c r="V117" s="409"/>
      <c r="W117" s="410"/>
      <c r="X117" s="407"/>
      <c r="Y117" s="407"/>
    </row>
    <row r="118" spans="1:25" ht="20.149999999999999" customHeight="1">
      <c r="A118" s="187"/>
      <c r="B118" s="220"/>
      <c r="C118" s="210"/>
      <c r="D118" s="605" t="s">
        <v>1014</v>
      </c>
      <c r="E118" s="606"/>
      <c r="F118" s="446"/>
      <c r="G118" s="447"/>
      <c r="H118" s="447"/>
      <c r="I118" s="447"/>
      <c r="J118" s="447"/>
      <c r="K118" s="607"/>
      <c r="L118" s="607"/>
      <c r="M118" s="608"/>
      <c r="N118" s="187"/>
      <c r="O118" s="187"/>
      <c r="P118" s="187"/>
      <c r="Q118" s="187"/>
      <c r="R118" s="448" t="str">
        <f t="shared" si="14"/>
        <v/>
      </c>
      <c r="S118" s="448" t="str">
        <f t="shared" ref="S118:W118" si="26">IF(G118="","",G118)</f>
        <v/>
      </c>
      <c r="T118" s="448" t="str">
        <f t="shared" si="26"/>
        <v/>
      </c>
      <c r="U118" s="448" t="str">
        <f t="shared" si="26"/>
        <v/>
      </c>
      <c r="V118" s="448" t="str">
        <f t="shared" si="26"/>
        <v/>
      </c>
      <c r="W118" s="448" t="str">
        <f t="shared" si="26"/>
        <v/>
      </c>
      <c r="X118" s="407"/>
      <c r="Y118" s="407"/>
    </row>
    <row r="119" spans="1:25" ht="50.15" customHeight="1">
      <c r="A119" s="187"/>
      <c r="B119" s="221"/>
      <c r="C119" s="196"/>
      <c r="D119" s="601" t="s">
        <v>395</v>
      </c>
      <c r="E119" s="602"/>
      <c r="F119" s="590"/>
      <c r="G119" s="603"/>
      <c r="H119" s="603"/>
      <c r="I119" s="603"/>
      <c r="J119" s="603"/>
      <c r="K119" s="603"/>
      <c r="L119" s="603"/>
      <c r="M119" s="604"/>
      <c r="N119" s="187"/>
      <c r="O119" s="187"/>
      <c r="P119" s="187"/>
      <c r="Q119" s="187"/>
      <c r="R119" s="411" t="str">
        <f t="shared" si="14"/>
        <v/>
      </c>
      <c r="S119" s="409"/>
      <c r="T119" s="409"/>
      <c r="U119" s="409"/>
      <c r="V119" s="409"/>
      <c r="W119" s="410"/>
      <c r="X119" s="407"/>
      <c r="Y119" s="407"/>
    </row>
    <row r="120" spans="1:25" ht="15.9" customHeight="1">
      <c r="A120" s="187"/>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row>
    <row r="121" spans="1:25" ht="20.149999999999999" customHeight="1">
      <c r="A121" s="187"/>
      <c r="B121" s="248" t="s">
        <v>399</v>
      </c>
      <c r="C121" s="211"/>
      <c r="D121" s="211"/>
      <c r="E121" s="211"/>
      <c r="F121" s="211"/>
      <c r="G121" s="211"/>
      <c r="H121" s="211"/>
      <c r="I121" s="211"/>
      <c r="J121" s="211"/>
      <c r="K121" s="211"/>
      <c r="L121" s="211"/>
      <c r="M121" s="212"/>
      <c r="N121" s="187"/>
      <c r="O121" s="187"/>
      <c r="P121" s="187"/>
      <c r="Q121" s="187"/>
      <c r="R121" s="187"/>
      <c r="S121" s="187"/>
      <c r="T121" s="187"/>
      <c r="U121" s="187"/>
      <c r="V121" s="187"/>
      <c r="W121" s="187"/>
      <c r="X121" s="187"/>
    </row>
    <row r="122" spans="1:25" ht="20.149999999999999" customHeight="1">
      <c r="A122" s="187"/>
      <c r="B122" s="213"/>
      <c r="C122" s="200" t="s">
        <v>112</v>
      </c>
      <c r="D122" s="202"/>
      <c r="E122" s="202"/>
      <c r="F122" s="586"/>
      <c r="G122" s="587"/>
      <c r="H122" s="587"/>
      <c r="I122" s="587"/>
      <c r="J122" s="587"/>
      <c r="K122" s="587"/>
      <c r="L122" s="587"/>
      <c r="M122" s="588"/>
      <c r="N122" s="187"/>
      <c r="O122" s="187"/>
      <c r="P122" s="187"/>
      <c r="Q122" s="187"/>
      <c r="R122" s="187"/>
      <c r="S122" s="187"/>
      <c r="T122" s="187"/>
      <c r="U122" s="187"/>
      <c r="V122" s="187"/>
      <c r="W122" s="187"/>
      <c r="X122" s="187"/>
    </row>
    <row r="123" spans="1:25" ht="20.149999999999999" customHeight="1">
      <c r="A123" s="187"/>
      <c r="B123" s="213"/>
      <c r="C123" s="204" t="s">
        <v>1018</v>
      </c>
      <c r="F123" s="586"/>
      <c r="G123" s="588"/>
      <c r="H123" s="188" t="s">
        <v>162</v>
      </c>
      <c r="I123" s="586"/>
      <c r="J123" s="588"/>
      <c r="K123" s="188" t="s">
        <v>298</v>
      </c>
      <c r="L123" s="586"/>
      <c r="M123" s="588"/>
      <c r="N123" s="187"/>
      <c r="O123" s="187"/>
      <c r="P123" s="187"/>
      <c r="Q123" s="187"/>
      <c r="R123" s="187"/>
      <c r="S123" s="187"/>
      <c r="T123" s="187"/>
      <c r="U123" s="187"/>
      <c r="V123" s="187"/>
      <c r="W123" s="187"/>
      <c r="X123" s="187"/>
    </row>
    <row r="124" spans="1:25" ht="50.15" customHeight="1">
      <c r="A124" s="187"/>
      <c r="B124" s="213"/>
      <c r="C124" s="204"/>
      <c r="D124" s="593" t="s">
        <v>321</v>
      </c>
      <c r="E124" s="594"/>
      <c r="F124" s="590"/>
      <c r="G124" s="591"/>
      <c r="H124" s="591"/>
      <c r="I124" s="591"/>
      <c r="J124" s="591"/>
      <c r="K124" s="591"/>
      <c r="L124" s="591"/>
      <c r="M124" s="592"/>
      <c r="N124" s="187"/>
      <c r="O124" s="187"/>
      <c r="P124" s="187"/>
      <c r="Q124" s="187"/>
      <c r="R124" s="187"/>
      <c r="S124" s="187"/>
      <c r="T124" s="187"/>
      <c r="U124" s="187"/>
      <c r="V124" s="187"/>
      <c r="W124" s="187"/>
      <c r="X124" s="187"/>
    </row>
    <row r="125" spans="1:25" ht="50.25" customHeight="1">
      <c r="A125" s="187"/>
      <c r="B125" s="213"/>
      <c r="C125" s="617" t="s">
        <v>1249</v>
      </c>
      <c r="D125" s="618"/>
      <c r="E125" s="618"/>
      <c r="F125" s="614"/>
      <c r="G125" s="615"/>
      <c r="H125" s="615"/>
      <c r="I125" s="615"/>
      <c r="J125" s="615"/>
      <c r="K125" s="615"/>
      <c r="L125" s="615"/>
      <c r="M125" s="616"/>
      <c r="N125" s="187"/>
      <c r="O125" s="187"/>
      <c r="P125" s="187"/>
      <c r="Q125" s="187"/>
      <c r="R125" s="187"/>
      <c r="S125" s="187"/>
      <c r="T125" s="187"/>
      <c r="U125" s="187"/>
      <c r="V125" s="187"/>
      <c r="W125" s="187"/>
      <c r="X125" s="187"/>
    </row>
    <row r="126" spans="1:25" ht="20.149999999999999" customHeight="1">
      <c r="A126" s="187"/>
      <c r="B126" s="213"/>
      <c r="C126" s="204" t="s">
        <v>1019</v>
      </c>
      <c r="D126" s="188"/>
      <c r="E126" s="188"/>
      <c r="F126" s="613"/>
      <c r="G126" s="613"/>
      <c r="H126" s="188" t="s">
        <v>162</v>
      </c>
      <c r="I126" s="613"/>
      <c r="J126" s="613"/>
      <c r="K126" s="188" t="s">
        <v>298</v>
      </c>
      <c r="L126" s="613"/>
      <c r="M126" s="613"/>
      <c r="N126" s="187"/>
      <c r="O126" s="187"/>
      <c r="P126" s="187"/>
      <c r="Q126" s="187"/>
      <c r="R126" s="187"/>
      <c r="S126" s="187"/>
      <c r="T126" s="187"/>
      <c r="U126" s="187"/>
      <c r="V126" s="187"/>
      <c r="W126" s="187"/>
      <c r="X126" s="187"/>
    </row>
    <row r="127" spans="1:25" ht="50.25" customHeight="1">
      <c r="A127" s="187"/>
      <c r="B127" s="213"/>
      <c r="C127" s="204"/>
      <c r="D127" s="593" t="s">
        <v>321</v>
      </c>
      <c r="E127" s="594"/>
      <c r="F127" s="590"/>
      <c r="G127" s="591"/>
      <c r="H127" s="591"/>
      <c r="I127" s="591"/>
      <c r="J127" s="591"/>
      <c r="K127" s="591"/>
      <c r="L127" s="591"/>
      <c r="M127" s="592"/>
      <c r="N127" s="187"/>
      <c r="O127" s="187"/>
      <c r="P127" s="187"/>
      <c r="Q127" s="187"/>
      <c r="R127" s="187"/>
      <c r="S127" s="187"/>
      <c r="T127" s="187"/>
      <c r="U127" s="187"/>
      <c r="V127" s="187"/>
      <c r="W127" s="187"/>
      <c r="X127" s="187"/>
    </row>
    <row r="128" spans="1:25" ht="20.149999999999999" customHeight="1">
      <c r="A128" s="187"/>
      <c r="B128" s="213"/>
      <c r="C128" s="204" t="s">
        <v>115</v>
      </c>
      <c r="D128" s="187"/>
      <c r="E128" s="187"/>
      <c r="F128" s="584" t="str">
        <f>IF(I132="","",MIN(I132,I134,I136,I138,I140,I142,I144))</f>
        <v/>
      </c>
      <c r="G128" s="585"/>
      <c r="H128" s="367" t="s">
        <v>410</v>
      </c>
      <c r="I128" s="584" t="str">
        <f>IF(L132="","",MAX(L132,L134,L136,L138,L140,L142,L144,L146))</f>
        <v/>
      </c>
      <c r="J128" s="585"/>
      <c r="K128" s="187"/>
      <c r="L128" s="187"/>
      <c r="M128" s="208"/>
      <c r="N128" s="187"/>
      <c r="O128" s="187"/>
      <c r="P128" s="187"/>
      <c r="Q128" s="187"/>
      <c r="R128" s="187"/>
      <c r="S128" s="187"/>
      <c r="T128" s="187"/>
      <c r="U128" s="187"/>
      <c r="V128" s="187"/>
      <c r="W128" s="187"/>
      <c r="X128" s="187"/>
    </row>
    <row r="129" spans="1:24" ht="29.15" customHeight="1">
      <c r="A129" s="187"/>
      <c r="B129" s="213"/>
      <c r="C129" s="204" t="s">
        <v>116</v>
      </c>
      <c r="D129" s="187"/>
      <c r="E129" s="187"/>
      <c r="F129" s="590"/>
      <c r="G129" s="591"/>
      <c r="H129" s="591"/>
      <c r="I129" s="591"/>
      <c r="J129" s="591"/>
      <c r="K129" s="591"/>
      <c r="L129" s="591"/>
      <c r="M129" s="592"/>
      <c r="N129" s="187"/>
      <c r="O129" s="187"/>
      <c r="P129" s="187"/>
      <c r="Q129" s="187"/>
      <c r="R129" s="187"/>
      <c r="S129" s="187"/>
      <c r="T129" s="187"/>
      <c r="U129" s="187"/>
      <c r="V129" s="187"/>
      <c r="W129" s="187"/>
      <c r="X129" s="187"/>
    </row>
    <row r="130" spans="1:24" ht="50.15" customHeight="1">
      <c r="A130" s="187"/>
      <c r="B130" s="213"/>
      <c r="C130" s="699" t="s">
        <v>1023</v>
      </c>
      <c r="D130" s="700"/>
      <c r="E130" s="701"/>
      <c r="F130" s="590"/>
      <c r="G130" s="591"/>
      <c r="H130" s="591"/>
      <c r="I130" s="591"/>
      <c r="J130" s="591"/>
      <c r="K130" s="591"/>
      <c r="L130" s="591"/>
      <c r="M130" s="592"/>
      <c r="N130" s="187"/>
      <c r="O130" s="187"/>
      <c r="P130" s="187"/>
      <c r="Q130" s="187"/>
      <c r="R130" s="187"/>
      <c r="S130" s="187"/>
      <c r="T130" s="187"/>
      <c r="U130" s="187"/>
      <c r="V130" s="187"/>
      <c r="W130" s="187"/>
      <c r="X130" s="187"/>
    </row>
    <row r="131" spans="1:24" ht="20.149999999999999" customHeight="1">
      <c r="A131" s="187"/>
      <c r="B131" s="213"/>
      <c r="C131" s="204" t="s">
        <v>1528</v>
      </c>
      <c r="D131" s="187"/>
      <c r="E131" s="187"/>
      <c r="F131" s="187"/>
      <c r="G131" s="187"/>
      <c r="H131" s="187"/>
      <c r="I131" s="187"/>
      <c r="J131" s="187"/>
      <c r="K131" s="187"/>
      <c r="L131" s="187"/>
      <c r="M131" s="208"/>
      <c r="N131" s="187"/>
      <c r="O131" s="187"/>
      <c r="P131" s="187"/>
      <c r="Q131" s="187"/>
      <c r="R131" s="187"/>
      <c r="S131" s="187"/>
      <c r="T131" s="187"/>
      <c r="U131" s="187"/>
      <c r="V131" s="187"/>
      <c r="W131" s="187"/>
      <c r="X131" s="187"/>
    </row>
    <row r="132" spans="1:24" ht="20.149999999999999" customHeight="1">
      <c r="A132" s="187"/>
      <c r="B132" s="213"/>
      <c r="C132" s="234"/>
      <c r="D132" s="200" t="s">
        <v>1020</v>
      </c>
      <c r="E132" s="266" t="s">
        <v>1138</v>
      </c>
      <c r="F132" s="599"/>
      <c r="G132" s="600"/>
      <c r="H132" s="201" t="s">
        <v>119</v>
      </c>
      <c r="I132" s="589"/>
      <c r="J132" s="589"/>
      <c r="K132" s="190" t="s">
        <v>410</v>
      </c>
      <c r="L132" s="589"/>
      <c r="M132" s="589"/>
      <c r="N132" s="187"/>
      <c r="O132" s="187"/>
      <c r="P132" s="187"/>
      <c r="Q132" s="187"/>
      <c r="R132" s="187"/>
      <c r="S132" s="187"/>
      <c r="T132" s="187"/>
      <c r="U132" s="187"/>
      <c r="V132" s="187"/>
      <c r="W132" s="187"/>
      <c r="X132" s="187"/>
    </row>
    <row r="133" spans="1:24" ht="50.15" customHeight="1">
      <c r="A133" s="187"/>
      <c r="B133" s="213"/>
      <c r="C133" s="204"/>
      <c r="D133" s="595" t="s">
        <v>1024</v>
      </c>
      <c r="E133" s="596"/>
      <c r="F133" s="590"/>
      <c r="G133" s="591"/>
      <c r="H133" s="591"/>
      <c r="I133" s="591"/>
      <c r="J133" s="591"/>
      <c r="K133" s="591"/>
      <c r="L133" s="591"/>
      <c r="M133" s="592"/>
      <c r="N133" s="187"/>
      <c r="O133" s="187"/>
      <c r="P133" s="187"/>
      <c r="Q133" s="187"/>
      <c r="R133" s="187"/>
      <c r="S133" s="187"/>
      <c r="T133" s="187"/>
      <c r="U133" s="187"/>
      <c r="V133" s="187"/>
      <c r="W133" s="187"/>
      <c r="X133" s="187"/>
    </row>
    <row r="134" spans="1:24" ht="20.149999999999999" customHeight="1">
      <c r="A134" s="187"/>
      <c r="B134" s="213"/>
      <c r="C134" s="234"/>
      <c r="D134" s="200" t="s">
        <v>667</v>
      </c>
      <c r="E134" s="266" t="s">
        <v>1138</v>
      </c>
      <c r="F134" s="599"/>
      <c r="G134" s="600"/>
      <c r="H134" s="201" t="s">
        <v>411</v>
      </c>
      <c r="I134" s="589"/>
      <c r="J134" s="589"/>
      <c r="K134" s="190" t="s">
        <v>410</v>
      </c>
      <c r="L134" s="589"/>
      <c r="M134" s="589"/>
      <c r="N134" s="187"/>
      <c r="O134" s="187"/>
      <c r="P134" s="187"/>
      <c r="Q134" s="187"/>
      <c r="R134" s="187"/>
      <c r="S134" s="187"/>
      <c r="T134" s="187"/>
      <c r="U134" s="187"/>
      <c r="V134" s="187"/>
      <c r="W134" s="187"/>
      <c r="X134" s="187"/>
    </row>
    <row r="135" spans="1:24" ht="50.15" customHeight="1">
      <c r="A135" s="187"/>
      <c r="B135" s="213"/>
      <c r="C135" s="204"/>
      <c r="D135" s="595" t="s">
        <v>1024</v>
      </c>
      <c r="E135" s="596"/>
      <c r="F135" s="590"/>
      <c r="G135" s="591"/>
      <c r="H135" s="591"/>
      <c r="I135" s="591"/>
      <c r="J135" s="591"/>
      <c r="K135" s="591"/>
      <c r="L135" s="591"/>
      <c r="M135" s="592"/>
      <c r="N135" s="187"/>
      <c r="O135" s="187"/>
      <c r="P135" s="187"/>
      <c r="Q135" s="187"/>
      <c r="R135" s="187"/>
      <c r="S135" s="187"/>
      <c r="T135" s="187"/>
      <c r="U135" s="187"/>
      <c r="V135" s="187"/>
      <c r="W135" s="187"/>
      <c r="X135" s="187"/>
    </row>
    <row r="136" spans="1:24" ht="20.149999999999999" customHeight="1">
      <c r="A136" s="187"/>
      <c r="B136" s="213"/>
      <c r="C136" s="234"/>
      <c r="D136" s="200" t="s">
        <v>668</v>
      </c>
      <c r="E136" s="266" t="s">
        <v>1138</v>
      </c>
      <c r="F136" s="599"/>
      <c r="G136" s="600"/>
      <c r="H136" s="201" t="s">
        <v>411</v>
      </c>
      <c r="I136" s="589"/>
      <c r="J136" s="589"/>
      <c r="K136" s="190" t="s">
        <v>410</v>
      </c>
      <c r="L136" s="589"/>
      <c r="M136" s="589"/>
      <c r="N136" s="187"/>
      <c r="O136" s="187"/>
      <c r="P136" s="187"/>
      <c r="Q136" s="187"/>
      <c r="R136" s="187"/>
      <c r="S136" s="187"/>
      <c r="T136" s="187"/>
      <c r="U136" s="187"/>
      <c r="V136" s="187"/>
      <c r="W136" s="187"/>
      <c r="X136" s="187"/>
    </row>
    <row r="137" spans="1:24" ht="50.15" customHeight="1">
      <c r="A137" s="187"/>
      <c r="B137" s="213"/>
      <c r="C137" s="204"/>
      <c r="D137" s="595" t="s">
        <v>1024</v>
      </c>
      <c r="E137" s="596"/>
      <c r="F137" s="590"/>
      <c r="G137" s="591"/>
      <c r="H137" s="591"/>
      <c r="I137" s="591"/>
      <c r="J137" s="591"/>
      <c r="K137" s="591"/>
      <c r="L137" s="591"/>
      <c r="M137" s="592"/>
      <c r="N137" s="187"/>
      <c r="O137" s="187"/>
      <c r="P137" s="187"/>
      <c r="Q137" s="187"/>
      <c r="R137" s="187"/>
      <c r="S137" s="187"/>
      <c r="T137" s="187"/>
      <c r="U137" s="187"/>
      <c r="V137" s="187"/>
      <c r="W137" s="187"/>
      <c r="X137" s="187"/>
    </row>
    <row r="138" spans="1:24" ht="20.149999999999999" customHeight="1">
      <c r="A138" s="187"/>
      <c r="B138" s="213"/>
      <c r="C138" s="234"/>
      <c r="D138" s="200" t="s">
        <v>669</v>
      </c>
      <c r="E138" s="266" t="s">
        <v>1138</v>
      </c>
      <c r="F138" s="599"/>
      <c r="G138" s="600"/>
      <c r="H138" s="201" t="s">
        <v>411</v>
      </c>
      <c r="I138" s="589"/>
      <c r="J138" s="589"/>
      <c r="K138" s="190" t="s">
        <v>410</v>
      </c>
      <c r="L138" s="589"/>
      <c r="M138" s="589"/>
      <c r="N138" s="187"/>
      <c r="O138" s="187"/>
      <c r="P138" s="187"/>
      <c r="Q138" s="187"/>
      <c r="R138" s="187"/>
      <c r="S138" s="187"/>
      <c r="T138" s="187"/>
      <c r="U138" s="187"/>
      <c r="V138" s="187"/>
      <c r="W138" s="187"/>
      <c r="X138" s="187"/>
    </row>
    <row r="139" spans="1:24" ht="50.15" customHeight="1">
      <c r="A139" s="187"/>
      <c r="B139" s="213"/>
      <c r="C139" s="204"/>
      <c r="D139" s="595" t="s">
        <v>1024</v>
      </c>
      <c r="E139" s="596"/>
      <c r="F139" s="590"/>
      <c r="G139" s="591"/>
      <c r="H139" s="591"/>
      <c r="I139" s="591"/>
      <c r="J139" s="591"/>
      <c r="K139" s="591"/>
      <c r="L139" s="591"/>
      <c r="M139" s="592"/>
      <c r="N139" s="187"/>
      <c r="O139" s="187"/>
      <c r="P139" s="187"/>
      <c r="Q139" s="187"/>
      <c r="R139" s="187"/>
      <c r="S139" s="187"/>
      <c r="T139" s="187"/>
      <c r="U139" s="187"/>
      <c r="V139" s="187"/>
      <c r="W139" s="187"/>
      <c r="X139" s="187"/>
    </row>
    <row r="140" spans="1:24" ht="20.149999999999999" customHeight="1">
      <c r="A140" s="187"/>
      <c r="B140" s="213"/>
      <c r="C140" s="234"/>
      <c r="D140" s="200" t="s">
        <v>670</v>
      </c>
      <c r="E140" s="266" t="s">
        <v>1138</v>
      </c>
      <c r="F140" s="599"/>
      <c r="G140" s="600"/>
      <c r="H140" s="201" t="s">
        <v>411</v>
      </c>
      <c r="I140" s="589"/>
      <c r="J140" s="589"/>
      <c r="K140" s="190" t="s">
        <v>410</v>
      </c>
      <c r="L140" s="589"/>
      <c r="M140" s="589"/>
      <c r="N140" s="187"/>
      <c r="O140" s="187"/>
      <c r="P140" s="187"/>
      <c r="Q140" s="187"/>
      <c r="R140" s="187"/>
      <c r="S140" s="187"/>
      <c r="T140" s="187"/>
      <c r="U140" s="187"/>
      <c r="V140" s="187"/>
      <c r="W140" s="187"/>
      <c r="X140" s="187"/>
    </row>
    <row r="141" spans="1:24" ht="50.15" customHeight="1">
      <c r="A141" s="187"/>
      <c r="B141" s="213"/>
      <c r="C141" s="204"/>
      <c r="D141" s="595" t="s">
        <v>1024</v>
      </c>
      <c r="E141" s="596"/>
      <c r="F141" s="590"/>
      <c r="G141" s="591"/>
      <c r="H141" s="591"/>
      <c r="I141" s="591"/>
      <c r="J141" s="591"/>
      <c r="K141" s="591"/>
      <c r="L141" s="591"/>
      <c r="M141" s="592"/>
      <c r="N141" s="187"/>
      <c r="O141" s="187"/>
      <c r="P141" s="187"/>
      <c r="Q141" s="187"/>
      <c r="R141" s="187"/>
      <c r="S141" s="187"/>
      <c r="T141" s="187"/>
      <c r="U141" s="187"/>
      <c r="V141" s="187"/>
      <c r="W141" s="187"/>
      <c r="X141" s="187"/>
    </row>
    <row r="142" spans="1:24" ht="20.149999999999999" customHeight="1">
      <c r="A142" s="187"/>
      <c r="B142" s="213"/>
      <c r="C142" s="234"/>
      <c r="D142" s="200" t="s">
        <v>1026</v>
      </c>
      <c r="E142" s="266" t="s">
        <v>1138</v>
      </c>
      <c r="F142" s="599"/>
      <c r="G142" s="600"/>
      <c r="H142" s="201" t="s">
        <v>411</v>
      </c>
      <c r="I142" s="589"/>
      <c r="J142" s="589"/>
      <c r="K142" s="190" t="s">
        <v>410</v>
      </c>
      <c r="L142" s="589"/>
      <c r="M142" s="589"/>
      <c r="N142" s="187"/>
      <c r="O142" s="187"/>
      <c r="P142" s="187"/>
      <c r="Q142" s="187"/>
      <c r="R142" s="187"/>
      <c r="S142" s="187"/>
      <c r="T142" s="187"/>
      <c r="U142" s="187"/>
      <c r="V142" s="187"/>
      <c r="W142" s="187"/>
      <c r="X142" s="187"/>
    </row>
    <row r="143" spans="1:24" ht="50.15" customHeight="1">
      <c r="A143" s="187"/>
      <c r="B143" s="213"/>
      <c r="C143" s="204"/>
      <c r="D143" s="595" t="s">
        <v>1024</v>
      </c>
      <c r="E143" s="596"/>
      <c r="F143" s="590"/>
      <c r="G143" s="591"/>
      <c r="H143" s="591"/>
      <c r="I143" s="591"/>
      <c r="J143" s="591"/>
      <c r="K143" s="591"/>
      <c r="L143" s="591"/>
      <c r="M143" s="592"/>
      <c r="N143" s="187"/>
      <c r="O143" s="187"/>
      <c r="P143" s="187"/>
      <c r="Q143" s="187"/>
      <c r="R143" s="187"/>
      <c r="S143" s="187"/>
      <c r="T143" s="187"/>
      <c r="U143" s="187"/>
      <c r="V143" s="187"/>
      <c r="W143" s="187"/>
      <c r="X143" s="187"/>
    </row>
    <row r="144" spans="1:24" ht="20.149999999999999" customHeight="1">
      <c r="A144" s="187"/>
      <c r="B144" s="213"/>
      <c r="C144" s="234"/>
      <c r="D144" s="200" t="s">
        <v>1027</v>
      </c>
      <c r="E144" s="266" t="s">
        <v>1138</v>
      </c>
      <c r="F144" s="599"/>
      <c r="G144" s="600"/>
      <c r="H144" s="201" t="s">
        <v>411</v>
      </c>
      <c r="I144" s="693"/>
      <c r="J144" s="694"/>
      <c r="K144" s="231" t="s">
        <v>410</v>
      </c>
      <c r="L144" s="693"/>
      <c r="M144" s="694"/>
      <c r="N144" s="187"/>
      <c r="O144" s="187"/>
      <c r="P144" s="187"/>
      <c r="Q144" s="187"/>
      <c r="R144" s="187"/>
      <c r="S144" s="187"/>
      <c r="T144" s="187"/>
      <c r="U144" s="187"/>
      <c r="V144" s="187"/>
      <c r="W144" s="187"/>
      <c r="X144" s="187"/>
    </row>
    <row r="145" spans="1:24" ht="50.15" customHeight="1">
      <c r="A145" s="187"/>
      <c r="B145" s="213"/>
      <c r="C145" s="263"/>
      <c r="D145" s="595" t="s">
        <v>1024</v>
      </c>
      <c r="E145" s="596"/>
      <c r="F145" s="590"/>
      <c r="G145" s="612"/>
      <c r="H145" s="612"/>
      <c r="I145" s="591"/>
      <c r="J145" s="591"/>
      <c r="K145" s="591"/>
      <c r="L145" s="591"/>
      <c r="M145" s="592"/>
      <c r="N145" s="187"/>
      <c r="O145" s="187"/>
      <c r="P145" s="187"/>
      <c r="Q145" s="187"/>
      <c r="R145" s="187"/>
      <c r="S145" s="187"/>
      <c r="T145" s="187"/>
      <c r="U145" s="187"/>
      <c r="V145" s="187"/>
      <c r="W145" s="187"/>
      <c r="X145" s="187"/>
    </row>
    <row r="146" spans="1:24" ht="20.149999999999999" customHeight="1">
      <c r="A146" s="187"/>
      <c r="B146" s="213"/>
      <c r="C146" s="480"/>
      <c r="D146" s="200" t="s">
        <v>672</v>
      </c>
      <c r="E146" s="266" t="s">
        <v>1138</v>
      </c>
      <c r="F146" s="599"/>
      <c r="G146" s="600"/>
      <c r="H146" s="201" t="s">
        <v>411</v>
      </c>
      <c r="I146" s="693"/>
      <c r="J146" s="694"/>
      <c r="K146" s="231" t="s">
        <v>410</v>
      </c>
      <c r="L146" s="693"/>
      <c r="M146" s="694"/>
      <c r="N146" s="187"/>
      <c r="O146" s="187"/>
      <c r="P146" s="187"/>
      <c r="Q146" s="187"/>
      <c r="R146" s="187"/>
      <c r="S146" s="187"/>
      <c r="T146" s="187"/>
      <c r="U146" s="187"/>
      <c r="V146" s="187"/>
      <c r="W146" s="187"/>
      <c r="X146" s="187"/>
    </row>
    <row r="147" spans="1:24" ht="50.15" customHeight="1" thickBot="1">
      <c r="A147" s="187"/>
      <c r="B147" s="213"/>
      <c r="C147" s="196"/>
      <c r="D147" s="595" t="s">
        <v>1024</v>
      </c>
      <c r="E147" s="596"/>
      <c r="F147" s="590"/>
      <c r="G147" s="612"/>
      <c r="H147" s="612"/>
      <c r="I147" s="591"/>
      <c r="J147" s="591"/>
      <c r="K147" s="591"/>
      <c r="L147" s="591"/>
      <c r="M147" s="592"/>
      <c r="N147" s="187"/>
      <c r="O147" s="187"/>
      <c r="P147" s="187"/>
      <c r="Q147" s="187"/>
      <c r="R147" s="187"/>
      <c r="S147" s="187"/>
      <c r="T147" s="187"/>
      <c r="U147" s="187"/>
      <c r="V147" s="187"/>
      <c r="W147" s="187"/>
      <c r="X147" s="187"/>
    </row>
    <row r="148" spans="1:24" ht="20.149999999999999" customHeight="1" thickTop="1" thickBot="1">
      <c r="A148" s="187"/>
      <c r="B148" s="213"/>
      <c r="C148" s="204" t="s">
        <v>412</v>
      </c>
      <c r="D148" s="187"/>
      <c r="E148" s="187"/>
      <c r="F148" s="597" t="s">
        <v>1025</v>
      </c>
      <c r="G148" s="598"/>
      <c r="H148" s="389"/>
      <c r="I148" s="187"/>
      <c r="J148" s="187"/>
      <c r="K148" s="187"/>
      <c r="L148" s="187"/>
      <c r="M148" s="208"/>
      <c r="N148" s="187"/>
      <c r="O148" s="187"/>
      <c r="P148" s="187"/>
      <c r="Q148" s="187"/>
      <c r="R148" s="187"/>
      <c r="S148" s="187"/>
      <c r="T148" s="187"/>
      <c r="U148" s="187"/>
      <c r="V148" s="187"/>
      <c r="W148" s="187"/>
      <c r="X148" s="187"/>
    </row>
    <row r="149" spans="1:24" ht="15.9" customHeight="1" thickTop="1">
      <c r="A149" s="187"/>
      <c r="B149" s="213"/>
      <c r="C149" s="204"/>
      <c r="D149" s="187"/>
      <c r="E149" s="187"/>
      <c r="F149" s="187"/>
      <c r="G149" s="230"/>
      <c r="H149" s="187"/>
      <c r="I149" s="187"/>
      <c r="J149" s="187"/>
      <c r="K149" s="187"/>
      <c r="L149" s="187"/>
      <c r="M149" s="208"/>
      <c r="N149" s="187"/>
      <c r="O149" s="187"/>
      <c r="P149" s="187"/>
      <c r="Q149" s="187"/>
      <c r="R149" s="187"/>
      <c r="S149" s="187"/>
      <c r="T149" s="187"/>
      <c r="U149" s="187"/>
      <c r="V149" s="187"/>
      <c r="W149" s="187"/>
      <c r="X149" s="187"/>
    </row>
    <row r="150" spans="1:24" ht="20.149999999999999" customHeight="1">
      <c r="A150" s="187"/>
      <c r="B150" s="213"/>
      <c r="C150" s="204" t="s">
        <v>125</v>
      </c>
      <c r="D150" s="593" t="s">
        <v>421</v>
      </c>
      <c r="E150" s="619"/>
      <c r="F150" s="586"/>
      <c r="G150" s="587"/>
      <c r="H150" s="587"/>
      <c r="I150" s="587"/>
      <c r="J150" s="587"/>
      <c r="K150" s="587"/>
      <c r="L150" s="587"/>
      <c r="M150" s="588"/>
      <c r="N150" s="187"/>
      <c r="O150" s="187"/>
      <c r="P150" s="187"/>
      <c r="Q150" s="187"/>
      <c r="R150" s="187"/>
      <c r="S150" s="187"/>
      <c r="T150" s="187"/>
      <c r="U150" s="187"/>
      <c r="V150" s="187"/>
      <c r="W150" s="187"/>
      <c r="X150" s="187"/>
    </row>
    <row r="151" spans="1:24" ht="20.149999999999999" customHeight="1">
      <c r="A151" s="187"/>
      <c r="B151" s="213"/>
      <c r="C151" s="204"/>
      <c r="D151" s="593" t="s">
        <v>422</v>
      </c>
      <c r="E151" s="594"/>
      <c r="F151" s="586"/>
      <c r="G151" s="587"/>
      <c r="H151" s="587"/>
      <c r="I151" s="587"/>
      <c r="J151" s="587"/>
      <c r="K151" s="587"/>
      <c r="L151" s="587"/>
      <c r="M151" s="588"/>
      <c r="N151" s="187"/>
      <c r="O151" s="187"/>
      <c r="P151" s="187"/>
      <c r="Q151" s="187"/>
      <c r="R151" s="187"/>
      <c r="S151" s="187"/>
      <c r="T151" s="187"/>
      <c r="U151" s="187"/>
      <c r="V151" s="187"/>
      <c r="W151" s="187"/>
      <c r="X151" s="187"/>
    </row>
    <row r="152" spans="1:24" ht="20.149999999999999" customHeight="1">
      <c r="A152" s="187"/>
      <c r="B152" s="213"/>
      <c r="C152" s="204"/>
      <c r="D152" s="593" t="s">
        <v>423</v>
      </c>
      <c r="E152" s="594"/>
      <c r="F152" s="586"/>
      <c r="G152" s="587"/>
      <c r="H152" s="587"/>
      <c r="I152" s="587"/>
      <c r="J152" s="587"/>
      <c r="K152" s="587"/>
      <c r="L152" s="587"/>
      <c r="M152" s="588"/>
      <c r="N152" s="187"/>
      <c r="O152" s="187"/>
      <c r="P152" s="187"/>
      <c r="Q152" s="187"/>
      <c r="R152" s="187"/>
      <c r="S152" s="187"/>
      <c r="T152" s="187"/>
      <c r="U152" s="187"/>
      <c r="V152" s="187"/>
      <c r="W152" s="187"/>
      <c r="X152" s="187"/>
    </row>
    <row r="153" spans="1:24" ht="20.149999999999999" customHeight="1">
      <c r="A153" s="187"/>
      <c r="B153" s="213"/>
      <c r="C153" s="204"/>
      <c r="D153" s="593" t="s">
        <v>1236</v>
      </c>
      <c r="E153" s="594"/>
      <c r="F153" s="586"/>
      <c r="G153" s="587"/>
      <c r="H153" s="587"/>
      <c r="I153" s="587"/>
      <c r="J153" s="587"/>
      <c r="K153" s="587"/>
      <c r="L153" s="587"/>
      <c r="M153" s="588"/>
      <c r="N153" s="187"/>
      <c r="O153" s="187"/>
      <c r="P153" s="187"/>
      <c r="Q153" s="187"/>
      <c r="R153" s="187"/>
      <c r="S153" s="187"/>
      <c r="T153" s="187"/>
      <c r="U153" s="187"/>
      <c r="V153" s="187"/>
      <c r="W153" s="187"/>
      <c r="X153" s="187"/>
    </row>
    <row r="154" spans="1:24" ht="20.25" customHeight="1">
      <c r="A154" s="187"/>
      <c r="B154" s="213"/>
      <c r="C154" s="204"/>
      <c r="D154" s="593" t="s">
        <v>1286</v>
      </c>
      <c r="E154" s="594"/>
      <c r="F154" s="614"/>
      <c r="G154" s="615"/>
      <c r="H154" s="615"/>
      <c r="I154" s="615"/>
      <c r="J154" s="615"/>
      <c r="K154" s="615"/>
      <c r="L154" s="615"/>
      <c r="M154" s="616"/>
      <c r="N154" s="187"/>
      <c r="O154" s="187"/>
      <c r="P154" s="187"/>
      <c r="Q154" s="187"/>
      <c r="R154" s="187"/>
      <c r="S154" s="187"/>
      <c r="T154" s="187"/>
      <c r="U154" s="187"/>
      <c r="V154" s="187"/>
      <c r="W154" s="187"/>
      <c r="X154" s="187"/>
    </row>
    <row r="155" spans="1:24" ht="20.25" customHeight="1">
      <c r="A155" s="187"/>
      <c r="B155" s="213"/>
      <c r="C155" s="204" t="s">
        <v>1257</v>
      </c>
      <c r="D155" s="187"/>
      <c r="E155" s="187"/>
      <c r="F155" s="187" t="s">
        <v>1255</v>
      </c>
      <c r="G155" s="187" t="s">
        <v>1256</v>
      </c>
      <c r="H155" s="187"/>
      <c r="I155" s="187"/>
      <c r="J155" s="187"/>
      <c r="K155" s="187"/>
      <c r="L155" s="187"/>
      <c r="M155" s="208"/>
      <c r="N155" s="187"/>
      <c r="O155" s="187"/>
      <c r="P155" s="187"/>
      <c r="Q155" s="187"/>
      <c r="R155" s="187"/>
      <c r="S155" s="187"/>
      <c r="T155" s="187"/>
      <c r="U155" s="187"/>
      <c r="V155" s="187"/>
      <c r="W155" s="187"/>
      <c r="X155" s="187"/>
    </row>
    <row r="156" spans="1:24" ht="24" customHeight="1">
      <c r="A156" s="187"/>
      <c r="B156" s="213"/>
      <c r="C156" s="204"/>
      <c r="D156" s="187"/>
      <c r="E156" s="187">
        <v>1</v>
      </c>
      <c r="F156" s="467"/>
      <c r="G156" s="708"/>
      <c r="H156" s="709"/>
      <c r="I156" s="709"/>
      <c r="J156" s="709"/>
      <c r="K156" s="709"/>
      <c r="L156" s="709"/>
      <c r="M156" s="710"/>
      <c r="N156" s="187"/>
      <c r="O156" s="187"/>
      <c r="P156" s="187"/>
      <c r="Q156" s="187"/>
      <c r="R156" s="187"/>
      <c r="S156" s="187"/>
      <c r="T156" s="187"/>
      <c r="U156" s="187"/>
      <c r="V156" s="187"/>
      <c r="W156" s="187"/>
      <c r="X156" s="187"/>
    </row>
    <row r="157" spans="1:24" ht="24" customHeight="1">
      <c r="A157" s="187"/>
      <c r="B157" s="213"/>
      <c r="C157" s="204"/>
      <c r="D157" s="187"/>
      <c r="E157" s="187">
        <v>2</v>
      </c>
      <c r="F157" s="467"/>
      <c r="G157" s="708"/>
      <c r="H157" s="705"/>
      <c r="I157" s="705"/>
      <c r="J157" s="705"/>
      <c r="K157" s="705"/>
      <c r="L157" s="705"/>
      <c r="M157" s="706"/>
      <c r="N157" s="187"/>
      <c r="O157" s="187"/>
      <c r="P157" s="187"/>
      <c r="Q157" s="187"/>
      <c r="R157" s="187"/>
      <c r="S157" s="187"/>
      <c r="T157" s="187"/>
      <c r="U157" s="187"/>
      <c r="V157" s="187"/>
      <c r="W157" s="187"/>
      <c r="X157" s="187"/>
    </row>
    <row r="158" spans="1:24" ht="24" customHeight="1">
      <c r="A158" s="187"/>
      <c r="B158" s="213"/>
      <c r="C158" s="204"/>
      <c r="D158" s="187"/>
      <c r="E158" s="187">
        <v>3</v>
      </c>
      <c r="F158" s="467"/>
      <c r="G158" s="708"/>
      <c r="H158" s="705"/>
      <c r="I158" s="705"/>
      <c r="J158" s="705"/>
      <c r="K158" s="705"/>
      <c r="L158" s="705"/>
      <c r="M158" s="706"/>
      <c r="N158" s="187"/>
      <c r="O158" s="187"/>
      <c r="P158" s="187"/>
      <c r="Q158" s="187"/>
      <c r="R158" s="187"/>
      <c r="S158" s="187"/>
      <c r="T158" s="187"/>
      <c r="U158" s="187"/>
      <c r="V158" s="187"/>
      <c r="W158" s="187"/>
      <c r="X158" s="187"/>
    </row>
    <row r="159" spans="1:24" ht="24" customHeight="1">
      <c r="A159" s="187"/>
      <c r="B159" s="213"/>
      <c r="C159" s="204"/>
      <c r="D159" s="187"/>
      <c r="E159" s="187">
        <v>4</v>
      </c>
      <c r="F159" s="467"/>
      <c r="G159" s="708"/>
      <c r="H159" s="705"/>
      <c r="I159" s="705"/>
      <c r="J159" s="705"/>
      <c r="K159" s="705"/>
      <c r="L159" s="705"/>
      <c r="M159" s="706"/>
      <c r="N159" s="187"/>
      <c r="O159" s="187"/>
      <c r="P159" s="187"/>
      <c r="Q159" s="187"/>
      <c r="R159" s="187"/>
      <c r="S159" s="187"/>
      <c r="T159" s="187"/>
      <c r="U159" s="187"/>
      <c r="V159" s="187"/>
      <c r="W159" s="187"/>
      <c r="X159" s="187"/>
    </row>
    <row r="160" spans="1:24" ht="24" customHeight="1">
      <c r="A160" s="187"/>
      <c r="B160" s="213"/>
      <c r="C160" s="204"/>
      <c r="D160" s="187"/>
      <c r="E160" s="187">
        <v>5</v>
      </c>
      <c r="F160" s="467"/>
      <c r="G160" s="708"/>
      <c r="H160" s="705"/>
      <c r="I160" s="705"/>
      <c r="J160" s="705"/>
      <c r="K160" s="705"/>
      <c r="L160" s="705"/>
      <c r="M160" s="706"/>
      <c r="N160" s="187"/>
      <c r="O160" s="187"/>
      <c r="P160" s="187"/>
      <c r="Q160" s="187"/>
      <c r="R160" s="187"/>
      <c r="S160" s="187"/>
      <c r="T160" s="187"/>
      <c r="U160" s="187"/>
      <c r="V160" s="187"/>
      <c r="W160" s="187"/>
      <c r="X160" s="187"/>
    </row>
    <row r="161" spans="1:24" ht="24" customHeight="1">
      <c r="A161" s="187"/>
      <c r="B161" s="213"/>
      <c r="C161" s="204"/>
      <c r="D161" s="187"/>
      <c r="E161" s="187">
        <v>6</v>
      </c>
      <c r="F161" s="467"/>
      <c r="G161" s="708"/>
      <c r="H161" s="705"/>
      <c r="I161" s="705"/>
      <c r="J161" s="705"/>
      <c r="K161" s="705"/>
      <c r="L161" s="705"/>
      <c r="M161" s="706"/>
      <c r="N161" s="187"/>
      <c r="O161" s="187"/>
      <c r="P161" s="187"/>
      <c r="Q161" s="187"/>
      <c r="R161" s="187"/>
      <c r="S161" s="187"/>
      <c r="T161" s="187"/>
      <c r="U161" s="187"/>
      <c r="V161" s="187"/>
      <c r="W161" s="187"/>
      <c r="X161" s="187"/>
    </row>
    <row r="162" spans="1:24" ht="24" customHeight="1">
      <c r="A162" s="187"/>
      <c r="B162" s="213"/>
      <c r="C162" s="204"/>
      <c r="D162" s="187"/>
      <c r="E162" s="187">
        <v>7</v>
      </c>
      <c r="F162" s="467"/>
      <c r="G162" s="704"/>
      <c r="H162" s="705"/>
      <c r="I162" s="705"/>
      <c r="J162" s="705"/>
      <c r="K162" s="705"/>
      <c r="L162" s="705"/>
      <c r="M162" s="706"/>
      <c r="N162" s="187"/>
      <c r="O162" s="187"/>
      <c r="P162" s="187"/>
      <c r="Q162" s="187"/>
      <c r="R162" s="187"/>
      <c r="S162" s="187"/>
      <c r="T162" s="187"/>
      <c r="U162" s="187"/>
      <c r="V162" s="187"/>
      <c r="W162" s="187"/>
      <c r="X162" s="187"/>
    </row>
    <row r="163" spans="1:24" ht="24" customHeight="1">
      <c r="A163" s="187"/>
      <c r="B163" s="213"/>
      <c r="C163" s="204"/>
      <c r="D163" s="187"/>
      <c r="E163" s="187">
        <v>8</v>
      </c>
      <c r="F163" s="468"/>
      <c r="G163" s="707"/>
      <c r="H163" s="705"/>
      <c r="I163" s="705"/>
      <c r="J163" s="705"/>
      <c r="K163" s="705"/>
      <c r="L163" s="705"/>
      <c r="M163" s="706"/>
      <c r="N163" s="187"/>
      <c r="O163" s="187"/>
      <c r="P163" s="187"/>
      <c r="Q163" s="187"/>
      <c r="R163" s="187"/>
      <c r="S163" s="187"/>
      <c r="T163" s="187"/>
      <c r="U163" s="187"/>
      <c r="V163" s="187"/>
      <c r="W163" s="187"/>
      <c r="X163" s="187"/>
    </row>
    <row r="164" spans="1:24" ht="24" customHeight="1">
      <c r="A164" s="187"/>
      <c r="B164" s="213"/>
      <c r="C164" s="204"/>
      <c r="D164" s="187"/>
      <c r="E164" s="187">
        <v>9</v>
      </c>
      <c r="F164" s="467"/>
      <c r="G164" s="704"/>
      <c r="H164" s="705"/>
      <c r="I164" s="705"/>
      <c r="J164" s="705"/>
      <c r="K164" s="705"/>
      <c r="L164" s="705"/>
      <c r="M164" s="706"/>
      <c r="N164" s="187"/>
      <c r="O164" s="187"/>
      <c r="P164" s="187"/>
      <c r="Q164" s="187"/>
      <c r="R164" s="187"/>
      <c r="S164" s="187"/>
      <c r="T164" s="187"/>
      <c r="U164" s="187"/>
      <c r="V164" s="187"/>
      <c r="W164" s="187"/>
      <c r="X164" s="187"/>
    </row>
    <row r="165" spans="1:24" ht="24" customHeight="1">
      <c r="A165" s="187"/>
      <c r="B165" s="213"/>
      <c r="C165" s="204"/>
      <c r="D165" s="187"/>
      <c r="E165" s="187">
        <v>10</v>
      </c>
      <c r="F165" s="468"/>
      <c r="G165" s="707"/>
      <c r="H165" s="705"/>
      <c r="I165" s="705"/>
      <c r="J165" s="705"/>
      <c r="K165" s="705"/>
      <c r="L165" s="705"/>
      <c r="M165" s="706"/>
      <c r="N165" s="187"/>
      <c r="O165" s="187"/>
      <c r="P165" s="187"/>
      <c r="Q165" s="187"/>
      <c r="R165" s="187"/>
      <c r="S165" s="187"/>
      <c r="T165" s="187"/>
      <c r="U165" s="187"/>
      <c r="V165" s="187"/>
      <c r="W165" s="187"/>
      <c r="X165" s="187"/>
    </row>
    <row r="166" spans="1:24" ht="15.9" customHeight="1">
      <c r="A166" s="187"/>
      <c r="B166" s="213"/>
      <c r="C166" s="204" t="s">
        <v>424</v>
      </c>
      <c r="D166" s="187"/>
      <c r="E166" s="187"/>
      <c r="F166" s="187"/>
      <c r="G166" s="187"/>
      <c r="H166" s="187"/>
      <c r="I166" s="187"/>
      <c r="J166" s="187"/>
      <c r="K166" s="187"/>
      <c r="L166" s="187"/>
      <c r="M166" s="208"/>
      <c r="N166" s="187"/>
      <c r="O166" s="187"/>
      <c r="P166" s="187"/>
      <c r="Q166" s="187"/>
      <c r="R166" s="187"/>
      <c r="S166" s="187"/>
      <c r="T166" s="187"/>
      <c r="U166" s="187"/>
      <c r="V166" s="187"/>
      <c r="W166" s="187"/>
      <c r="X166" s="187"/>
    </row>
    <row r="167" spans="1:24" ht="20.149999999999999" customHeight="1">
      <c r="A167" s="187"/>
      <c r="B167" s="213"/>
      <c r="C167" s="204"/>
      <c r="D167" s="187" t="s">
        <v>1254</v>
      </c>
      <c r="E167" s="187"/>
      <c r="G167" s="187"/>
      <c r="H167" s="187"/>
      <c r="I167" s="187"/>
      <c r="J167" s="187"/>
      <c r="K167" s="187"/>
      <c r="L167" s="187"/>
      <c r="M167" s="208"/>
      <c r="N167" s="187"/>
      <c r="O167" s="187"/>
      <c r="P167" s="187"/>
      <c r="Q167" s="187"/>
      <c r="R167" s="187"/>
      <c r="S167" s="187"/>
      <c r="T167" s="187"/>
      <c r="U167" s="187"/>
      <c r="V167" s="187"/>
      <c r="W167" s="187"/>
      <c r="X167" s="187"/>
    </row>
    <row r="168" spans="1:24" ht="20.25" customHeight="1">
      <c r="A168" s="187"/>
      <c r="B168" s="213"/>
      <c r="C168" s="204"/>
      <c r="D168" s="187"/>
      <c r="E168" s="187"/>
      <c r="F168" s="609"/>
      <c r="G168" s="610"/>
      <c r="H168" s="610"/>
      <c r="I168" s="611"/>
      <c r="J168" s="229" t="s">
        <v>136</v>
      </c>
      <c r="K168" s="193"/>
      <c r="L168" s="193"/>
      <c r="M168" s="205"/>
      <c r="N168" s="187"/>
      <c r="O168" s="187"/>
      <c r="P168" s="187"/>
      <c r="Q168" s="187"/>
      <c r="R168" s="187"/>
      <c r="S168" s="187"/>
      <c r="T168" s="187"/>
      <c r="U168" s="187"/>
      <c r="V168" s="187"/>
      <c r="W168" s="187"/>
      <c r="X168" s="187"/>
    </row>
    <row r="169" spans="1:24" ht="20.149999999999999" customHeight="1">
      <c r="A169" s="187"/>
      <c r="B169" s="388"/>
      <c r="C169" s="223" t="s">
        <v>127</v>
      </c>
      <c r="D169" s="188"/>
      <c r="E169" s="188"/>
      <c r="G169" s="187"/>
      <c r="H169" s="187"/>
      <c r="I169" s="187"/>
      <c r="J169" s="187"/>
      <c r="K169" s="187"/>
      <c r="L169" s="187"/>
      <c r="M169" s="208"/>
      <c r="N169" s="187"/>
      <c r="O169" s="187"/>
      <c r="P169" s="187"/>
      <c r="Q169" s="187"/>
      <c r="R169" s="187"/>
      <c r="S169" s="187"/>
      <c r="T169" s="187"/>
      <c r="U169" s="187"/>
      <c r="V169" s="187"/>
      <c r="W169" s="187"/>
      <c r="X169" s="187"/>
    </row>
    <row r="170" spans="1:24" ht="20.149999999999999" customHeight="1">
      <c r="A170" s="187"/>
      <c r="B170" s="388"/>
      <c r="C170" s="223"/>
      <c r="D170" s="187" t="s">
        <v>427</v>
      </c>
      <c r="E170" s="187"/>
      <c r="F170" s="609"/>
      <c r="G170" s="610"/>
      <c r="H170" s="610"/>
      <c r="I170" s="611"/>
      <c r="J170" s="229" t="s">
        <v>136</v>
      </c>
      <c r="K170" s="193"/>
      <c r="L170" s="193"/>
      <c r="M170" s="205"/>
      <c r="N170" s="187"/>
      <c r="O170" s="187"/>
      <c r="P170" s="187"/>
      <c r="Q170" s="187"/>
      <c r="R170" s="187"/>
      <c r="S170" s="187"/>
      <c r="T170" s="187"/>
      <c r="U170" s="187"/>
      <c r="V170" s="187"/>
      <c r="W170" s="187"/>
      <c r="X170" s="187"/>
    </row>
    <row r="171" spans="1:24" ht="20.149999999999999" customHeight="1">
      <c r="A171" s="187"/>
      <c r="B171" s="388"/>
      <c r="C171" s="223" t="s">
        <v>426</v>
      </c>
      <c r="D171" s="188"/>
      <c r="E171" s="188" t="s">
        <v>160</v>
      </c>
      <c r="F171" s="586"/>
      <c r="G171" s="587"/>
      <c r="H171" s="587"/>
      <c r="I171" s="588"/>
      <c r="J171" s="228"/>
      <c r="K171" s="228"/>
      <c r="L171" s="187"/>
      <c r="M171" s="208"/>
      <c r="N171" s="187"/>
      <c r="O171" s="187"/>
      <c r="P171" s="187"/>
      <c r="Q171" s="187"/>
      <c r="R171" s="187"/>
      <c r="S171" s="187"/>
      <c r="T171" s="187"/>
      <c r="U171" s="187"/>
      <c r="V171" s="187"/>
      <c r="W171" s="187"/>
      <c r="X171" s="187"/>
    </row>
    <row r="172" spans="1:24" ht="20.149999999999999" customHeight="1">
      <c r="A172" s="187"/>
      <c r="B172" s="388"/>
      <c r="C172" s="223"/>
      <c r="D172" s="188"/>
      <c r="E172" s="188" t="s">
        <v>162</v>
      </c>
      <c r="F172" s="586"/>
      <c r="G172" s="587"/>
      <c r="H172" s="587"/>
      <c r="I172" s="588"/>
      <c r="J172" s="228"/>
      <c r="K172" s="228"/>
      <c r="L172" s="187"/>
      <c r="M172" s="208"/>
      <c r="N172" s="187"/>
      <c r="O172" s="187"/>
      <c r="P172" s="187"/>
      <c r="Q172" s="187"/>
      <c r="R172" s="187"/>
      <c r="S172" s="187"/>
      <c r="T172" s="187"/>
      <c r="U172" s="187"/>
      <c r="V172" s="187"/>
      <c r="W172" s="187"/>
      <c r="X172" s="187"/>
    </row>
    <row r="173" spans="1:24" ht="20.149999999999999" customHeight="1">
      <c r="A173" s="187"/>
      <c r="B173" s="388"/>
      <c r="C173" s="223"/>
      <c r="D173" s="188"/>
      <c r="E173" s="188" t="s">
        <v>298</v>
      </c>
      <c r="F173" s="599"/>
      <c r="G173" s="656"/>
      <c r="H173" s="656"/>
      <c r="I173" s="600"/>
      <c r="J173" s="228"/>
      <c r="K173" s="228"/>
      <c r="L173" s="187"/>
      <c r="M173" s="208"/>
      <c r="N173" s="187"/>
      <c r="O173" s="187"/>
      <c r="P173" s="187"/>
      <c r="Q173" s="187"/>
      <c r="R173" s="187"/>
      <c r="S173" s="187"/>
      <c r="T173" s="187"/>
      <c r="U173" s="187"/>
      <c r="V173" s="187"/>
      <c r="W173" s="187"/>
      <c r="X173" s="187"/>
    </row>
    <row r="174" spans="1:24" ht="50.15" customHeight="1">
      <c r="A174" s="187"/>
      <c r="B174" s="388"/>
      <c r="C174" s="223"/>
      <c r="D174" s="188"/>
      <c r="E174" s="188" t="s">
        <v>321</v>
      </c>
      <c r="F174" s="590"/>
      <c r="G174" s="591"/>
      <c r="H174" s="591"/>
      <c r="I174" s="591"/>
      <c r="J174" s="591"/>
      <c r="K174" s="591"/>
      <c r="L174" s="591"/>
      <c r="M174" s="592"/>
      <c r="N174" s="187"/>
      <c r="O174" s="187"/>
      <c r="P174" s="187"/>
      <c r="Q174" s="187"/>
      <c r="R174" s="187"/>
      <c r="S174" s="187"/>
      <c r="T174" s="187"/>
      <c r="U174" s="187"/>
      <c r="V174" s="187"/>
      <c r="W174" s="187"/>
      <c r="X174" s="187"/>
    </row>
    <row r="175" spans="1:24" ht="20.149999999999999" customHeight="1">
      <c r="A175" s="187"/>
      <c r="B175" s="388"/>
      <c r="C175" s="702" t="s">
        <v>129</v>
      </c>
      <c r="D175" s="703"/>
      <c r="E175" s="188" t="s">
        <v>160</v>
      </c>
      <c r="F175" s="586"/>
      <c r="G175" s="587"/>
      <c r="H175" s="587"/>
      <c r="I175" s="588"/>
      <c r="J175" s="228"/>
      <c r="K175" s="228"/>
      <c r="L175" s="187"/>
      <c r="M175" s="208"/>
      <c r="N175" s="187"/>
      <c r="O175" s="187"/>
      <c r="P175" s="187"/>
      <c r="Q175" s="187"/>
      <c r="R175" s="187"/>
      <c r="S175" s="187"/>
      <c r="T175" s="187"/>
      <c r="U175" s="187"/>
      <c r="V175" s="187"/>
      <c r="W175" s="187"/>
      <c r="X175" s="187"/>
    </row>
    <row r="176" spans="1:24" ht="20.149999999999999" customHeight="1">
      <c r="A176" s="187"/>
      <c r="B176" s="213"/>
      <c r="C176" s="204"/>
      <c r="D176" s="188"/>
      <c r="E176" s="188" t="s">
        <v>162</v>
      </c>
      <c r="F176" s="586"/>
      <c r="G176" s="587"/>
      <c r="H176" s="587"/>
      <c r="I176" s="588"/>
      <c r="J176" s="228"/>
      <c r="K176" s="228"/>
      <c r="L176" s="187"/>
      <c r="M176" s="208"/>
      <c r="N176" s="187"/>
      <c r="O176" s="187"/>
      <c r="P176" s="187"/>
      <c r="Q176" s="187"/>
      <c r="R176" s="187"/>
      <c r="S176" s="187"/>
      <c r="T176" s="187"/>
      <c r="U176" s="187"/>
      <c r="V176" s="187"/>
      <c r="W176" s="187"/>
      <c r="X176" s="187"/>
    </row>
    <row r="177" spans="1:24" ht="20.149999999999999" customHeight="1">
      <c r="A177" s="187"/>
      <c r="B177" s="213"/>
      <c r="C177" s="204"/>
      <c r="D177" s="188"/>
      <c r="E177" s="188" t="s">
        <v>298</v>
      </c>
      <c r="F177" s="599"/>
      <c r="G177" s="656"/>
      <c r="H177" s="656"/>
      <c r="I177" s="600"/>
      <c r="J177" s="228"/>
      <c r="K177" s="228"/>
      <c r="L177" s="187"/>
      <c r="M177" s="208"/>
      <c r="N177" s="187"/>
      <c r="O177" s="187"/>
      <c r="P177" s="187"/>
      <c r="Q177" s="187"/>
      <c r="R177" s="187"/>
      <c r="S177" s="187"/>
      <c r="T177" s="187"/>
      <c r="U177" s="187"/>
      <c r="V177" s="187"/>
      <c r="W177" s="187"/>
      <c r="X177" s="187"/>
    </row>
    <row r="178" spans="1:24" ht="50.15" customHeight="1">
      <c r="A178" s="187"/>
      <c r="B178" s="150"/>
      <c r="C178" s="196"/>
      <c r="D178" s="207"/>
      <c r="E178" s="207" t="s">
        <v>321</v>
      </c>
      <c r="F178" s="590"/>
      <c r="G178" s="591"/>
      <c r="H178" s="591"/>
      <c r="I178" s="591"/>
      <c r="J178" s="591"/>
      <c r="K178" s="591"/>
      <c r="L178" s="591"/>
      <c r="M178" s="592"/>
      <c r="N178" s="187"/>
      <c r="O178" s="187"/>
      <c r="P178" s="187"/>
      <c r="Q178" s="187"/>
      <c r="R178" s="187"/>
      <c r="S178" s="187"/>
      <c r="T178" s="187"/>
      <c r="U178" s="187"/>
      <c r="V178" s="187"/>
      <c r="W178" s="187"/>
      <c r="X178" s="187"/>
    </row>
    <row r="179" spans="1:24" ht="15.9" customHeight="1">
      <c r="A179" s="187"/>
      <c r="B179" s="187"/>
      <c r="C179" s="187"/>
      <c r="D179" s="187"/>
      <c r="E179" s="187"/>
      <c r="F179" s="187"/>
      <c r="G179" s="187"/>
      <c r="H179" s="187"/>
      <c r="I179" s="187"/>
      <c r="J179" s="187"/>
      <c r="K179" s="187"/>
      <c r="L179" s="187"/>
      <c r="M179" s="187"/>
      <c r="N179" s="187"/>
      <c r="O179" s="187"/>
      <c r="P179" s="187"/>
      <c r="Q179" s="187"/>
      <c r="R179" s="187"/>
      <c r="S179" s="187"/>
      <c r="T179" s="187"/>
      <c r="U179" s="187"/>
      <c r="V179" s="187"/>
      <c r="W179" s="187"/>
      <c r="X179" s="187"/>
    </row>
    <row r="180" spans="1:24" ht="20.149999999999999" customHeight="1" thickBot="1">
      <c r="A180" s="187"/>
      <c r="B180" s="249" t="s">
        <v>665</v>
      </c>
      <c r="C180" s="218"/>
      <c r="D180" s="218"/>
      <c r="E180" s="218"/>
      <c r="F180" s="218"/>
      <c r="G180" s="218"/>
      <c r="H180" s="218"/>
      <c r="I180" s="218"/>
      <c r="J180" s="218"/>
      <c r="K180" s="218"/>
      <c r="L180" s="218"/>
      <c r="M180" s="218"/>
      <c r="N180" s="218"/>
      <c r="O180" s="218"/>
      <c r="P180" s="219"/>
      <c r="Q180" s="187"/>
      <c r="R180" s="187"/>
      <c r="S180" s="187"/>
      <c r="T180" s="187"/>
      <c r="U180" s="187"/>
      <c r="V180" s="187"/>
      <c r="W180" s="187"/>
      <c r="X180" s="187"/>
    </row>
    <row r="181" spans="1:24" ht="20.149999999999999" customHeight="1" thickTop="1" thickBot="1">
      <c r="A181" s="187"/>
      <c r="B181" s="220"/>
      <c r="C181" s="243" t="s">
        <v>1258</v>
      </c>
      <c r="D181" s="244"/>
      <c r="E181" s="244"/>
      <c r="F181" s="245"/>
      <c r="G181" s="245"/>
      <c r="H181" s="245"/>
      <c r="I181" s="245"/>
      <c r="J181" s="245"/>
      <c r="K181" s="245"/>
      <c r="L181" s="245"/>
      <c r="M181" s="245"/>
      <c r="N181" s="364"/>
      <c r="O181" s="461"/>
      <c r="P181" s="462"/>
      <c r="Q181" s="198"/>
      <c r="S181" s="198"/>
      <c r="T181" s="198"/>
      <c r="U181" s="198"/>
      <c r="V181" s="198"/>
      <c r="W181" s="198"/>
      <c r="X181" s="187"/>
    </row>
    <row r="182" spans="1:24" ht="24" customHeight="1" thickTop="1">
      <c r="A182" s="187"/>
      <c r="B182" s="220"/>
      <c r="C182" s="242"/>
      <c r="D182" s="456"/>
      <c r="E182" s="721" t="s">
        <v>150</v>
      </c>
      <c r="F182" s="721"/>
      <c r="G182" s="457" t="s">
        <v>152</v>
      </c>
      <c r="H182" s="457" t="s">
        <v>153</v>
      </c>
      <c r="I182" s="457" t="s">
        <v>151</v>
      </c>
      <c r="J182" s="457" t="s">
        <v>155</v>
      </c>
      <c r="K182" s="458" t="s">
        <v>156</v>
      </c>
      <c r="L182" s="457" t="s">
        <v>154</v>
      </c>
      <c r="M182" s="459" t="s">
        <v>1261</v>
      </c>
      <c r="N182" s="460" t="s">
        <v>1150</v>
      </c>
      <c r="O182" s="459" t="s">
        <v>158</v>
      </c>
      <c r="P182" s="459" t="s">
        <v>1262</v>
      </c>
      <c r="X182" s="187"/>
    </row>
    <row r="183" spans="1:24" ht="20.149999999999999" customHeight="1">
      <c r="A183" s="187"/>
      <c r="B183" s="220"/>
      <c r="C183" s="239"/>
      <c r="D183" s="233" t="s">
        <v>685</v>
      </c>
      <c r="E183" s="720"/>
      <c r="F183" s="720"/>
      <c r="G183" s="274"/>
      <c r="H183" s="274"/>
      <c r="I183" s="349"/>
      <c r="J183" s="329"/>
      <c r="K183" s="490"/>
      <c r="L183" s="279" t="str">
        <f>IF(J183="","",TEXT(G183*H183,"###,###"))&amp;" "&amp;LEFT(J183,3)</f>
        <v xml:space="preserve"> </v>
      </c>
      <c r="M183" s="513" t="str">
        <f>IF(K183="","",ROUNDDOWN(G183*H183*K183,0))</f>
        <v/>
      </c>
      <c r="N183" s="455"/>
      <c r="O183" s="513" t="str">
        <f t="shared" ref="O183:O184" si="27">IF(N183="","",M183*(100+N183)/100)</f>
        <v/>
      </c>
      <c r="P183" s="513" t="str">
        <f>IF(N183="","",ROUNDDOWN(M183*選択!$A$4/選択!$A$5,0))</f>
        <v/>
      </c>
      <c r="X183" s="187"/>
    </row>
    <row r="184" spans="1:24" ht="20.149999999999999" customHeight="1">
      <c r="A184" s="187"/>
      <c r="B184" s="220"/>
      <c r="C184" s="239"/>
      <c r="D184" s="191" t="s">
        <v>686</v>
      </c>
      <c r="E184" s="718"/>
      <c r="F184" s="719"/>
      <c r="G184" s="275"/>
      <c r="H184" s="275"/>
      <c r="I184" s="350"/>
      <c r="J184" s="330"/>
      <c r="K184" s="491"/>
      <c r="L184" s="280" t="str">
        <f>IF(J184="","",TEXT(G184*H184,"###,###"))&amp;" "&amp;LEFT(J184,3)</f>
        <v xml:space="preserve"> </v>
      </c>
      <c r="M184" s="514" t="str">
        <f t="shared" ref="M184:M187" si="28">IF(K184="","",ROUNDDOWN(G184*H184*K184,0))</f>
        <v/>
      </c>
      <c r="N184" s="365"/>
      <c r="O184" s="514" t="str">
        <f t="shared" si="27"/>
        <v/>
      </c>
      <c r="P184" s="513" t="str">
        <f>IF(N184="","",ROUNDDOWN(M184*選択!$A$4/選択!$A$5,0))</f>
        <v/>
      </c>
      <c r="X184" s="187"/>
    </row>
    <row r="185" spans="1:24" ht="20.149999999999999" customHeight="1">
      <c r="A185" s="187"/>
      <c r="B185" s="220"/>
      <c r="C185" s="239"/>
      <c r="D185" s="191" t="s">
        <v>687</v>
      </c>
      <c r="E185" s="718"/>
      <c r="F185" s="719"/>
      <c r="G185" s="275"/>
      <c r="H185" s="275"/>
      <c r="I185" s="350"/>
      <c r="J185" s="330"/>
      <c r="K185" s="491"/>
      <c r="L185" s="280" t="str">
        <f>IF(J185="","",TEXT(G185*H185,"###,###"))&amp;" "&amp;LEFT(J185,3)</f>
        <v xml:space="preserve"> </v>
      </c>
      <c r="M185" s="514" t="str">
        <f t="shared" si="28"/>
        <v/>
      </c>
      <c r="N185" s="365"/>
      <c r="O185" s="514" t="str">
        <f>IF(N185="","",M185*(100+N185)/100)</f>
        <v/>
      </c>
      <c r="P185" s="513" t="str">
        <f>IF(N185="","",ROUNDDOWN(M185*選択!$A$4/選択!$A$5,0))</f>
        <v/>
      </c>
      <c r="X185" s="187"/>
    </row>
    <row r="186" spans="1:24" ht="20.149999999999999" customHeight="1">
      <c r="A186" s="187"/>
      <c r="B186" s="220"/>
      <c r="C186" s="239"/>
      <c r="D186" s="191" t="s">
        <v>688</v>
      </c>
      <c r="E186" s="718"/>
      <c r="F186" s="719"/>
      <c r="G186" s="275"/>
      <c r="H186" s="275"/>
      <c r="I186" s="350"/>
      <c r="J186" s="330"/>
      <c r="K186" s="491"/>
      <c r="L186" s="280" t="str">
        <f>IF(J186="","",TEXT(G186*H186,"###,###"))&amp;" "&amp;LEFT(J186,3)</f>
        <v xml:space="preserve"> </v>
      </c>
      <c r="M186" s="514" t="str">
        <f t="shared" si="28"/>
        <v/>
      </c>
      <c r="N186" s="365"/>
      <c r="O186" s="514" t="str">
        <f t="shared" ref="O186:O187" si="29">IF(N186="","",M186*(100+N186)/100)</f>
        <v/>
      </c>
      <c r="P186" s="513" t="str">
        <f>IF(N186="","",ROUNDDOWN(M186*選択!$A$4/選択!$A$5,0))</f>
        <v/>
      </c>
      <c r="X186" s="187"/>
    </row>
    <row r="187" spans="1:24" ht="20.149999999999999" customHeight="1">
      <c r="A187" s="187"/>
      <c r="B187" s="220"/>
      <c r="C187" s="239"/>
      <c r="D187" s="191" t="s">
        <v>689</v>
      </c>
      <c r="E187" s="718"/>
      <c r="F187" s="719"/>
      <c r="G187" s="275"/>
      <c r="H187" s="275"/>
      <c r="I187" s="350"/>
      <c r="J187" s="330"/>
      <c r="K187" s="491"/>
      <c r="L187" s="280" t="str">
        <f>IF(J187="","",TEXT(G187*H187,"###,###"))&amp;" "&amp;LEFT(J187,3)</f>
        <v xml:space="preserve"> </v>
      </c>
      <c r="M187" s="514" t="str">
        <f t="shared" si="28"/>
        <v/>
      </c>
      <c r="N187" s="365"/>
      <c r="O187" s="514" t="str">
        <f t="shared" si="29"/>
        <v/>
      </c>
      <c r="P187" s="513" t="str">
        <f>IF(N187="","",ROUNDDOWN(M187*選択!$A$4/選択!$A$5,0))</f>
        <v/>
      </c>
      <c r="Q187" s="348"/>
      <c r="X187" s="187"/>
    </row>
    <row r="188" spans="1:24" ht="50.15" customHeight="1" thickBot="1">
      <c r="A188" s="187"/>
      <c r="B188" s="220"/>
      <c r="C188" s="239"/>
      <c r="D188" s="232" t="s">
        <v>33</v>
      </c>
      <c r="E188" s="715"/>
      <c r="F188" s="716"/>
      <c r="G188" s="716"/>
      <c r="H188" s="716"/>
      <c r="I188" s="716"/>
      <c r="J188" s="716"/>
      <c r="K188" s="716"/>
      <c r="L188" s="716"/>
      <c r="M188" s="716"/>
      <c r="N188" s="716"/>
      <c r="O188" s="716"/>
      <c r="P188" s="717"/>
      <c r="Q188" s="187"/>
      <c r="R188" s="187"/>
      <c r="S188" s="187"/>
      <c r="T188" s="187"/>
      <c r="U188" s="187"/>
      <c r="V188" s="187"/>
      <c r="W188" s="187"/>
      <c r="X188" s="199"/>
    </row>
    <row r="189" spans="1:24" ht="20.149999999999999" customHeight="1" thickTop="1" thickBot="1">
      <c r="A189" s="187"/>
      <c r="B189" s="220"/>
      <c r="C189" s="243" t="s">
        <v>1259</v>
      </c>
      <c r="D189" s="244"/>
      <c r="E189" s="244"/>
      <c r="F189" s="245"/>
      <c r="G189" s="247"/>
      <c r="H189" s="245"/>
      <c r="I189" s="245"/>
      <c r="J189" s="245"/>
      <c r="K189" s="245"/>
      <c r="L189" s="245"/>
      <c r="M189" s="245"/>
      <c r="N189" s="245"/>
      <c r="O189" s="245"/>
      <c r="P189" s="246"/>
      <c r="X189" s="187"/>
    </row>
    <row r="190" spans="1:24" ht="24" customHeight="1" thickTop="1">
      <c r="A190" s="187"/>
      <c r="B190" s="220"/>
      <c r="C190" s="242"/>
      <c r="D190" s="456"/>
      <c r="E190" s="721" t="s">
        <v>150</v>
      </c>
      <c r="F190" s="721"/>
      <c r="G190" s="457" t="s">
        <v>152</v>
      </c>
      <c r="H190" s="457" t="s">
        <v>153</v>
      </c>
      <c r="I190" s="457" t="s">
        <v>151</v>
      </c>
      <c r="J190" s="457" t="s">
        <v>155</v>
      </c>
      <c r="K190" s="458" t="s">
        <v>156</v>
      </c>
      <c r="L190" s="457" t="s">
        <v>154</v>
      </c>
      <c r="M190" s="459" t="s">
        <v>1261</v>
      </c>
      <c r="N190" s="460" t="s">
        <v>1150</v>
      </c>
      <c r="O190" s="459" t="s">
        <v>158</v>
      </c>
      <c r="P190" s="459" t="s">
        <v>1262</v>
      </c>
      <c r="X190" s="187"/>
    </row>
    <row r="191" spans="1:24" ht="20.149999999999999" customHeight="1">
      <c r="A191" s="187"/>
      <c r="B191" s="220"/>
      <c r="C191" s="240"/>
      <c r="D191" s="233" t="s">
        <v>685</v>
      </c>
      <c r="E191" s="720"/>
      <c r="F191" s="722"/>
      <c r="G191" s="274"/>
      <c r="H191" s="274"/>
      <c r="I191" s="349"/>
      <c r="J191" s="329"/>
      <c r="K191" s="490"/>
      <c r="L191" s="279" t="str">
        <f>IF(J191="","",TEXT(G191*H191,"###,###"))&amp;" "&amp;LEFT(J191,3)</f>
        <v xml:space="preserve"> </v>
      </c>
      <c r="M191" s="513" t="str">
        <f t="shared" ref="M191:M195" si="30">IF(K191="","",ROUNDDOWN(G191*H191*K191,0))</f>
        <v/>
      </c>
      <c r="N191" s="455"/>
      <c r="O191" s="513" t="str">
        <f t="shared" ref="O191:O195" si="31">IF(N191="","",M191*(100+N191)/100)</f>
        <v/>
      </c>
      <c r="P191" s="513" t="str">
        <f>IF(N191="","",ROUNDDOWN(M191*選択!$A$4/選択!$A$5,0))</f>
        <v/>
      </c>
      <c r="X191" s="187"/>
    </row>
    <row r="192" spans="1:24" ht="20.149999999999999" customHeight="1">
      <c r="A192" s="187"/>
      <c r="B192" s="220"/>
      <c r="C192" s="240"/>
      <c r="D192" s="191" t="s">
        <v>686</v>
      </c>
      <c r="E192" s="718"/>
      <c r="F192" s="719"/>
      <c r="G192" s="275"/>
      <c r="H192" s="275"/>
      <c r="I192" s="351"/>
      <c r="J192" s="330"/>
      <c r="K192" s="491"/>
      <c r="L192" s="280" t="str">
        <f>IF(J192="","",TEXT(G192*H192,"###,###"))&amp;" "&amp;LEFT(J192,3)</f>
        <v xml:space="preserve"> </v>
      </c>
      <c r="M192" s="514" t="str">
        <f t="shared" si="30"/>
        <v/>
      </c>
      <c r="N192" s="365"/>
      <c r="O192" s="514" t="str">
        <f t="shared" si="31"/>
        <v/>
      </c>
      <c r="P192" s="513" t="str">
        <f>IF(N192="","",ROUNDDOWN(M192*選択!$A$4/選択!$A$5,0))</f>
        <v/>
      </c>
      <c r="X192" s="187"/>
    </row>
    <row r="193" spans="1:28" ht="20.149999999999999" customHeight="1">
      <c r="A193" s="187"/>
      <c r="B193" s="220"/>
      <c r="C193" s="240"/>
      <c r="D193" s="191" t="s">
        <v>687</v>
      </c>
      <c r="E193" s="718"/>
      <c r="F193" s="719"/>
      <c r="G193" s="275"/>
      <c r="H193" s="275"/>
      <c r="I193" s="351"/>
      <c r="J193" s="330"/>
      <c r="K193" s="491"/>
      <c r="L193" s="280" t="str">
        <f>IF(J193="","",TEXT(G193*H193,"###,###"))&amp;" "&amp;LEFT(J193,3)</f>
        <v xml:space="preserve"> </v>
      </c>
      <c r="M193" s="514" t="str">
        <f t="shared" si="30"/>
        <v/>
      </c>
      <c r="N193" s="365"/>
      <c r="O193" s="514" t="str">
        <f t="shared" si="31"/>
        <v/>
      </c>
      <c r="P193" s="513" t="str">
        <f>IF(N193="","",ROUNDDOWN(M193*選択!$A$4/選択!$A$5,0))</f>
        <v/>
      </c>
      <c r="X193" s="187"/>
    </row>
    <row r="194" spans="1:28" ht="20.149999999999999" customHeight="1">
      <c r="A194" s="187"/>
      <c r="B194" s="220"/>
      <c r="C194" s="240"/>
      <c r="D194" s="191" t="s">
        <v>688</v>
      </c>
      <c r="E194" s="718"/>
      <c r="F194" s="719"/>
      <c r="G194" s="275"/>
      <c r="H194" s="275"/>
      <c r="I194" s="351"/>
      <c r="J194" s="330"/>
      <c r="K194" s="491"/>
      <c r="L194" s="280" t="str">
        <f>IF(J194="","",TEXT(G194*H194,"###,###"))&amp;" "&amp;LEFT(J194,3)</f>
        <v xml:space="preserve"> </v>
      </c>
      <c r="M194" s="514" t="str">
        <f t="shared" si="30"/>
        <v/>
      </c>
      <c r="N194" s="365"/>
      <c r="O194" s="514" t="str">
        <f t="shared" si="31"/>
        <v/>
      </c>
      <c r="P194" s="513" t="str">
        <f>IF(N194="","",ROUNDDOWN(M194*選択!$A$4/選択!$A$5,0))</f>
        <v/>
      </c>
      <c r="X194" s="187"/>
    </row>
    <row r="195" spans="1:28" ht="20.149999999999999" customHeight="1">
      <c r="A195" s="187"/>
      <c r="B195" s="220"/>
      <c r="C195" s="240"/>
      <c r="D195" s="191" t="s">
        <v>689</v>
      </c>
      <c r="E195" s="718"/>
      <c r="F195" s="719"/>
      <c r="G195" s="275"/>
      <c r="H195" s="275"/>
      <c r="I195" s="351"/>
      <c r="J195" s="330"/>
      <c r="K195" s="491"/>
      <c r="L195" s="280" t="str">
        <f>IF(J195="","",TEXT(G195*H195,"###,###"))&amp;" "&amp;LEFT(J195,3)</f>
        <v xml:space="preserve"> </v>
      </c>
      <c r="M195" s="514" t="str">
        <f t="shared" si="30"/>
        <v/>
      </c>
      <c r="N195" s="365"/>
      <c r="O195" s="514" t="str">
        <f t="shared" si="31"/>
        <v/>
      </c>
      <c r="P195" s="513" t="str">
        <f>IF(N195="","",ROUNDDOWN(M195*選択!$A$4/選択!$A$5,0))</f>
        <v/>
      </c>
      <c r="Q195" s="348"/>
      <c r="X195" s="187"/>
    </row>
    <row r="196" spans="1:28" ht="50.15" customHeight="1" thickBot="1">
      <c r="A196" s="187"/>
      <c r="B196" s="220"/>
      <c r="C196" s="240"/>
      <c r="D196" s="232" t="s">
        <v>33</v>
      </c>
      <c r="E196" s="715"/>
      <c r="F196" s="716"/>
      <c r="G196" s="716"/>
      <c r="H196" s="716"/>
      <c r="I196" s="716"/>
      <c r="J196" s="716"/>
      <c r="K196" s="716"/>
      <c r="L196" s="716"/>
      <c r="M196" s="716"/>
      <c r="N196" s="716"/>
      <c r="O196" s="716"/>
      <c r="P196" s="717"/>
      <c r="Q196" s="187"/>
      <c r="R196" s="187"/>
      <c r="S196" s="187"/>
      <c r="T196" s="187"/>
      <c r="U196" s="187"/>
      <c r="V196" s="187"/>
      <c r="W196" s="187"/>
      <c r="X196" s="187"/>
    </row>
    <row r="197" spans="1:28" ht="20.149999999999999" customHeight="1" thickTop="1" thickBot="1">
      <c r="A197" s="187"/>
      <c r="B197" s="220"/>
      <c r="C197" s="243" t="s">
        <v>1260</v>
      </c>
      <c r="D197" s="244"/>
      <c r="E197" s="244"/>
      <c r="F197" s="245"/>
      <c r="G197" s="245"/>
      <c r="H197" s="245"/>
      <c r="I197" s="245"/>
      <c r="J197" s="245"/>
      <c r="K197" s="245"/>
      <c r="L197" s="245"/>
      <c r="M197" s="245"/>
      <c r="N197" s="245"/>
      <c r="O197" s="245"/>
      <c r="P197" s="246"/>
      <c r="R197" s="134" t="s">
        <v>1125</v>
      </c>
      <c r="V197" s="134" t="s">
        <v>1113</v>
      </c>
      <c r="W197" s="134" t="s">
        <v>1114</v>
      </c>
      <c r="X197" s="134" t="s">
        <v>392</v>
      </c>
      <c r="Y197" s="134" t="s">
        <v>1115</v>
      </c>
      <c r="Z197" s="134" t="s">
        <v>1116</v>
      </c>
      <c r="AA197" s="134" t="s">
        <v>1117</v>
      </c>
      <c r="AB197" s="134" t="s">
        <v>1118</v>
      </c>
    </row>
    <row r="198" spans="1:28" ht="24" customHeight="1" thickTop="1">
      <c r="A198" s="187"/>
      <c r="B198" s="220"/>
      <c r="C198" s="242"/>
      <c r="D198" s="456"/>
      <c r="E198" s="721" t="s">
        <v>150</v>
      </c>
      <c r="F198" s="721"/>
      <c r="G198" s="457" t="s">
        <v>152</v>
      </c>
      <c r="H198" s="457" t="s">
        <v>153</v>
      </c>
      <c r="I198" s="457" t="s">
        <v>151</v>
      </c>
      <c r="J198" s="457" t="s">
        <v>155</v>
      </c>
      <c r="K198" s="458" t="s">
        <v>156</v>
      </c>
      <c r="L198" s="457" t="s">
        <v>154</v>
      </c>
      <c r="M198" s="459" t="s">
        <v>1261</v>
      </c>
      <c r="N198" s="460" t="s">
        <v>1150</v>
      </c>
      <c r="O198" s="459" t="s">
        <v>158</v>
      </c>
      <c r="P198" s="459" t="s">
        <v>1262</v>
      </c>
      <c r="X198" s="187"/>
    </row>
    <row r="199" spans="1:28" ht="20.149999999999999" customHeight="1">
      <c r="A199" s="187"/>
      <c r="B199" s="220"/>
      <c r="C199" s="240"/>
      <c r="D199" s="233" t="s">
        <v>685</v>
      </c>
      <c r="E199" s="723"/>
      <c r="F199" s="724"/>
      <c r="G199" s="274"/>
      <c r="H199" s="274"/>
      <c r="I199" s="349"/>
      <c r="J199" s="329"/>
      <c r="K199" s="490"/>
      <c r="L199" s="279" t="str">
        <f>IF(J199="","",TEXT(G199*H199,"###,###"))&amp;" "&amp;LEFT(J199,3)</f>
        <v xml:space="preserve"> </v>
      </c>
      <c r="M199" s="513" t="str">
        <f>IF(K199="","",ROUNDDOWN(G199*H199*K199,0))</f>
        <v/>
      </c>
      <c r="N199" s="455"/>
      <c r="O199" s="513" t="str">
        <f t="shared" ref="O199:O203" si="32">IF(N199="","",M199*(100+N199)/100)</f>
        <v/>
      </c>
      <c r="P199" s="513" t="str">
        <f>IF(N199="","",ROUNDDOWN(M199*選択!$A$4/選択!$A$5,0))</f>
        <v/>
      </c>
      <c r="R199" s="134" t="str">
        <f>IF(COUNTIF($V$199:$AB$199,LEFT(J199,3))=0,"",IF(E199="通訳",HLOOKUP(LEFT(J199,3),$V$199:$AB$203,4,0),IF(E199="販売促進員",HLOOKUP(LEFT(J199,3),$V$199:$AB$203,2,0),"")))</f>
        <v/>
      </c>
      <c r="V199" s="134" t="s">
        <v>1124</v>
      </c>
      <c r="W199" s="134" t="s">
        <v>161</v>
      </c>
      <c r="X199" s="134" t="s">
        <v>1123</v>
      </c>
      <c r="Y199" s="134" t="s">
        <v>1122</v>
      </c>
      <c r="Z199" s="134" t="s">
        <v>1121</v>
      </c>
      <c r="AA199" s="134" t="s">
        <v>1120</v>
      </c>
      <c r="AB199" s="134" t="s">
        <v>1119</v>
      </c>
    </row>
    <row r="200" spans="1:28" ht="20.149999999999999" customHeight="1">
      <c r="A200" s="187"/>
      <c r="B200" s="220"/>
      <c r="C200" s="240"/>
      <c r="D200" s="191" t="s">
        <v>686</v>
      </c>
      <c r="E200" s="723"/>
      <c r="F200" s="725"/>
      <c r="G200" s="275"/>
      <c r="H200" s="275"/>
      <c r="I200" s="350"/>
      <c r="J200" s="330"/>
      <c r="K200" s="491"/>
      <c r="L200" s="280" t="str">
        <f>IF(J200="","",TEXT(G200*H200,"###,###"))&amp;" "&amp;LEFT(J200,3)</f>
        <v xml:space="preserve"> </v>
      </c>
      <c r="M200" s="514" t="str">
        <f t="shared" ref="M200:M203" si="33">IF(K200="","",ROUNDDOWN(G200*H200*K200,0))</f>
        <v/>
      </c>
      <c r="N200" s="365"/>
      <c r="O200" s="513" t="str">
        <f t="shared" si="32"/>
        <v/>
      </c>
      <c r="P200" s="513" t="str">
        <f>IF(N200="","",ROUNDDOWN(M200*選択!$A$4/選択!$A$5,0))</f>
        <v/>
      </c>
      <c r="R200" s="134" t="str">
        <f>IF(COUNTIF($V$199:$AB$199,LEFT(J200,3))=0,"",IF(E200="通訳",HLOOKUP(LEFT(J200,3),$V$199:$AB$203,4,0),IF(E200="販売促進員",HLOOKUP(LEFT(J200,3),$V$199:$AB$203,2,0),"")))</f>
        <v/>
      </c>
      <c r="T200" s="134" t="s">
        <v>164</v>
      </c>
      <c r="U200" s="134" t="s">
        <v>1111</v>
      </c>
      <c r="V200" s="134">
        <v>460</v>
      </c>
      <c r="W200" s="134">
        <v>1600</v>
      </c>
      <c r="X200" s="134">
        <v>200</v>
      </c>
      <c r="Y200" s="134">
        <v>100000</v>
      </c>
      <c r="Z200" s="134">
        <v>2000</v>
      </c>
      <c r="AA200" s="134">
        <v>80</v>
      </c>
      <c r="AB200" s="134">
        <v>120</v>
      </c>
    </row>
    <row r="201" spans="1:28" ht="20.149999999999999" customHeight="1">
      <c r="A201" s="187"/>
      <c r="B201" s="220"/>
      <c r="C201" s="240"/>
      <c r="D201" s="191" t="s">
        <v>687</v>
      </c>
      <c r="E201" s="723"/>
      <c r="F201" s="725"/>
      <c r="G201" s="275"/>
      <c r="H201" s="275"/>
      <c r="I201" s="350"/>
      <c r="J201" s="330"/>
      <c r="K201" s="491"/>
      <c r="L201" s="280" t="str">
        <f>IF(J201="","",TEXT(G201*H201,"###,###"))&amp;" "&amp;LEFT(J201,3)</f>
        <v xml:space="preserve"> </v>
      </c>
      <c r="M201" s="514" t="str">
        <f t="shared" si="33"/>
        <v/>
      </c>
      <c r="N201" s="365"/>
      <c r="O201" s="513" t="str">
        <f t="shared" si="32"/>
        <v/>
      </c>
      <c r="P201" s="513" t="str">
        <f>IF(N201="","",ROUNDDOWN(M201*選択!$A$4/選択!$A$5,0))</f>
        <v/>
      </c>
      <c r="R201" s="134" t="str">
        <f>IF(COUNTIF($V$199:$AB$199,LEFT(J201,3))=0,"",IF(E201="通訳",HLOOKUP(LEFT(J201,3),$V$199:$AB$203,4,0),IF(E201="販売促進員",HLOOKUP(LEFT(J201,3),$V$199:$AB$203,2,0),"")))</f>
        <v/>
      </c>
      <c r="U201" s="134" t="s">
        <v>1112</v>
      </c>
      <c r="V201" s="134">
        <v>230</v>
      </c>
      <c r="W201" s="134">
        <v>800</v>
      </c>
      <c r="X201" s="134">
        <v>100</v>
      </c>
      <c r="Y201" s="134">
        <v>50000</v>
      </c>
      <c r="Z201" s="134">
        <v>1000</v>
      </c>
      <c r="AA201" s="134">
        <v>40</v>
      </c>
      <c r="AB201" s="134">
        <v>60</v>
      </c>
    </row>
    <row r="202" spans="1:28" ht="20.149999999999999" customHeight="1">
      <c r="A202" s="187"/>
      <c r="B202" s="220"/>
      <c r="C202" s="240"/>
      <c r="D202" s="191" t="s">
        <v>688</v>
      </c>
      <c r="E202" s="723"/>
      <c r="F202" s="725"/>
      <c r="G202" s="275"/>
      <c r="H202" s="275"/>
      <c r="I202" s="350"/>
      <c r="J202" s="330"/>
      <c r="K202" s="491"/>
      <c r="L202" s="280" t="str">
        <f>IF(J202="","",TEXT(G202*H202,"###,###"))&amp;" "&amp;LEFT(J202,3)</f>
        <v xml:space="preserve"> </v>
      </c>
      <c r="M202" s="514" t="str">
        <f t="shared" si="33"/>
        <v/>
      </c>
      <c r="N202" s="365"/>
      <c r="O202" s="513" t="str">
        <f t="shared" si="32"/>
        <v/>
      </c>
      <c r="P202" s="513" t="str">
        <f>IF(N202="","",ROUNDDOWN(M202*選択!$A$4/選択!$A$5,0))</f>
        <v/>
      </c>
      <c r="R202" s="134" t="str">
        <f>IF(COUNTIF($V$199:$AB$199,LEFT(J202,3))=0,"",IF(E202="通訳",HLOOKUP(LEFT(J202,3),$V$199:$AB$203,4,0),IF(E202="販売促進員",HLOOKUP(LEFT(J202,3),$V$199:$AB$203,2,0),"")))</f>
        <v/>
      </c>
      <c r="T202" s="134" t="s">
        <v>120</v>
      </c>
      <c r="U202" s="134" t="s">
        <v>1111</v>
      </c>
      <c r="V202" s="134">
        <v>1200</v>
      </c>
      <c r="W202" s="134">
        <v>3000</v>
      </c>
      <c r="X202" s="134">
        <v>600</v>
      </c>
      <c r="Y202" s="134">
        <v>200000</v>
      </c>
      <c r="Z202" s="134">
        <v>8000</v>
      </c>
      <c r="AA202" s="134">
        <v>700</v>
      </c>
      <c r="AB202" s="134">
        <v>800</v>
      </c>
    </row>
    <row r="203" spans="1:28" ht="20.149999999999999" customHeight="1">
      <c r="A203" s="187"/>
      <c r="B203" s="220"/>
      <c r="C203" s="240"/>
      <c r="D203" s="191" t="s">
        <v>689</v>
      </c>
      <c r="E203" s="723"/>
      <c r="F203" s="725"/>
      <c r="G203" s="275"/>
      <c r="H203" s="275"/>
      <c r="I203" s="350"/>
      <c r="J203" s="330"/>
      <c r="K203" s="491"/>
      <c r="L203" s="280" t="str">
        <f>IF(J203="","",TEXT(G203*H203,"###,###"))&amp;" "&amp;LEFT(J203,3)</f>
        <v xml:space="preserve"> </v>
      </c>
      <c r="M203" s="514" t="str">
        <f t="shared" si="33"/>
        <v/>
      </c>
      <c r="N203" s="365"/>
      <c r="O203" s="513" t="str">
        <f t="shared" si="32"/>
        <v/>
      </c>
      <c r="P203" s="513" t="str">
        <f>IF(N203="","",ROUNDDOWN(M203*選択!$A$4/選択!$A$5,0))</f>
        <v/>
      </c>
      <c r="Q203" s="348"/>
      <c r="R203" s="134" t="str">
        <f>IF(COUNTIF($V$199:$AB$199,LEFT(J203,3))=0,"",IF(E203="通訳",HLOOKUP(LEFT(J203,3),$V$199:$AB$203,4,0),IF(E203="販売促進員",HLOOKUP(LEFT(J203,3),$V$199:$AB$203,2,0),"")))</f>
        <v/>
      </c>
      <c r="U203" s="134" t="s">
        <v>1112</v>
      </c>
      <c r="V203" s="134">
        <v>600</v>
      </c>
      <c r="W203" s="134">
        <v>1500</v>
      </c>
      <c r="X203" s="134">
        <v>300</v>
      </c>
      <c r="Y203" s="134">
        <v>100000</v>
      </c>
      <c r="Z203" s="134">
        <v>4000</v>
      </c>
      <c r="AA203" s="134">
        <v>350</v>
      </c>
      <c r="AB203" s="134">
        <v>400</v>
      </c>
    </row>
    <row r="204" spans="1:28" ht="50.15" customHeight="1" thickBot="1">
      <c r="A204" s="187"/>
      <c r="B204" s="469"/>
      <c r="C204" s="241"/>
      <c r="D204" s="191" t="s">
        <v>33</v>
      </c>
      <c r="E204" s="590"/>
      <c r="F204" s="591"/>
      <c r="G204" s="591"/>
      <c r="H204" s="591"/>
      <c r="I204" s="591"/>
      <c r="J204" s="591"/>
      <c r="K204" s="591"/>
      <c r="L204" s="591"/>
      <c r="M204" s="591"/>
      <c r="N204" s="591"/>
      <c r="O204" s="591"/>
      <c r="P204" s="592"/>
      <c r="Q204" s="187"/>
      <c r="R204" s="187"/>
      <c r="S204" s="187"/>
    </row>
    <row r="205" spans="1:28" ht="20.149999999999999" customHeight="1" thickTop="1" thickBot="1">
      <c r="A205" s="187"/>
      <c r="B205" s="469"/>
      <c r="C205" s="243" t="s">
        <v>1513</v>
      </c>
      <c r="D205" s="244"/>
      <c r="E205" s="244"/>
      <c r="F205" s="245"/>
      <c r="G205" s="245"/>
      <c r="H205" s="245"/>
      <c r="I205" s="245"/>
      <c r="J205" s="245"/>
      <c r="K205" s="245"/>
      <c r="L205" s="245"/>
      <c r="M205" s="245"/>
      <c r="N205" s="245"/>
      <c r="O205" s="245"/>
      <c r="P205" s="246"/>
      <c r="R205" s="134" t="s">
        <v>1125</v>
      </c>
      <c r="V205" s="134" t="s">
        <v>1113</v>
      </c>
      <c r="W205" s="134" t="s">
        <v>1114</v>
      </c>
      <c r="X205" s="134" t="s">
        <v>392</v>
      </c>
      <c r="Y205" s="134" t="s">
        <v>1115</v>
      </c>
      <c r="Z205" s="134" t="s">
        <v>1116</v>
      </c>
      <c r="AA205" s="134" t="s">
        <v>1117</v>
      </c>
      <c r="AB205" s="134" t="s">
        <v>1118</v>
      </c>
    </row>
    <row r="206" spans="1:28" ht="24" customHeight="1" thickTop="1">
      <c r="A206" s="187"/>
      <c r="B206" s="220"/>
      <c r="C206" s="242"/>
      <c r="D206" s="456"/>
      <c r="E206" s="721" t="s">
        <v>150</v>
      </c>
      <c r="F206" s="721"/>
      <c r="G206" s="457" t="s">
        <v>152</v>
      </c>
      <c r="H206" s="457" t="s">
        <v>153</v>
      </c>
      <c r="I206" s="457" t="s">
        <v>151</v>
      </c>
      <c r="J206" s="457" t="s">
        <v>155</v>
      </c>
      <c r="K206" s="458" t="s">
        <v>156</v>
      </c>
      <c r="L206" s="457" t="s">
        <v>154</v>
      </c>
      <c r="M206" s="459" t="s">
        <v>1261</v>
      </c>
      <c r="N206" s="460" t="s">
        <v>1150</v>
      </c>
      <c r="O206" s="459" t="s">
        <v>158</v>
      </c>
      <c r="P206" s="459" t="s">
        <v>1262</v>
      </c>
      <c r="X206" s="187"/>
    </row>
    <row r="207" spans="1:28" ht="20.149999999999999" customHeight="1">
      <c r="A207" s="187"/>
      <c r="B207" s="220"/>
      <c r="C207" s="240"/>
      <c r="D207" s="233" t="s">
        <v>685</v>
      </c>
      <c r="E207" s="723"/>
      <c r="F207" s="725"/>
      <c r="G207" s="274"/>
      <c r="H207" s="274"/>
      <c r="I207" s="349"/>
      <c r="J207" s="329"/>
      <c r="K207" s="490"/>
      <c r="L207" s="279" t="str">
        <f>IF(J207="","",TEXT(G207*H207,"###,###"))&amp;" "&amp;LEFT(J207,3)</f>
        <v xml:space="preserve"> </v>
      </c>
      <c r="M207" s="513" t="str">
        <f>IF(K207="","",ROUNDDOWN(G207*H207*K207,0))</f>
        <v/>
      </c>
      <c r="N207" s="455"/>
      <c r="O207" s="513" t="str">
        <f t="shared" ref="O207:O211" si="34">IF(N207="","",M207*(100+N207)/100)</f>
        <v/>
      </c>
      <c r="P207" s="513" t="str">
        <f>IF(N207="","",ROUNDDOWN(M207*選択!$A$4/選択!$A$5,0))</f>
        <v/>
      </c>
      <c r="R207" s="134" t="str">
        <f>IF(COUNTIF($V$199:$AB$199,LEFT(J207,3))=0,"",IF(E207="通訳",HLOOKUP(LEFT(J207,3),$V$199:$AB$203,4,0),IF(E207="販売促進員",HLOOKUP(LEFT(J207,3),$V$199:$AB$203,2,0),"")))</f>
        <v/>
      </c>
      <c r="V207" s="134" t="s">
        <v>1124</v>
      </c>
      <c r="W207" s="134" t="s">
        <v>161</v>
      </c>
      <c r="X207" s="134" t="s">
        <v>1123</v>
      </c>
      <c r="Y207" s="134" t="s">
        <v>1122</v>
      </c>
      <c r="Z207" s="134" t="s">
        <v>1121</v>
      </c>
      <c r="AA207" s="134" t="s">
        <v>1120</v>
      </c>
      <c r="AB207" s="134" t="s">
        <v>1119</v>
      </c>
    </row>
    <row r="208" spans="1:28" ht="20.149999999999999" customHeight="1">
      <c r="A208" s="187"/>
      <c r="B208" s="220"/>
      <c r="C208" s="240"/>
      <c r="D208" s="191" t="s">
        <v>686</v>
      </c>
      <c r="E208" s="723"/>
      <c r="F208" s="725"/>
      <c r="G208" s="275"/>
      <c r="H208" s="275"/>
      <c r="I208" s="350"/>
      <c r="J208" s="330"/>
      <c r="K208" s="491"/>
      <c r="L208" s="280" t="str">
        <f>IF(J208="","",TEXT(G208*H208,"###,###"))&amp;" "&amp;LEFT(J208,3)</f>
        <v xml:space="preserve"> </v>
      </c>
      <c r="M208" s="514" t="str">
        <f t="shared" ref="M208:M211" si="35">IF(K208="","",ROUNDDOWN(G208*H208*K208,0))</f>
        <v/>
      </c>
      <c r="N208" s="365"/>
      <c r="O208" s="513" t="str">
        <f t="shared" si="34"/>
        <v/>
      </c>
      <c r="P208" s="513" t="str">
        <f>IF(N208="","",ROUNDDOWN(M208*選択!$A$4/選択!$A$5,0))</f>
        <v/>
      </c>
      <c r="R208" s="134" t="str">
        <f>IF(COUNTIF($V$199:$AB$199,LEFT(J208,3))=0,"",IF(E208="通訳",HLOOKUP(LEFT(J208,3),$V$199:$AB$203,4,0),IF(E208="販売促進員",HLOOKUP(LEFT(J208,3),$V$199:$AB$203,2,0),"")))</f>
        <v/>
      </c>
      <c r="T208" s="134" t="s">
        <v>164</v>
      </c>
      <c r="U208" s="134" t="s">
        <v>1111</v>
      </c>
      <c r="V208" s="134">
        <v>460</v>
      </c>
      <c r="W208" s="134">
        <v>1600</v>
      </c>
      <c r="X208" s="134">
        <v>200</v>
      </c>
      <c r="Y208" s="134">
        <v>100000</v>
      </c>
      <c r="Z208" s="134">
        <v>2000</v>
      </c>
      <c r="AA208" s="134">
        <v>80</v>
      </c>
      <c r="AB208" s="134">
        <v>120</v>
      </c>
    </row>
    <row r="209" spans="1:28" ht="20.149999999999999" customHeight="1">
      <c r="A209" s="187"/>
      <c r="B209" s="220"/>
      <c r="C209" s="240"/>
      <c r="D209" s="191" t="s">
        <v>687</v>
      </c>
      <c r="E209" s="723"/>
      <c r="F209" s="725"/>
      <c r="G209" s="275"/>
      <c r="H209" s="275"/>
      <c r="I209" s="350"/>
      <c r="J209" s="330"/>
      <c r="K209" s="491"/>
      <c r="L209" s="280" t="str">
        <f>IF(J209="","",TEXT(G209*H209,"###,###"))&amp;" "&amp;LEFT(J209,3)</f>
        <v xml:space="preserve"> </v>
      </c>
      <c r="M209" s="514" t="str">
        <f t="shared" si="35"/>
        <v/>
      </c>
      <c r="N209" s="365"/>
      <c r="O209" s="513" t="str">
        <f t="shared" si="34"/>
        <v/>
      </c>
      <c r="P209" s="513" t="str">
        <f>IF(N209="","",ROUNDDOWN(M209*選択!$A$4/選択!$A$5,0))</f>
        <v/>
      </c>
      <c r="R209" s="134" t="str">
        <f>IF(COUNTIF($V$199:$AB$199,LEFT(J209,3))=0,"",IF(E209="通訳",HLOOKUP(LEFT(J209,3),$V$199:$AB$203,4,0),IF(E209="販売促進員",HLOOKUP(LEFT(J209,3),$V$199:$AB$203,2,0),"")))</f>
        <v/>
      </c>
      <c r="U209" s="134" t="s">
        <v>1112</v>
      </c>
      <c r="V209" s="134">
        <v>230</v>
      </c>
      <c r="W209" s="134">
        <v>800</v>
      </c>
      <c r="X209" s="134">
        <v>100</v>
      </c>
      <c r="Y209" s="134">
        <v>50000</v>
      </c>
      <c r="Z209" s="134">
        <v>1000</v>
      </c>
      <c r="AA209" s="134">
        <v>40</v>
      </c>
      <c r="AB209" s="134">
        <v>60</v>
      </c>
    </row>
    <row r="210" spans="1:28" ht="20.149999999999999" customHeight="1">
      <c r="A210" s="187"/>
      <c r="B210" s="220"/>
      <c r="C210" s="240"/>
      <c r="D210" s="191" t="s">
        <v>688</v>
      </c>
      <c r="E210" s="723"/>
      <c r="F210" s="725"/>
      <c r="G210" s="275"/>
      <c r="H210" s="275"/>
      <c r="I210" s="350"/>
      <c r="J210" s="330"/>
      <c r="K210" s="491"/>
      <c r="L210" s="280" t="str">
        <f>IF(J210="","",TEXT(G210*H210,"###,###"))&amp;" "&amp;LEFT(J210,3)</f>
        <v xml:space="preserve"> </v>
      </c>
      <c r="M210" s="514" t="str">
        <f t="shared" si="35"/>
        <v/>
      </c>
      <c r="N210" s="365"/>
      <c r="O210" s="513" t="str">
        <f t="shared" si="34"/>
        <v/>
      </c>
      <c r="P210" s="513" t="str">
        <f>IF(N210="","",ROUNDDOWN(M210*選択!$A$4/選択!$A$5,0))</f>
        <v/>
      </c>
      <c r="R210" s="134" t="str">
        <f>IF(COUNTIF($V$199:$AB$199,LEFT(J210,3))=0,"",IF(E210="通訳",HLOOKUP(LEFT(J210,3),$V$199:$AB$203,4,0),IF(E210="販売促進員",HLOOKUP(LEFT(J210,3),$V$199:$AB$203,2,0),"")))</f>
        <v/>
      </c>
      <c r="T210" s="134" t="s">
        <v>120</v>
      </c>
      <c r="U210" s="134" t="s">
        <v>1111</v>
      </c>
      <c r="V210" s="134">
        <v>1200</v>
      </c>
      <c r="W210" s="134">
        <v>3000</v>
      </c>
      <c r="X210" s="134">
        <v>600</v>
      </c>
      <c r="Y210" s="134">
        <v>200000</v>
      </c>
      <c r="Z210" s="134">
        <v>8000</v>
      </c>
      <c r="AA210" s="134">
        <v>700</v>
      </c>
      <c r="AB210" s="134">
        <v>800</v>
      </c>
    </row>
    <row r="211" spans="1:28" ht="20.149999999999999" customHeight="1">
      <c r="A211" s="187"/>
      <c r="B211" s="220"/>
      <c r="C211" s="240"/>
      <c r="D211" s="191" t="s">
        <v>689</v>
      </c>
      <c r="E211" s="723"/>
      <c r="F211" s="725"/>
      <c r="G211" s="275"/>
      <c r="H211" s="275"/>
      <c r="I211" s="350"/>
      <c r="J211" s="330"/>
      <c r="K211" s="491"/>
      <c r="L211" s="280" t="str">
        <f>IF(J211="","",TEXT(G211*H211,"###,###"))&amp;" "&amp;LEFT(J211,3)</f>
        <v xml:space="preserve"> </v>
      </c>
      <c r="M211" s="514" t="str">
        <f t="shared" si="35"/>
        <v/>
      </c>
      <c r="N211" s="365"/>
      <c r="O211" s="513" t="str">
        <f t="shared" si="34"/>
        <v/>
      </c>
      <c r="P211" s="513" t="str">
        <f>IF(N211="","",ROUNDDOWN(M211*選択!$A$4/選択!$A$5,0))</f>
        <v/>
      </c>
      <c r="Q211" s="348"/>
      <c r="R211" s="134" t="str">
        <f>IF(COUNTIF($V$199:$AB$199,LEFT(J211,3))=0,"",IF(E211="通訳",HLOOKUP(LEFT(J211,3),$V$199:$AB$203,4,0),IF(E211="販売促進員",HLOOKUP(LEFT(J211,3),$V$199:$AB$203,2,0),"")))</f>
        <v/>
      </c>
      <c r="U211" s="134" t="s">
        <v>1112</v>
      </c>
      <c r="V211" s="134">
        <v>600</v>
      </c>
      <c r="W211" s="134">
        <v>1500</v>
      </c>
      <c r="X211" s="134">
        <v>300</v>
      </c>
      <c r="Y211" s="134">
        <v>100000</v>
      </c>
      <c r="Z211" s="134">
        <v>4000</v>
      </c>
      <c r="AA211" s="134">
        <v>350</v>
      </c>
      <c r="AB211" s="134">
        <v>400</v>
      </c>
    </row>
    <row r="212" spans="1:28" ht="50.15" customHeight="1">
      <c r="A212" s="187"/>
      <c r="B212" s="221"/>
      <c r="C212" s="241"/>
      <c r="D212" s="191" t="s">
        <v>33</v>
      </c>
      <c r="E212" s="590"/>
      <c r="F212" s="591"/>
      <c r="G212" s="591"/>
      <c r="H212" s="591"/>
      <c r="I212" s="591"/>
      <c r="J212" s="591"/>
      <c r="K212" s="591"/>
      <c r="L212" s="591"/>
      <c r="M212" s="591"/>
      <c r="N212" s="591"/>
      <c r="O212" s="591"/>
      <c r="P212" s="592"/>
      <c r="Q212" s="187"/>
      <c r="R212" s="187"/>
      <c r="S212" s="187"/>
    </row>
    <row r="213" spans="1:28" ht="15.9" customHeight="1">
      <c r="A213" s="187"/>
      <c r="B213" s="187"/>
      <c r="C213" s="187"/>
      <c r="D213" s="187"/>
      <c r="E213" s="187"/>
      <c r="F213" s="187"/>
      <c r="G213" s="187"/>
      <c r="H213" s="187"/>
      <c r="I213" s="187"/>
      <c r="J213" s="187"/>
      <c r="K213" s="187"/>
      <c r="L213" s="187"/>
      <c r="N213" s="187"/>
      <c r="O213" s="188" t="s">
        <v>171</v>
      </c>
      <c r="P213" s="515">
        <f>SUM(O183:O187)+SUM(O191:O195)+SUM(O199:O203)+SUM(O207:O211)</f>
        <v>0</v>
      </c>
      <c r="Q213" s="187"/>
      <c r="R213" s="187"/>
      <c r="S213" s="187"/>
    </row>
    <row r="214" spans="1:28" ht="20.149999999999999" customHeight="1">
      <c r="A214" s="187"/>
      <c r="B214" s="248" t="s">
        <v>388</v>
      </c>
      <c r="C214" s="211"/>
      <c r="D214" s="211"/>
      <c r="E214" s="211"/>
      <c r="F214" s="211"/>
      <c r="G214" s="211"/>
      <c r="H214" s="211"/>
      <c r="I214" s="211"/>
      <c r="J214" s="211"/>
      <c r="K214" s="211"/>
      <c r="L214" s="211"/>
      <c r="M214" s="212"/>
      <c r="N214" s="187"/>
      <c r="O214" s="188" t="s">
        <v>172</v>
      </c>
      <c r="P214" s="516">
        <f>SUM(P183:P187)+SUM(P191:P195)+SUM(P199:P203)+SUM(P207:P211)</f>
        <v>0</v>
      </c>
      <c r="Q214" s="187"/>
      <c r="R214" s="187"/>
      <c r="S214" s="187"/>
      <c r="T214" s="187"/>
      <c r="U214" s="187"/>
      <c r="V214" s="187"/>
      <c r="W214" s="187"/>
      <c r="X214" s="187"/>
    </row>
    <row r="215" spans="1:28" ht="20.149999999999999" customHeight="1">
      <c r="A215" s="187"/>
      <c r="B215" s="213"/>
      <c r="C215" s="200" t="s">
        <v>380</v>
      </c>
      <c r="D215" s="202"/>
      <c r="E215" s="202"/>
      <c r="F215" s="202"/>
      <c r="G215" s="713"/>
      <c r="H215" s="714"/>
      <c r="I215" s="202"/>
      <c r="J215" s="202"/>
      <c r="K215" s="202"/>
      <c r="L215" s="202"/>
      <c r="M215" s="203"/>
      <c r="N215" s="187"/>
      <c r="O215" s="188" t="s">
        <v>1237</v>
      </c>
      <c r="P215" s="516">
        <f>IF(G216="",ROUNDDOWN(P214,-3),MIN(G216,ROUNDDOWN(P214,-3)))</f>
        <v>0</v>
      </c>
      <c r="Q215" s="187"/>
      <c r="R215" s="187"/>
      <c r="S215" s="187"/>
      <c r="T215" s="187"/>
      <c r="U215" s="187"/>
      <c r="V215" s="187"/>
      <c r="W215" s="187"/>
      <c r="X215" s="187"/>
    </row>
    <row r="216" spans="1:28" ht="20.149999999999999" customHeight="1">
      <c r="A216" s="187"/>
      <c r="B216" s="150"/>
      <c r="C216" s="196" t="s">
        <v>381</v>
      </c>
      <c r="D216" s="209"/>
      <c r="E216" s="209"/>
      <c r="F216" s="209"/>
      <c r="G216" s="711"/>
      <c r="H216" s="712"/>
      <c r="I216" s="209" t="s">
        <v>136</v>
      </c>
      <c r="J216" s="209"/>
      <c r="K216" s="209"/>
      <c r="L216" s="209"/>
      <c r="M216" s="195"/>
      <c r="N216" s="187"/>
      <c r="O216" s="187"/>
      <c r="P216" s="187"/>
      <c r="Q216" s="187"/>
      <c r="R216" s="187"/>
      <c r="S216" s="187"/>
      <c r="T216" s="187"/>
      <c r="U216" s="187"/>
      <c r="V216" s="187"/>
      <c r="W216" s="187"/>
      <c r="X216" s="187"/>
    </row>
    <row r="217" spans="1:28" ht="15.9" customHeight="1">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187"/>
    </row>
    <row r="218" spans="1:28" ht="15.9" customHeight="1"/>
  </sheetData>
  <sheetProtection formatColumns="0" formatRows="0"/>
  <mergeCells count="294">
    <mergeCell ref="D143:E143"/>
    <mergeCell ref="F174:M174"/>
    <mergeCell ref="E212:P212"/>
    <mergeCell ref="E199:F199"/>
    <mergeCell ref="E200:F200"/>
    <mergeCell ref="E201:F201"/>
    <mergeCell ref="E202:F202"/>
    <mergeCell ref="E203:F203"/>
    <mergeCell ref="E207:F207"/>
    <mergeCell ref="E208:F208"/>
    <mergeCell ref="E209:F209"/>
    <mergeCell ref="E210:F210"/>
    <mergeCell ref="E211:F211"/>
    <mergeCell ref="F175:I175"/>
    <mergeCell ref="F176:I176"/>
    <mergeCell ref="F177:I177"/>
    <mergeCell ref="I144:J144"/>
    <mergeCell ref="L144:M144"/>
    <mergeCell ref="D147:E147"/>
    <mergeCell ref="F147:M147"/>
    <mergeCell ref="E182:F182"/>
    <mergeCell ref="D151:E151"/>
    <mergeCell ref="F178:M178"/>
    <mergeCell ref="F171:I171"/>
    <mergeCell ref="G216:H216"/>
    <mergeCell ref="G215:H215"/>
    <mergeCell ref="E188:P188"/>
    <mergeCell ref="E195:F195"/>
    <mergeCell ref="E183:F183"/>
    <mergeCell ref="E184:F184"/>
    <mergeCell ref="E185:F185"/>
    <mergeCell ref="E186:F186"/>
    <mergeCell ref="E187:F187"/>
    <mergeCell ref="E196:P196"/>
    <mergeCell ref="E204:P204"/>
    <mergeCell ref="E206:F206"/>
    <mergeCell ref="E192:F192"/>
    <mergeCell ref="E193:F193"/>
    <mergeCell ref="E194:F194"/>
    <mergeCell ref="E190:F190"/>
    <mergeCell ref="E198:F198"/>
    <mergeCell ref="E191:F191"/>
    <mergeCell ref="F172:I172"/>
    <mergeCell ref="F173:I173"/>
    <mergeCell ref="C175:D175"/>
    <mergeCell ref="G164:M164"/>
    <mergeCell ref="G165:M165"/>
    <mergeCell ref="G162:M162"/>
    <mergeCell ref="G163:M163"/>
    <mergeCell ref="L146:M146"/>
    <mergeCell ref="F146:G146"/>
    <mergeCell ref="G156:M156"/>
    <mergeCell ref="G157:M157"/>
    <mergeCell ref="G158:M158"/>
    <mergeCell ref="G159:M159"/>
    <mergeCell ref="G160:M160"/>
    <mergeCell ref="G161:M161"/>
    <mergeCell ref="I146:J146"/>
    <mergeCell ref="D154:E154"/>
    <mergeCell ref="F154:M154"/>
    <mergeCell ref="C1:M1"/>
    <mergeCell ref="D145:E145"/>
    <mergeCell ref="F138:G138"/>
    <mergeCell ref="F140:G140"/>
    <mergeCell ref="F139:M139"/>
    <mergeCell ref="F141:M141"/>
    <mergeCell ref="D133:E133"/>
    <mergeCell ref="F129:M129"/>
    <mergeCell ref="F142:G142"/>
    <mergeCell ref="F133:M133"/>
    <mergeCell ref="F136:G136"/>
    <mergeCell ref="F132:G132"/>
    <mergeCell ref="F134:G134"/>
    <mergeCell ref="F122:M122"/>
    <mergeCell ref="D127:E127"/>
    <mergeCell ref="C4:D4"/>
    <mergeCell ref="F4:M4"/>
    <mergeCell ref="F5:M5"/>
    <mergeCell ref="D124:E124"/>
    <mergeCell ref="L134:M134"/>
    <mergeCell ref="C6:D6"/>
    <mergeCell ref="F126:G126"/>
    <mergeCell ref="F6:M6"/>
    <mergeCell ref="C130:E130"/>
    <mergeCell ref="F7:M7"/>
    <mergeCell ref="C8:D8"/>
    <mergeCell ref="F8:G8"/>
    <mergeCell ref="F9:M9"/>
    <mergeCell ref="F10:M10"/>
    <mergeCell ref="C11:E11"/>
    <mergeCell ref="F11:G11"/>
    <mergeCell ref="C12:D12"/>
    <mergeCell ref="F12:G12"/>
    <mergeCell ref="C13:D13"/>
    <mergeCell ref="F13:G13"/>
    <mergeCell ref="F14:G14"/>
    <mergeCell ref="H14:I14"/>
    <mergeCell ref="C15:D15"/>
    <mergeCell ref="F15:M15"/>
    <mergeCell ref="F16:M16"/>
    <mergeCell ref="F17:G17"/>
    <mergeCell ref="H17:I17"/>
    <mergeCell ref="C18:D18"/>
    <mergeCell ref="F18:G18"/>
    <mergeCell ref="C19:E19"/>
    <mergeCell ref="F19:M19"/>
    <mergeCell ref="C20:E20"/>
    <mergeCell ref="F20:M20"/>
    <mergeCell ref="C23:E23"/>
    <mergeCell ref="F23:H23"/>
    <mergeCell ref="I23:M23"/>
    <mergeCell ref="C24:E24"/>
    <mergeCell ref="F24:M24"/>
    <mergeCell ref="F26:H26"/>
    <mergeCell ref="I26:M26"/>
    <mergeCell ref="F27:H27"/>
    <mergeCell ref="I27:M27"/>
    <mergeCell ref="F28:M28"/>
    <mergeCell ref="F29:H29"/>
    <mergeCell ref="I29:M29"/>
    <mergeCell ref="F30:H30"/>
    <mergeCell ref="I30:M30"/>
    <mergeCell ref="F31:M31"/>
    <mergeCell ref="F32:H32"/>
    <mergeCell ref="I32:M32"/>
    <mergeCell ref="F33:H33"/>
    <mergeCell ref="I33:M33"/>
    <mergeCell ref="F34:M34"/>
    <mergeCell ref="F35:H35"/>
    <mergeCell ref="I35:M35"/>
    <mergeCell ref="F36:H36"/>
    <mergeCell ref="I36:M36"/>
    <mergeCell ref="F37:M37"/>
    <mergeCell ref="F38:H38"/>
    <mergeCell ref="I38:M38"/>
    <mergeCell ref="F39:H39"/>
    <mergeCell ref="I39:M39"/>
    <mergeCell ref="F40:M40"/>
    <mergeCell ref="F41:G41"/>
    <mergeCell ref="F42:G42"/>
    <mergeCell ref="F43:G43"/>
    <mergeCell ref="F44:G44"/>
    <mergeCell ref="F45:G45"/>
    <mergeCell ref="F46:G46"/>
    <mergeCell ref="F47:G47"/>
    <mergeCell ref="F48:G48"/>
    <mergeCell ref="D50:E50"/>
    <mergeCell ref="F50:G50"/>
    <mergeCell ref="H50:J50"/>
    <mergeCell ref="D51:E51"/>
    <mergeCell ref="F51:G51"/>
    <mergeCell ref="D52:E52"/>
    <mergeCell ref="F52:G52"/>
    <mergeCell ref="H52:J52"/>
    <mergeCell ref="D53:E53"/>
    <mergeCell ref="F53:G53"/>
    <mergeCell ref="D54:E54"/>
    <mergeCell ref="F54:G54"/>
    <mergeCell ref="H54:J54"/>
    <mergeCell ref="D55:E55"/>
    <mergeCell ref="F55:G55"/>
    <mergeCell ref="D57:E59"/>
    <mergeCell ref="F57:M57"/>
    <mergeCell ref="F58:M58"/>
    <mergeCell ref="F59:M59"/>
    <mergeCell ref="D60:E62"/>
    <mergeCell ref="F60:M60"/>
    <mergeCell ref="F61:M61"/>
    <mergeCell ref="F62:M62"/>
    <mergeCell ref="D63:E65"/>
    <mergeCell ref="F63:M63"/>
    <mergeCell ref="F64:M64"/>
    <mergeCell ref="F65:M65"/>
    <mergeCell ref="C67:D69"/>
    <mergeCell ref="F67:J67"/>
    <mergeCell ref="F68:J68"/>
    <mergeCell ref="F69:J69"/>
    <mergeCell ref="F70:M70"/>
    <mergeCell ref="F73:G73"/>
    <mergeCell ref="D75:E75"/>
    <mergeCell ref="F75:H75"/>
    <mergeCell ref="I75:M75"/>
    <mergeCell ref="D76:E76"/>
    <mergeCell ref="F76:H76"/>
    <mergeCell ref="I76:M76"/>
    <mergeCell ref="C77:E77"/>
    <mergeCell ref="F77:H77"/>
    <mergeCell ref="J77:M77"/>
    <mergeCell ref="D78:E78"/>
    <mergeCell ref="F78:M78"/>
    <mergeCell ref="D79:E79"/>
    <mergeCell ref="F79:M79"/>
    <mergeCell ref="C86:E86"/>
    <mergeCell ref="F86:H86"/>
    <mergeCell ref="F87:H87"/>
    <mergeCell ref="F88:H88"/>
    <mergeCell ref="F89:H89"/>
    <mergeCell ref="D90:E90"/>
    <mergeCell ref="F90:M90"/>
    <mergeCell ref="F91:H91"/>
    <mergeCell ref="F92:H92"/>
    <mergeCell ref="F93:H93"/>
    <mergeCell ref="D94:E94"/>
    <mergeCell ref="F94:M94"/>
    <mergeCell ref="D96:E96"/>
    <mergeCell ref="K96:M96"/>
    <mergeCell ref="D97:E97"/>
    <mergeCell ref="F97:M97"/>
    <mergeCell ref="D98:E98"/>
    <mergeCell ref="K98:M98"/>
    <mergeCell ref="D99:E99"/>
    <mergeCell ref="F99:M99"/>
    <mergeCell ref="D100:E100"/>
    <mergeCell ref="K100:M100"/>
    <mergeCell ref="D101:E101"/>
    <mergeCell ref="F101:M101"/>
    <mergeCell ref="D102:E102"/>
    <mergeCell ref="K102:M102"/>
    <mergeCell ref="D103:E103"/>
    <mergeCell ref="F103:M103"/>
    <mergeCell ref="D104:E104"/>
    <mergeCell ref="K104:M104"/>
    <mergeCell ref="D105:E105"/>
    <mergeCell ref="F105:M105"/>
    <mergeCell ref="D106:E106"/>
    <mergeCell ref="K106:M106"/>
    <mergeCell ref="D107:E107"/>
    <mergeCell ref="F107:M107"/>
    <mergeCell ref="D108:E108"/>
    <mergeCell ref="K108:M108"/>
    <mergeCell ref="D109:E109"/>
    <mergeCell ref="F109:M109"/>
    <mergeCell ref="D110:E110"/>
    <mergeCell ref="K110:M110"/>
    <mergeCell ref="D111:E111"/>
    <mergeCell ref="F111:M111"/>
    <mergeCell ref="D112:E112"/>
    <mergeCell ref="K112:M112"/>
    <mergeCell ref="D113:E113"/>
    <mergeCell ref="F113:M113"/>
    <mergeCell ref="D114:E114"/>
    <mergeCell ref="K114:M114"/>
    <mergeCell ref="D115:E115"/>
    <mergeCell ref="F115:M115"/>
    <mergeCell ref="D116:E116"/>
    <mergeCell ref="K116:M116"/>
    <mergeCell ref="D117:E117"/>
    <mergeCell ref="F117:M117"/>
    <mergeCell ref="D118:E118"/>
    <mergeCell ref="K118:M118"/>
    <mergeCell ref="D119:E119"/>
    <mergeCell ref="F119:M119"/>
    <mergeCell ref="F168:I168"/>
    <mergeCell ref="F170:I170"/>
    <mergeCell ref="F143:M143"/>
    <mergeCell ref="F145:M145"/>
    <mergeCell ref="F152:M152"/>
    <mergeCell ref="L138:M138"/>
    <mergeCell ref="L136:M136"/>
    <mergeCell ref="F127:M127"/>
    <mergeCell ref="I126:J126"/>
    <mergeCell ref="L126:M126"/>
    <mergeCell ref="F123:G123"/>
    <mergeCell ref="I123:J123"/>
    <mergeCell ref="L123:M123"/>
    <mergeCell ref="F124:M124"/>
    <mergeCell ref="F130:M130"/>
    <mergeCell ref="F125:M125"/>
    <mergeCell ref="C125:E125"/>
    <mergeCell ref="D150:E150"/>
    <mergeCell ref="F128:G128"/>
    <mergeCell ref="I128:J128"/>
    <mergeCell ref="F153:M153"/>
    <mergeCell ref="I132:J132"/>
    <mergeCell ref="I134:J134"/>
    <mergeCell ref="I136:J136"/>
    <mergeCell ref="F135:M135"/>
    <mergeCell ref="D152:E152"/>
    <mergeCell ref="D153:E153"/>
    <mergeCell ref="D135:E135"/>
    <mergeCell ref="F148:G148"/>
    <mergeCell ref="L132:M132"/>
    <mergeCell ref="F150:M150"/>
    <mergeCell ref="F151:M151"/>
    <mergeCell ref="D137:E137"/>
    <mergeCell ref="F137:M137"/>
    <mergeCell ref="F144:G144"/>
    <mergeCell ref="I138:J138"/>
    <mergeCell ref="I140:J140"/>
    <mergeCell ref="I142:J142"/>
    <mergeCell ref="L142:M142"/>
    <mergeCell ref="L140:M140"/>
    <mergeCell ref="D141:E141"/>
    <mergeCell ref="D139:E139"/>
  </mergeCells>
  <phoneticPr fontId="8"/>
  <conditionalFormatting sqref="B3:M119">
    <cfRule type="expression" dxfId="182" priority="1">
      <formula>_xlfn.ISFORMULA($R$4)=FALSE</formula>
    </cfRule>
  </conditionalFormatting>
  <conditionalFormatting sqref="D188 D196 D204 D212">
    <cfRule type="expression" dxfId="181" priority="383">
      <formula>AND(E188&lt;&gt;"",D188="")</formula>
    </cfRule>
  </conditionalFormatting>
  <conditionalFormatting sqref="F5">
    <cfRule type="expression" dxfId="180" priority="13">
      <formula>AND($F4&lt;&gt;"",F5="")</formula>
    </cfRule>
  </conditionalFormatting>
  <conditionalFormatting sqref="F8">
    <cfRule type="expression" dxfId="179" priority="47">
      <formula>AND(F7&lt;&gt;"",F8="")</formula>
    </cfRule>
  </conditionalFormatting>
  <conditionalFormatting sqref="F11">
    <cfRule type="expression" dxfId="178" priority="44">
      <formula>AND(F10&lt;&gt;"",F11="")</formula>
    </cfRule>
  </conditionalFormatting>
  <conditionalFormatting sqref="F13:F14">
    <cfRule type="expression" dxfId="177" priority="41">
      <formula>AND(F12&lt;&gt;"",F13="")</formula>
    </cfRule>
  </conditionalFormatting>
  <conditionalFormatting sqref="F18">
    <cfRule type="expression" dxfId="176" priority="50">
      <formula>AND(H17&lt;&gt;"",F18="")</formula>
    </cfRule>
  </conditionalFormatting>
  <conditionalFormatting sqref="F24">
    <cfRule type="expression" dxfId="175" priority="39">
      <formula>AND(I23&lt;&gt;"",F24="")</formula>
    </cfRule>
  </conditionalFormatting>
  <conditionalFormatting sqref="F27 F30:G30 F33:G33 F36:G36 F39:G39">
    <cfRule type="expression" dxfId="174" priority="19">
      <formula>AND(OR(AND(RIGHT($F26,1)="物",$I26&lt;&gt;""),AND(RIGHT($F26,1)&lt;&gt;"物",RIGHT($F26,1)&lt;&gt;".",RIGHT($F26,1)&lt;&gt;"")),$F27="")</formula>
    </cfRule>
    <cfRule type="expression" dxfId="173" priority="15">
      <formula>RIGHT($F26,1)="."</formula>
    </cfRule>
  </conditionalFormatting>
  <conditionalFormatting sqref="F42:F48">
    <cfRule type="expression" dxfId="172" priority="51">
      <formula>AND(F41&lt;&gt;"",F42="")</formula>
    </cfRule>
  </conditionalFormatting>
  <conditionalFormatting sqref="F57">
    <cfRule type="expression" dxfId="171" priority="30">
      <formula>AND(F51&lt;&gt;"",F57="")</formula>
    </cfRule>
  </conditionalFormatting>
  <conditionalFormatting sqref="F60">
    <cfRule type="expression" dxfId="170" priority="29">
      <formula>AND(F53&lt;&gt;"",F60="")</formula>
    </cfRule>
  </conditionalFormatting>
  <conditionalFormatting sqref="F63">
    <cfRule type="expression" dxfId="169" priority="28">
      <formula>AND(F55&lt;&gt;"",F63="")</formula>
    </cfRule>
  </conditionalFormatting>
  <conditionalFormatting sqref="F67">
    <cfRule type="expression" dxfId="168" priority="58">
      <formula>AND(F57&lt;&gt;"",F67="")</formula>
    </cfRule>
  </conditionalFormatting>
  <conditionalFormatting sqref="F68:F70">
    <cfRule type="expression" dxfId="167" priority="27">
      <formula>AND(F67&lt;&gt;"",F68="")</formula>
    </cfRule>
  </conditionalFormatting>
  <conditionalFormatting sqref="F76:F77">
    <cfRule type="expression" dxfId="166" priority="23">
      <formula>AND(I75&lt;&gt;"",F76="")</formula>
    </cfRule>
  </conditionalFormatting>
  <conditionalFormatting sqref="F79">
    <cfRule type="expression" dxfId="165" priority="22">
      <formula>AND(F78&lt;&gt;"",F79="")</formula>
    </cfRule>
  </conditionalFormatting>
  <conditionalFormatting sqref="F87:F94">
    <cfRule type="expression" dxfId="164" priority="63">
      <formula>AND(F86&lt;&gt;"",F87="")</formula>
    </cfRule>
  </conditionalFormatting>
  <conditionalFormatting sqref="F97 F99 F101 F103 F105 F107 F109 F111 F113 F115 F117 F119">
    <cfRule type="expression" dxfId="163" priority="62">
      <formula>AND(COUNTIF(F96:K96,TRUE)&gt;0,F97="")</formula>
    </cfRule>
  </conditionalFormatting>
  <conditionalFormatting sqref="F156">
    <cfRule type="expression" dxfId="162" priority="8">
      <formula>AND($F150&lt;&gt;"",F156="")</formula>
    </cfRule>
  </conditionalFormatting>
  <conditionalFormatting sqref="F168">
    <cfRule type="expression" dxfId="161" priority="123">
      <formula>AND(F122&lt;&gt;"",F168="")</formula>
    </cfRule>
  </conditionalFormatting>
  <conditionalFormatting sqref="F170">
    <cfRule type="expression" dxfId="160" priority="121">
      <formula>AND(F168&lt;&gt;"",F170="")</formula>
    </cfRule>
  </conditionalFormatting>
  <conditionalFormatting sqref="F12:G12">
    <cfRule type="expression" dxfId="159" priority="43">
      <formula>AND(F11&lt;&gt;"",F12="")</formula>
    </cfRule>
  </conditionalFormatting>
  <conditionalFormatting sqref="F17:G17">
    <cfRule type="expression" dxfId="158" priority="37">
      <formula>AND(F16&lt;&gt;"",F17="")</formula>
    </cfRule>
  </conditionalFormatting>
  <conditionalFormatting sqref="F51:G51">
    <cfRule type="expression" dxfId="157" priority="33">
      <formula>OR(AND(F50&lt;&gt;"",F50&lt;&gt;"その他",F51=""),AND(F50="その他",H50&lt;&gt;"",F51=""))</formula>
    </cfRule>
  </conditionalFormatting>
  <conditionalFormatting sqref="F53:G53">
    <cfRule type="expression" dxfId="156" priority="32">
      <formula>OR(AND(F52&lt;&gt;"",F52&lt;&gt;"その他",F53=""),AND(F52="その他",H52&lt;&gt;"",F53=""))</formula>
    </cfRule>
  </conditionalFormatting>
  <conditionalFormatting sqref="F55:G55">
    <cfRule type="expression" dxfId="155" priority="31">
      <formula>OR(AND(F54&lt;&gt;"",F54&lt;&gt;"その他",F55=""),AND(F54="その他",H54&lt;&gt;"",F55=""))</formula>
    </cfRule>
  </conditionalFormatting>
  <conditionalFormatting sqref="F123:G123">
    <cfRule type="expression" dxfId="154" priority="157">
      <formula>AND(F122&lt;&gt;"",F123="")</formula>
    </cfRule>
  </conditionalFormatting>
  <conditionalFormatting sqref="F126:G126">
    <cfRule type="expression" dxfId="153" priority="153">
      <formula>AND(F125&lt;&gt;"",F126="")</formula>
    </cfRule>
  </conditionalFormatting>
  <conditionalFormatting sqref="F171:G171 I171">
    <cfRule type="expression" dxfId="152" priority="221">
      <formula>AND(F170&lt;&gt;"",F171="")</formula>
    </cfRule>
  </conditionalFormatting>
  <conditionalFormatting sqref="F172:I173">
    <cfRule type="expression" dxfId="151" priority="118">
      <formula>AND(F171&lt;&gt;"",F172="")</formula>
    </cfRule>
  </conditionalFormatting>
  <conditionalFormatting sqref="F175:I177">
    <cfRule type="expression" dxfId="150" priority="114">
      <formula>AND(F174&lt;&gt;"",F175="")</formula>
    </cfRule>
  </conditionalFormatting>
  <conditionalFormatting sqref="F6:M7">
    <cfRule type="expression" dxfId="149" priority="48">
      <formula>AND(F5&lt;&gt;"",F6="")</formula>
    </cfRule>
  </conditionalFormatting>
  <conditionalFormatting sqref="F9:M10">
    <cfRule type="expression" dxfId="148" priority="45">
      <formula>AND(F8&lt;&gt;"",F9="")</formula>
    </cfRule>
  </conditionalFormatting>
  <conditionalFormatting sqref="F15:M15">
    <cfRule type="expression" dxfId="147" priority="25">
      <formula>AND(H14&lt;&gt;"",F15="")</formula>
    </cfRule>
  </conditionalFormatting>
  <conditionalFormatting sqref="F16:M16">
    <cfRule type="expression" dxfId="146" priority="38">
      <formula>AND(F15&lt;&gt;"",F16="")</formula>
    </cfRule>
  </conditionalFormatting>
  <conditionalFormatting sqref="F19:M20">
    <cfRule type="expression" dxfId="145" priority="34">
      <formula>AND(F18&lt;&gt;"",F19="")</formula>
    </cfRule>
  </conditionalFormatting>
  <conditionalFormatting sqref="F28:M28 F31:M31 F34:M34 F37:M37 F40:M40">
    <cfRule type="expression" dxfId="144" priority="18">
      <formula>AND(OR(AND(OR(RIGHT($F26,1)=".",RIGHT($F27,1)="."),$I27&lt;&gt;""),AND($F27&lt;&gt;"",RIGHT($F27,1)&lt;&gt;".")),$F28="")</formula>
    </cfRule>
  </conditionalFormatting>
  <conditionalFormatting sqref="F58:M59 F61:M62 F64:M65">
    <cfRule type="expression" dxfId="143" priority="53">
      <formula>AND(F57&lt;&gt;"",F58="")</formula>
    </cfRule>
  </conditionalFormatting>
  <conditionalFormatting sqref="F78:M78">
    <cfRule type="expression" dxfId="142" priority="11">
      <formula>AND(J77&lt;&gt;"",F78="")</formula>
    </cfRule>
  </conditionalFormatting>
  <conditionalFormatting sqref="F124:M124 F127:M127 F133:M133 F135:M135 F137:M137 F139:M139 F141:M141 F143:M143 F145:M145 F147:M147">
    <cfRule type="expression" dxfId="141" priority="154">
      <formula>AND(L123&lt;&gt;"",F124="")</formula>
    </cfRule>
  </conditionalFormatting>
  <conditionalFormatting sqref="F125:M125">
    <cfRule type="expression" dxfId="140" priority="10">
      <formula>AND(F124&lt;&gt;"",F125="")</formula>
    </cfRule>
  </conditionalFormatting>
  <conditionalFormatting sqref="F129:M129">
    <cfRule type="expression" dxfId="139" priority="68">
      <formula>AND(F127&lt;&gt;"",F129="")</formula>
    </cfRule>
  </conditionalFormatting>
  <conditionalFormatting sqref="F130:M130">
    <cfRule type="expression" dxfId="138" priority="145">
      <formula>AND(F129&lt;&gt;"",F130="")</formula>
    </cfRule>
  </conditionalFormatting>
  <conditionalFormatting sqref="F150:M150">
    <cfRule type="expression" dxfId="137" priority="122">
      <formula>AND(F122&lt;&gt;"",F150="")</formula>
    </cfRule>
  </conditionalFormatting>
  <conditionalFormatting sqref="F174:M174">
    <cfRule type="expression" dxfId="136" priority="117">
      <formula>AND(F173&lt;&gt;"",F174="")</formula>
    </cfRule>
  </conditionalFormatting>
  <conditionalFormatting sqref="F178:M178">
    <cfRule type="expression" dxfId="135" priority="113">
      <formula>AND(F177&lt;&gt;"",F178="")</formula>
    </cfRule>
  </conditionalFormatting>
  <conditionalFormatting sqref="G183:G187 G191:G195 G199:G203">
    <cfRule type="expression" dxfId="134" priority="108">
      <formula>MOD(G183,1)=0</formula>
    </cfRule>
  </conditionalFormatting>
  <conditionalFormatting sqref="G207:G211">
    <cfRule type="expression" dxfId="133" priority="6">
      <formula>MOD(G207,1)=0</formula>
    </cfRule>
  </conditionalFormatting>
  <conditionalFormatting sqref="G216:H216">
    <cfRule type="expression" dxfId="132" priority="186">
      <formula>AND(F215&lt;&gt;"",F216="")</formula>
    </cfRule>
  </conditionalFormatting>
  <conditionalFormatting sqref="G183:K187 G191:K195 G199:K203">
    <cfRule type="expression" dxfId="131" priority="288">
      <formula>AND($E183&lt;&gt;"",G183="")</formula>
    </cfRule>
  </conditionalFormatting>
  <conditionalFormatting sqref="G207:K211">
    <cfRule type="expression" dxfId="130" priority="7">
      <formula>AND($E207&lt;&gt;"",G207="")</formula>
    </cfRule>
  </conditionalFormatting>
  <conditionalFormatting sqref="G80:M83">
    <cfRule type="expression" dxfId="129" priority="12">
      <formula>AND($F$79&lt;&gt;"",COUNTIF($F$80:$F$82,TRUE)&lt;&gt;3)</formula>
    </cfRule>
  </conditionalFormatting>
  <conditionalFormatting sqref="G156:M165">
    <cfRule type="expression" dxfId="128" priority="9">
      <formula>AND($F156&lt;&gt;"",G156="")</formula>
    </cfRule>
  </conditionalFormatting>
  <conditionalFormatting sqref="H14">
    <cfRule type="expression" dxfId="127" priority="40">
      <formula>AND(F14&lt;&gt;"",H14="")</formula>
    </cfRule>
  </conditionalFormatting>
  <conditionalFormatting sqref="H17">
    <cfRule type="expression" dxfId="126" priority="36">
      <formula>AND(F17&lt;&gt;"",H17="")</formula>
    </cfRule>
  </conditionalFormatting>
  <conditionalFormatting sqref="H171">
    <cfRule type="expression" dxfId="125" priority="472">
      <formula>AND(J170&lt;&gt;"",H171="")</formula>
    </cfRule>
  </conditionalFormatting>
  <conditionalFormatting sqref="H50:J50 H52:J52 H54:J54">
    <cfRule type="expression" dxfId="124" priority="54">
      <formula>AND($F50="その他",$H50="")</formula>
    </cfRule>
    <cfRule type="expression" dxfId="123" priority="55">
      <formula>$F50="その他"</formula>
    </cfRule>
  </conditionalFormatting>
  <conditionalFormatting sqref="H50:J50">
    <cfRule type="expression" dxfId="122" priority="52">
      <formula>$F50="その他"</formula>
    </cfRule>
  </conditionalFormatting>
  <conditionalFormatting sqref="H52:J52">
    <cfRule type="expression" dxfId="121" priority="56">
      <formula>$F52="その他"</formula>
    </cfRule>
  </conditionalFormatting>
  <conditionalFormatting sqref="H54:J54">
    <cfRule type="expression" dxfId="120" priority="57">
      <formula>$F54="その他"</formula>
    </cfRule>
  </conditionalFormatting>
  <conditionalFormatting sqref="I23">
    <cfRule type="expression" dxfId="119" priority="14">
      <formula>AND(F23&lt;&gt;"",I23="")</formula>
    </cfRule>
  </conditionalFormatting>
  <conditionalFormatting sqref="I26 I29 I32 I35 I38">
    <cfRule type="expression" dxfId="118" priority="20">
      <formula>AND(RIGHT($F26,1)="物",$I26="")</formula>
    </cfRule>
    <cfRule type="expression" dxfId="117" priority="16">
      <formula>AND(RIGHT($F26,1)&lt;&gt;"物",$F26&lt;&gt;"")</formula>
    </cfRule>
  </conditionalFormatting>
  <conditionalFormatting sqref="I75:I77">
    <cfRule type="expression" dxfId="116" priority="24">
      <formula>AND(F75&lt;&gt;"",I75="")</formula>
    </cfRule>
  </conditionalFormatting>
  <conditionalFormatting sqref="I123:J123">
    <cfRule type="expression" dxfId="115" priority="156">
      <formula>AND(F123&lt;&gt;"",I123="")</formula>
    </cfRule>
  </conditionalFormatting>
  <conditionalFormatting sqref="I126:J126">
    <cfRule type="expression" dxfId="114" priority="152">
      <formula>AND(F126&lt;&gt;"",I126="")</formula>
    </cfRule>
  </conditionalFormatting>
  <conditionalFormatting sqref="I132:J132">
    <cfRule type="expression" dxfId="113" priority="144">
      <formula>AND(F132&lt;&gt;"",I132="")</formula>
    </cfRule>
  </conditionalFormatting>
  <conditionalFormatting sqref="I134:J134">
    <cfRule type="expression" dxfId="112" priority="143">
      <formula>AND(F134&lt;&gt;"",I134="")</formula>
    </cfRule>
  </conditionalFormatting>
  <conditionalFormatting sqref="I136:J136">
    <cfRule type="expression" dxfId="111" priority="142">
      <formula>AND(F136&lt;&gt;"",I136="")</formula>
    </cfRule>
  </conditionalFormatting>
  <conditionalFormatting sqref="I138:J138">
    <cfRule type="expression" dxfId="110" priority="141">
      <formula>AND(F138&lt;&gt;"",I138="")</formula>
    </cfRule>
  </conditionalFormatting>
  <conditionalFormatting sqref="I140:J140">
    <cfRule type="expression" dxfId="109" priority="140">
      <formula>AND(F140&lt;&gt;"",I140="")</formula>
    </cfRule>
  </conditionalFormatting>
  <conditionalFormatting sqref="I142:J142">
    <cfRule type="expression" dxfId="108" priority="139">
      <formula>AND(F142&lt;&gt;"",I142="")</formula>
    </cfRule>
  </conditionalFormatting>
  <conditionalFormatting sqref="I144:J144">
    <cfRule type="expression" dxfId="107" priority="138">
      <formula>AND(F144&lt;&gt;"",I144="")</formula>
    </cfRule>
  </conditionalFormatting>
  <conditionalFormatting sqref="I146:J146">
    <cfRule type="expression" dxfId="106" priority="4">
      <formula>AND(F146&lt;&gt;"",I146="")</formula>
    </cfRule>
  </conditionalFormatting>
  <conditionalFormatting sqref="I27:M27 I30:M30 I33:M33 I36:M36 I39:M39">
    <cfRule type="expression" dxfId="105" priority="21">
      <formula>AND(OR(RIGHT($F26,1)=".",AND($F26&lt;&gt;"",RIGHT($F27,1)=".")),$I27="")</formula>
    </cfRule>
    <cfRule type="expression" dxfId="104" priority="17">
      <formula>OR(AND(RIGHT($F26,1)&lt;&gt;".",RIGHT($F27,1)&lt;&gt;".",$F26&lt;&gt;"",$F27&lt;&gt;""),AND(RIGHT($F27,1)&lt;&gt;".",$F27&lt;&gt;""))</formula>
    </cfRule>
  </conditionalFormatting>
  <conditionalFormatting sqref="J77">
    <cfRule type="expression" dxfId="103" priority="60">
      <formula>AND(I77&lt;&gt;"",J77="")</formula>
    </cfRule>
  </conditionalFormatting>
  <conditionalFormatting sqref="L123:M123">
    <cfRule type="expression" dxfId="102" priority="155">
      <formula>AND(I123&lt;&gt;"",L123="")</formula>
    </cfRule>
  </conditionalFormatting>
  <conditionalFormatting sqref="L126:M126">
    <cfRule type="expression" dxfId="101" priority="151">
      <formula>AND(I126&lt;&gt;"",L126="")</formula>
    </cfRule>
  </conditionalFormatting>
  <conditionalFormatting sqref="L132:M132">
    <cfRule type="expression" dxfId="100" priority="137">
      <formula>AND(I132&lt;&gt;"",L132="")</formula>
    </cfRule>
  </conditionalFormatting>
  <conditionalFormatting sqref="L134:M134">
    <cfRule type="expression" dxfId="99" priority="136">
      <formula>AND(I134&lt;&gt;"",L134="")</formula>
    </cfRule>
  </conditionalFormatting>
  <conditionalFormatting sqref="L136:M136">
    <cfRule type="expression" dxfId="98" priority="135">
      <formula>AND(I136&lt;&gt;"",L136="")</formula>
    </cfRule>
  </conditionalFormatting>
  <conditionalFormatting sqref="L138:M138">
    <cfRule type="expression" dxfId="97" priority="134">
      <formula>AND(I138&lt;&gt;"",L138="")</formula>
    </cfRule>
  </conditionalFormatting>
  <conditionalFormatting sqref="L140:M140">
    <cfRule type="expression" dxfId="96" priority="133">
      <formula>AND(I140&lt;&gt;"",L140="")</formula>
    </cfRule>
  </conditionalFormatting>
  <conditionalFormatting sqref="L142:M142">
    <cfRule type="expression" dxfId="95" priority="132">
      <formula>AND(I142&lt;&gt;"",L142="")</formula>
    </cfRule>
  </conditionalFormatting>
  <conditionalFormatting sqref="L144:M144">
    <cfRule type="expression" dxfId="94" priority="131">
      <formula>AND(I144&lt;&gt;"",L144="")</formula>
    </cfRule>
  </conditionalFormatting>
  <conditionalFormatting sqref="L146:M146">
    <cfRule type="expression" dxfId="93" priority="3">
      <formula>AND(I146&lt;&gt;"",L146="")</formula>
    </cfRule>
  </conditionalFormatting>
  <conditionalFormatting sqref="N183:N187 N191:N195 N199:N203">
    <cfRule type="expression" dxfId="92" priority="69">
      <formula>AND($K183&lt;&gt;"",$N183="")</formula>
    </cfRule>
  </conditionalFormatting>
  <conditionalFormatting sqref="N207:N211">
    <cfRule type="expression" dxfId="91" priority="5">
      <formula>AND($K207&lt;&gt;"",$N207="")</formula>
    </cfRule>
  </conditionalFormatting>
  <dataValidations count="53">
    <dataValidation type="list" allowBlank="1" showInputMessage="1" showErrorMessage="1" sqref="F52:G52 F50:G50 F54:G54" xr:uid="{BCD89352-8FAE-449D-8C95-255D65BE73A0}">
      <formula1>INDIRECT("国名")</formula1>
    </dataValidation>
    <dataValidation type="list" allowBlank="1" showInputMessage="1" showErrorMessage="1" prompt="代表番号か部署直通か選択してください" sqref="H17" xr:uid="{FA13A450-396A-4007-8638-25FE00D8D56C}">
      <formula1>"（代表）,（直通）,（担当携帯）"</formula1>
    </dataValidation>
    <dataValidation type="list" allowBlank="1" showInputMessage="1" showErrorMessage="1" prompt="重要度の高い順に、３つ選択してください" sqref="F67:J69" xr:uid="{95C13CED-5797-45B4-BEF2-AF565AD386D8}">
      <formula1>INDIRECT("海外展開ビジョンと方策")</formula1>
    </dataValidation>
    <dataValidation type="custom" imeMode="disabled" allowBlank="1" showInputMessage="1" showErrorMessage="1" error="半角で入力してください。" prompt="半角で入力してください。_x000a_900-0001など" sqref="F8:G8" xr:uid="{DA6805BD-3CF4-4BF5-ADAA-47477E9D450A}">
      <formula1>LEN(F8)=LENB(F8)</formula1>
    </dataValidation>
    <dataValidation imeMode="disabled" allowBlank="1" showInputMessage="1" showErrorMessage="1" sqref="I132:J132 L144:M144 L142:M142 I134:J134 L132:M132 I136:J136 L134:M134 I138:J138 L136:M136 I140:J140 L138:M138 I142:J142 L140:M140 I144:J144 G215:H216 F156:F165 L146:M146 I146:J146" xr:uid="{1643DD3E-AD56-4840-9D42-BB509E24EB3C}"/>
    <dataValidation type="custom" imeMode="disabled" allowBlank="1" showInputMessage="1" showErrorMessage="1" sqref="F55:G55 F51:G51 F53:G53 F42:G48 G191:H195 G199:H203 G207:H211 G183:H187" xr:uid="{E154BB13-FA4F-4219-A2B9-D5FF0E22E55E}">
      <formula1>ISNUMBER(F42)</formula1>
    </dataValidation>
    <dataValidation type="custom" imeMode="disabled" allowBlank="1" showInputMessage="1" showErrorMessage="1" prompt="今年度の輸出目標額を記入してください。入力単位は（円）。_x000a_半角数字で入力してください。" sqref="F86:H86" xr:uid="{B273ADFC-6A6C-4232-B8D7-54462D4613CD}">
      <formula1>ISNUMBER(F86)</formula1>
    </dataValidation>
    <dataValidation type="list" allowBlank="1" showInputMessage="1" showErrorMessage="1" sqref="F140:G140 F134:G134 F142:G142 F132:G132 F136:G136 F138:G138 F144:G144 F146:G146" xr:uid="{B36DBB2B-A562-4A5F-AB7F-74F611F96B82}">
      <formula1>実施項目</formula1>
    </dataValidation>
    <dataValidation type="whole" imeMode="disabled" operator="greaterThanOrEqual" allowBlank="1" showInputMessage="1" showErrorMessage="1" sqref="F198 F190 F206 F168:I168 F170:I170 F182" xr:uid="{1F39EEB5-1336-4185-9700-22163B8C59F4}">
      <formula1>0</formula1>
    </dataValidation>
    <dataValidation type="custom" imeMode="fullKatakana" allowBlank="1" showInputMessage="1" showErrorMessage="1" error="全角カナで入力してください" prompt="全角カナで入力してください" sqref="F5:M5 F10:M10" xr:uid="{3329A2AA-472A-44E9-ACC9-571B8A0BA4D9}">
      <formula1>PHONETIC(F5)=F5</formula1>
    </dataValidation>
    <dataValidation type="whole" imeMode="disabled" allowBlank="1" showInputMessage="1" showErrorMessage="1" error="半角数字で入力してください。" prompt="半角数字で入力してください。" sqref="F41:G41" xr:uid="{FC9830CA-6418-4AE6-A662-B8EBC2A37947}">
      <formula1>2000</formula1>
      <formula2>2030</formula2>
    </dataValidation>
    <dataValidation allowBlank="1" showInputMessage="1" showErrorMessage="1" prompt="「〇〇銀行」、「△△信用金庫」のように入力してください。" sqref="H74 F75:H75" xr:uid="{42ED2C8C-62D6-4F61-A0B0-EB5186B245A5}"/>
    <dataValidation allowBlank="1" showInputMessage="1" showErrorMessage="1" prompt="本店の場合は「本店」、支店の場合は「△△支店」と入力してください。_x000a_ゆうちょ銀行の場合は、振込用の店名を入力ください。" sqref="F76" xr:uid="{874B9BA3-F0A8-4CE3-AF3D-38CD482FEC86}"/>
    <dataValidation type="list" allowBlank="1" showInputMessage="1" showErrorMessage="1" sqref="L123:M123 I123:J123 F123:G123" xr:uid="{2A48DBE8-E124-4D48-9E9F-BCCB2CE5B12F}">
      <formula1>主要ターゲット層</formula1>
    </dataValidation>
    <dataValidation type="list" allowBlank="1" showInputMessage="1" showErrorMessage="1" sqref="I126:J126 F126:G126 L126:M126" xr:uid="{97A731AE-C920-4D46-A04D-BC11C872AD62}">
      <formula1>活動の目的・概要</formula1>
    </dataValidation>
    <dataValidation type="custom" imeMode="disabled" allowBlank="1" showInputMessage="1" showErrorMessage="1" error="半角で入力してください。" prompt="半角で入力してください。" sqref="G21 F19:M19" xr:uid="{A2D1B27A-9CEA-40E1-BF46-F26E7C1AF1FD}">
      <formula1>LEN(F19)=LENB(F19)</formula1>
    </dataValidation>
    <dataValidation type="custom" imeMode="disabled" operator="greaterThanOrEqual" allowBlank="1" showInputMessage="1" showErrorMessage="1" prompt="選択した通貨の、対円レートを入力してください。_x000a_日本円の場合は、「1」と入力。_x000a_１香港ドル＝17.37円の場合は、「17.37」と入力。" sqref="K207:K211 K183:K187 K191:K195 K199:K203" xr:uid="{85314745-E3DF-41E1-9FB0-3C8818C59D5C}">
      <formula1>ISNUMBER(K183)</formula1>
    </dataValidation>
    <dataValidation type="whole" imeMode="disabled" operator="greaterThanOrEqual" allowBlank="1" showInputMessage="1" showErrorMessage="1" error="半角数字で入力してください。" prompt="代表者を含めた総数を、半角数字で入力してください。" sqref="F14:G14" xr:uid="{9A88297B-7FD9-476E-BB64-475EF6DD32B5}">
      <formula1>0</formula1>
    </dataValidation>
    <dataValidation type="custom" imeMode="disabled" allowBlank="1" showInputMessage="1" showErrorMessage="1" error="半角で入力してください。" prompt="半角で入力してください。_x000a_自社ウェブサイトがない場合は、「None」と入力。" sqref="F20:M20" xr:uid="{CE6D307F-9893-4C69-BA4C-EEA5F0C1BB33}">
      <formula1>LEN(F20)=LENB(F20)</formula1>
    </dataValidation>
    <dataValidation type="list" allowBlank="1" showInputMessage="1" showErrorMessage="1" prompt="税務署に届け出ている本業の業種を、リストから選択してください" sqref="I23:M23" xr:uid="{65E133AC-F219-4580-A3CB-7E22EEC86481}">
      <formula1>INDIRECT("業種")</formula1>
    </dataValidation>
    <dataValidation type="custom" imeMode="disabled" allowBlank="1" showInputMessage="1" showErrorMessage="1" error="半角で入力してください。" prompt="ハイフン（-）を入れ、半角数字で入力してください。_x000a_例.098-123-4567" sqref="F18:G18" xr:uid="{8353B91E-E450-4EB9-988C-A3D125391617}">
      <formula1>LEN(F18)=LENB(F18)</formula1>
    </dataValidation>
    <dataValidation imeMode="disabled" allowBlank="1" showInputMessage="1" showErrorMessage="1" prompt="履歴事項全部証明書（登記簿）に記載のある「会社成立の年月日」と一致すること。" sqref="F11:G11" xr:uid="{3F4887A0-D432-4F34-BB3B-0FAAB1E0B9C3}"/>
    <dataValidation allowBlank="1" showInputMessage="1" showErrorMessage="1" prompt="口座名義人は、通帳表面に記載のある表記に合わせて記入すること" sqref="F78:M78" xr:uid="{2D69641C-8383-4C18-80D2-6F92D89BAB56}"/>
    <dataValidation allowBlank="1" showInputMessage="1" showErrorMessage="1" prompt="確認事項の内容をそれぞれ確認し、チェック欄を「✔」すること。_x000a_メールマガジンについては、任意です。" sqref="F80:G83" xr:uid="{A8A94945-30A1-45D8-87D0-341EEA1BC354}"/>
    <dataValidation allowBlank="1" showInputMessage="1" showErrorMessage="1" prompt="参加予定のイベント・商談会、渡航・招聘等を具体的に記入してください。" sqref="F97:M97 F99:M99 F101:M101 F103:M103 F105:M105 F107:M107 F109:M109 F111:M111 F113:M113 F115:M115 F117:M117 F119:M119" xr:uid="{DC4139A0-A2D5-4157-9F9E-05366949D00A}"/>
    <dataValidation type="custom" imeMode="disabled" allowBlank="1" showInputMessage="1" showErrorMessage="1" error="半角で入力してください。" prompt="ハイフン（-）を入れ、半角数字で入力してください。_x000a_例.098-123-4567、090-1234-5678" sqref="F17:G17" xr:uid="{38DF0E75-0EC3-4397-907C-B134072C9949}">
      <formula1>LEN(F17)=LENB(F17)</formula1>
    </dataValidation>
    <dataValidation type="whole" imeMode="disabled" allowBlank="1" showInputMessage="1" showErrorMessage="1" error="０～１００までの半角数字で入力してください" prompt="０～１００までの税率を半角数字で入力してください" sqref="N199:N203 N183:N187 N191:N195 N207:N211" xr:uid="{B7A57358-FE3D-4D60-AA27-223593AE7267}">
      <formula1>0</formula1>
      <formula2>100</formula2>
    </dataValidation>
    <dataValidation type="list" allowBlank="1" showInputMessage="1" showErrorMessage="1" prompt="昨年度の課題について、重要度の２番目に高いものを選択してください。" sqref="F88:H88" xr:uid="{FAC9D716-5C93-4DDB-B1AA-8D77DFB2D667}">
      <formula1>INDIRECT("課題")</formula1>
    </dataValidation>
    <dataValidation type="list" allowBlank="1" showInputMessage="1" showErrorMessage="1" prompt="今年度の戦略、展開方法について、重要度の３番目に高いものを選択してください。" sqref="F93:H93" xr:uid="{52C81B63-FCAE-4AE0-9EB8-177CE57D3E8B}">
      <formula1>INDIRECT("海外展開ビジョンと方策")</formula1>
    </dataValidation>
    <dataValidation type="list" allowBlank="1" showInputMessage="1" showErrorMessage="1" prompt="今年度の戦略、展開方法について、重要度の２番目に高いものを選択してください。" sqref="F92:H92" xr:uid="{280446A5-4674-4FE0-95F2-CF44A6594CEC}">
      <formula1>INDIRECT("海外展開ビジョンと方策")</formula1>
    </dataValidation>
    <dataValidation type="list" allowBlank="1" showInputMessage="1" showErrorMessage="1" prompt="今年度の戦略、展開方法について、重要度の１番高いものを選択してください。" sqref="F91:H91" xr:uid="{8FE80885-EFCD-4A5C-AEBE-97FF1F13004F}">
      <formula1>INDIRECT("海外展開ビジョンと方策")</formula1>
    </dataValidation>
    <dataValidation type="list" allowBlank="1" showInputMessage="1" showErrorMessage="1" prompt="過去に沖縄県に対して入札参加資格をもっているか。_x000a_どちらかを選択してください" sqref="F73" xr:uid="{D342314A-9F75-475C-A7A7-FA482404260E}">
      <formula1>"有,無"</formula1>
    </dataValidation>
    <dataValidation type="custom" imeMode="fullKatakana" allowBlank="1" showInputMessage="1" showErrorMessage="1" error="全角カナで入力してください" prompt="口座名義を全角カナで入力してください" sqref="F79:M79" xr:uid="{8CE85EBC-5B9F-4BA7-A362-B79D2D2E6391}">
      <formula1>PHONETIC(F79)=F79</formula1>
    </dataValidation>
    <dataValidation type="list" allowBlank="1" showInputMessage="1" showErrorMessage="1" prompt="預金種目を選択してください。" sqref="I77" xr:uid="{D37EF974-234E-44C9-ACF5-4F2FF791F68A}">
      <formula1>"普通預金,当座預金"</formula1>
    </dataValidation>
    <dataValidation type="custom" imeMode="fullKatakana" allowBlank="1" showInputMessage="1" showErrorMessage="1" error="全角カナで入力してください" prompt="支店名を全角カナで入力してください" sqref="I76:M76" xr:uid="{1DDD3FF0-BC26-4E06-B356-9B43B4237971}">
      <formula1>PHONETIC(I76)=I76</formula1>
    </dataValidation>
    <dataValidation type="custom" imeMode="fullKatakana" allowBlank="1" showInputMessage="1" showErrorMessage="1" error="全角カナで入力してください" prompt="銀行名を全角カナで入力してください" sqref="I75:M75" xr:uid="{7AAB6B57-2BBB-4A87-9A34-573C441D8179}">
      <formula1>PHONETIC(I75)=I75</formula1>
    </dataValidation>
    <dataValidation allowBlank="1" showInputMessage="1" showErrorMessage="1" prompt="その他の国名を入力してください。" sqref="H50:J50 H52:J52 H54:J54" xr:uid="{1D18B464-BC26-41A0-80ED-ACC02C2A865D}"/>
    <dataValidation allowBlank="1" showInputMessage="1" showErrorMessage="1" prompt="事業の詳細を入力してください。" sqref="F24:M24" xr:uid="{8323054C-274E-4243-A5D7-FE25530CEFE2}"/>
    <dataValidation type="list" allowBlank="1" showInputMessage="1" showErrorMessage="1" prompt="補助対象事業者の種別を選択してください。" sqref="F23:H23" xr:uid="{59EA88B5-3488-4F8D-86FF-05BABD2914EB}">
      <formula1>INDIRECT("補助対象事業者")</formula1>
    </dataValidation>
    <dataValidation type="list" allowBlank="1" showInputMessage="1" showErrorMessage="1" prompt="品目をリストから選択してください" sqref="F39:H39 F30:H30" xr:uid="{D9F9F709-A8BE-41E8-A092-D986C84FC31D}">
      <formula1>INDIRECT(IF(RIGHT(F29,1)="物",I29,F29))</formula1>
    </dataValidation>
    <dataValidation type="list" showInputMessage="1" showErrorMessage="1" error="その他を選択した時のみ入力可能です。" prompt="品目をリストから選択してください" sqref="F27:H27 F33:H33 F36:H36" xr:uid="{88136814-1E90-4061-B586-E4BEAFD0E7F1}">
      <formula1>INDIRECT(IF(RIGHT(F26,1)="物",I26,F26))</formula1>
    </dataValidation>
    <dataValidation type="list" allowBlank="1" showInputMessage="1" showErrorMessage="1" prompt="中分類をリストから選択してください" sqref="I26:M26 I32:M32 I35:M35 I38:M38 I29:M29" xr:uid="{995ACCD0-6F02-40AF-AEAC-96154794E11F}">
      <formula1>INDIRECT(IF(RIGHT(F26,1)="物",F26,""))</formula1>
    </dataValidation>
    <dataValidation type="list" allowBlank="1" showInputMessage="1" showErrorMessage="1" prompt="大分類をリストから選択してください" sqref="F26:H26 F38:H38 F32:H32 F35:H35 F29:H29" xr:uid="{BD1537C9-D9F9-4D3B-9428-B9BA379AA320}">
      <formula1>大分類</formula1>
    </dataValidation>
    <dataValidation type="custom" imeMode="disabled" allowBlank="1" showInputMessage="1" showErrorMessage="1" prompt="口座番号を入力してください。_x000a_６桁の場合は頭に「０」を追加し、７桁の半角数字で入力してください。_x000a_ゆうちょ銀行をご使用の場合、振込用の口座番号を入力ください。" sqref="J77:M77" xr:uid="{176FB362-A186-401A-8364-312E2D231D4D}">
      <formula1>AND(LEN(J77)=7,ISNUMBER(VALUE(J77)))</formula1>
    </dataValidation>
    <dataValidation type="custom" imeMode="disabled" allowBlank="1" showInputMessage="1" showErrorMessage="1" error="3桁の半角数字で入力してください。" prompt="店番を３桁の半角数字で入力してください。" sqref="F77" xr:uid="{3AC20E99-68AB-4F6A-BC5A-8023EE061760}">
      <formula1>AND(LEN(F77)=3,ISNUMBER(VALUE(F77)))</formula1>
    </dataValidation>
    <dataValidation type="list" allowBlank="1" showInputMessage="1" showErrorMessage="1" prompt="昨年度の課題について、重要度の３番目に高いものを選択してください。" sqref="F89:H89" xr:uid="{82C441F1-DFB3-4CC5-8D60-1321F6106A0B}">
      <formula1>INDIRECT("課題")</formula1>
    </dataValidation>
    <dataValidation type="custom" showInputMessage="1" showErrorMessage="1" error="大分類・品目で「その他」を選択した時のみ入力できます。" prompt="大分類・品目で「その他」を選択した際は、品目名を手入力してください。" sqref="I33:M33 I27:M27 I39:M39 I30:M30 I36:M36" xr:uid="{F121CA10-04C9-467C-A938-86D6AF15804D}">
      <formula1>OR(RIGHT(F26,1)=".",RIGHT(F27,1)=".")</formula1>
    </dataValidation>
    <dataValidation type="custom" imeMode="disabled" allowBlank="1" showInputMessage="1" showErrorMessage="1" error="13桁の半角数字になっているか確認してください。" prompt="ハイフン（‐）は入れずに、12桁か13桁の法人番号を半角数字で入力してください。_x000a_※海外企業は不要です。" sqref="F12:G12" xr:uid="{2DBE923C-0ABE-44EC-9619-1EAF00AA8857}">
      <formula1>OR(LEN(F12)=12,LEN(F12)=13)</formula1>
    </dataValidation>
    <dataValidation type="whole" imeMode="disabled" operator="greaterThanOrEqual" allowBlank="1" showInputMessage="1" showErrorMessage="1" error="半角数字で入力してください。" prompt="うち、非正規社員の人数を半角数字で入力してください。" sqref="H14" xr:uid="{907F4734-BB3F-4350-AEDC-44BEF67615ED}">
      <formula1>0</formula1>
    </dataValidation>
    <dataValidation type="list" imeMode="disabled" allowBlank="1" showInputMessage="1" showErrorMessage="1" error="1～12のいずれかを入力" prompt="1～12のいずれかの月を選択" sqref="F13:G13" xr:uid="{A55EFA6A-88F5-41AE-9558-EDE5D7E292FE}">
      <formula1>"1,2,3,4,5,6,7,8,9,10,11,12"</formula1>
    </dataValidation>
    <dataValidation type="list" allowBlank="1" showInputMessage="1" showErrorMessage="1" prompt="昨年度の課題について、重要度の１番高いものを選択してください。" sqref="F87:H87" xr:uid="{1A5A3F79-8C9F-4F72-A293-BD38C8B5A0FA}">
      <formula1>課題</formula1>
    </dataValidation>
    <dataValidation allowBlank="1" showInputMessage="1" showErrorMessage="1" prompt="①自社→②〇〇社→③△△社や、①〇〇社→②自社→③△△社のようになるよう入力してください。" sqref="F150:M150" xr:uid="{010FF7F3-2DBC-4F33-A31D-402D66EF6BBB}"/>
    <dataValidation type="list" allowBlank="1" showInputMessage="1" showErrorMessage="1" prompt="重要度の高い順に、３つ選択してください" sqref="F175:I177 F171:I173" xr:uid="{C38A04EF-C578-4279-9EED-29D118393AF8}">
      <formula1>海外展開ビジョンと方策</formula1>
    </dataValidation>
  </dataValidations>
  <pageMargins left="0.7" right="0.7" top="0.75" bottom="0.75" header="0.3" footer="0.3"/>
  <drawing r:id="rId2"/>
  <mc:AlternateContent>
    <mc:Choice Requires="x14">
      <controls>
        <mc:AlternateContent>
          <mc:Choice Requires="x14">
            <control shapeId="52566" r:id="rId4" name="Check Box 342">
              <controlPr locked="0" defaultSize="0" autoFill="0" autoLine="0" autoPict="0">
                <anchor moveWithCells="1">
                  <from>
                    <xdr:col>5</xdr:col>
                    <xdr:colOff>374650</xdr:colOff>
                    <xdr:row>79</xdr:row>
                    <xdr:rowOff>0</xdr:rowOff>
                  </from>
                  <to>
                    <xdr:col>12</xdr:col>
                    <xdr:colOff>152400</xdr:colOff>
                    <xdr:row>80</xdr:row>
                    <xdr:rowOff>38100</xdr:rowOff>
                  </to>
                </anchor>
              </controlPr>
            </control>
          </mc:Choice>
        </mc:AlternateContent>
        <mc:AlternateContent>
          <mc:Choice Requires="x14">
            <control shapeId="52567" r:id="rId5" name="Check Box 343">
              <controlPr locked="0" defaultSize="0" autoFill="0" autoLine="0" autoPict="0">
                <anchor moveWithCells="1">
                  <from>
                    <xdr:col>5</xdr:col>
                    <xdr:colOff>374650</xdr:colOff>
                    <xdr:row>80</xdr:row>
                    <xdr:rowOff>0</xdr:rowOff>
                  </from>
                  <to>
                    <xdr:col>12</xdr:col>
                    <xdr:colOff>228600</xdr:colOff>
                    <xdr:row>81</xdr:row>
                    <xdr:rowOff>38100</xdr:rowOff>
                  </to>
                </anchor>
              </controlPr>
            </control>
          </mc:Choice>
        </mc:AlternateContent>
        <mc:AlternateContent>
          <mc:Choice Requires="x14">
            <control shapeId="52568" r:id="rId6" name="Check Box 344">
              <controlPr locked="0" defaultSize="0" autoFill="0" autoLine="0" autoPict="0">
                <anchor moveWithCells="1">
                  <from>
                    <xdr:col>5</xdr:col>
                    <xdr:colOff>374650</xdr:colOff>
                    <xdr:row>81</xdr:row>
                    <xdr:rowOff>6350</xdr:rowOff>
                  </from>
                  <to>
                    <xdr:col>12</xdr:col>
                    <xdr:colOff>190500</xdr:colOff>
                    <xdr:row>82</xdr:row>
                    <xdr:rowOff>38100</xdr:rowOff>
                  </to>
                </anchor>
              </controlPr>
            </control>
          </mc:Choice>
        </mc:AlternateContent>
        <mc:AlternateContent>
          <mc:Choice Requires="x14">
            <control shapeId="52569" r:id="rId7" name="Check Box 345">
              <controlPr locked="0" defaultSize="0" autoFill="0" autoLine="0" autoPict="0">
                <anchor moveWithCells="1">
                  <from>
                    <xdr:col>5</xdr:col>
                    <xdr:colOff>374650</xdr:colOff>
                    <xdr:row>82</xdr:row>
                    <xdr:rowOff>6350</xdr:rowOff>
                  </from>
                  <to>
                    <xdr:col>12</xdr:col>
                    <xdr:colOff>76200</xdr:colOff>
                    <xdr:row>83</xdr:row>
                    <xdr:rowOff>38100</xdr:rowOff>
                  </to>
                </anchor>
              </controlPr>
            </control>
          </mc:Choice>
        </mc:AlternateContent>
        <mc:AlternateContent>
          <mc:Choice Requires="x14">
            <control shapeId="52570" r:id="rId8" name="Check Box 346">
              <controlPr defaultSize="0" autoFill="0" autoLine="0" autoPict="0" altText="">
                <anchor moveWithCells="1">
                  <from>
                    <xdr:col>5</xdr:col>
                    <xdr:colOff>69850</xdr:colOff>
                    <xdr:row>95</xdr:row>
                    <xdr:rowOff>0</xdr:rowOff>
                  </from>
                  <to>
                    <xdr:col>5</xdr:col>
                    <xdr:colOff>869950</xdr:colOff>
                    <xdr:row>96</xdr:row>
                    <xdr:rowOff>0</xdr:rowOff>
                  </to>
                </anchor>
              </controlPr>
            </control>
          </mc:Choice>
        </mc:AlternateContent>
        <mc:AlternateContent>
          <mc:Choice Requires="x14">
            <control shapeId="52571" r:id="rId9" name="Check Box 347">
              <controlPr defaultSize="0" autoFill="0" autoLine="0" autoPict="0">
                <anchor moveWithCells="1">
                  <from>
                    <xdr:col>6</xdr:col>
                    <xdr:colOff>76200</xdr:colOff>
                    <xdr:row>95</xdr:row>
                    <xdr:rowOff>0</xdr:rowOff>
                  </from>
                  <to>
                    <xdr:col>7</xdr:col>
                    <xdr:colOff>0</xdr:colOff>
                    <xdr:row>96</xdr:row>
                    <xdr:rowOff>0</xdr:rowOff>
                  </to>
                </anchor>
              </controlPr>
            </control>
          </mc:Choice>
        </mc:AlternateContent>
        <mc:AlternateContent>
          <mc:Choice Requires="x14">
            <control shapeId="52572" r:id="rId10" name="Check Box 348">
              <controlPr defaultSize="0" autoFill="0" autoLine="0" autoPict="0">
                <anchor moveWithCells="1">
                  <from>
                    <xdr:col>7</xdr:col>
                    <xdr:colOff>76200</xdr:colOff>
                    <xdr:row>95</xdr:row>
                    <xdr:rowOff>0</xdr:rowOff>
                  </from>
                  <to>
                    <xdr:col>8</xdr:col>
                    <xdr:colOff>0</xdr:colOff>
                    <xdr:row>96</xdr:row>
                    <xdr:rowOff>0</xdr:rowOff>
                  </to>
                </anchor>
              </controlPr>
            </control>
          </mc:Choice>
        </mc:AlternateContent>
        <mc:AlternateContent>
          <mc:Choice Requires="x14">
            <control shapeId="52573" r:id="rId11" name="Check Box 349">
              <controlPr defaultSize="0" autoFill="0" autoLine="0" autoPict="0">
                <anchor moveWithCells="1">
                  <from>
                    <xdr:col>8</xdr:col>
                    <xdr:colOff>76200</xdr:colOff>
                    <xdr:row>95</xdr:row>
                    <xdr:rowOff>0</xdr:rowOff>
                  </from>
                  <to>
                    <xdr:col>9</xdr:col>
                    <xdr:colOff>0</xdr:colOff>
                    <xdr:row>96</xdr:row>
                    <xdr:rowOff>0</xdr:rowOff>
                  </to>
                </anchor>
              </controlPr>
            </control>
          </mc:Choice>
        </mc:AlternateContent>
        <mc:AlternateContent>
          <mc:Choice Requires="x14">
            <control shapeId="52574" r:id="rId12" name="Check Box 350">
              <controlPr defaultSize="0" autoFill="0" autoLine="0" autoPict="0">
                <anchor moveWithCells="1">
                  <from>
                    <xdr:col>9</xdr:col>
                    <xdr:colOff>82550</xdr:colOff>
                    <xdr:row>95</xdr:row>
                    <xdr:rowOff>0</xdr:rowOff>
                  </from>
                  <to>
                    <xdr:col>10</xdr:col>
                    <xdr:colOff>0</xdr:colOff>
                    <xdr:row>96</xdr:row>
                    <xdr:rowOff>0</xdr:rowOff>
                  </to>
                </anchor>
              </controlPr>
            </control>
          </mc:Choice>
        </mc:AlternateContent>
        <mc:AlternateContent>
          <mc:Choice Requires="x14">
            <control shapeId="52575" r:id="rId13" name="Check Box 351">
              <controlPr defaultSize="0" autoFill="0" autoLine="0" autoPict="0">
                <anchor moveWithCells="1">
                  <from>
                    <xdr:col>10</xdr:col>
                    <xdr:colOff>82550</xdr:colOff>
                    <xdr:row>95</xdr:row>
                    <xdr:rowOff>0</xdr:rowOff>
                  </from>
                  <to>
                    <xdr:col>10</xdr:col>
                    <xdr:colOff>863600</xdr:colOff>
                    <xdr:row>96</xdr:row>
                    <xdr:rowOff>0</xdr:rowOff>
                  </to>
                </anchor>
              </controlPr>
            </control>
          </mc:Choice>
        </mc:AlternateContent>
        <mc:AlternateContent>
          <mc:Choice Requires="x14">
            <control shapeId="52576" r:id="rId14" name="Check Box 352">
              <controlPr defaultSize="0" autoFill="0" autoLine="0" autoPict="0">
                <anchor moveWithCells="1">
                  <from>
                    <xdr:col>5</xdr:col>
                    <xdr:colOff>69850</xdr:colOff>
                    <xdr:row>97</xdr:row>
                    <xdr:rowOff>0</xdr:rowOff>
                  </from>
                  <to>
                    <xdr:col>5</xdr:col>
                    <xdr:colOff>869950</xdr:colOff>
                    <xdr:row>98</xdr:row>
                    <xdr:rowOff>0</xdr:rowOff>
                  </to>
                </anchor>
              </controlPr>
            </control>
          </mc:Choice>
        </mc:AlternateContent>
        <mc:AlternateContent>
          <mc:Choice Requires="x14">
            <control shapeId="52577" r:id="rId15" name="Check Box 353">
              <controlPr defaultSize="0" autoFill="0" autoLine="0" autoPict="0">
                <anchor moveWithCells="1">
                  <from>
                    <xdr:col>6</xdr:col>
                    <xdr:colOff>76200</xdr:colOff>
                    <xdr:row>97</xdr:row>
                    <xdr:rowOff>0</xdr:rowOff>
                  </from>
                  <to>
                    <xdr:col>6</xdr:col>
                    <xdr:colOff>876300</xdr:colOff>
                    <xdr:row>98</xdr:row>
                    <xdr:rowOff>0</xdr:rowOff>
                  </to>
                </anchor>
              </controlPr>
            </control>
          </mc:Choice>
        </mc:AlternateContent>
        <mc:AlternateContent>
          <mc:Choice Requires="x14">
            <control shapeId="52578" r:id="rId16" name="Check Box 354">
              <controlPr defaultSize="0" autoFill="0" autoLine="0" autoPict="0">
                <anchor moveWithCells="1">
                  <from>
                    <xdr:col>7</xdr:col>
                    <xdr:colOff>76200</xdr:colOff>
                    <xdr:row>97</xdr:row>
                    <xdr:rowOff>0</xdr:rowOff>
                  </from>
                  <to>
                    <xdr:col>7</xdr:col>
                    <xdr:colOff>876300</xdr:colOff>
                    <xdr:row>98</xdr:row>
                    <xdr:rowOff>0</xdr:rowOff>
                  </to>
                </anchor>
              </controlPr>
            </control>
          </mc:Choice>
        </mc:AlternateContent>
        <mc:AlternateContent>
          <mc:Choice Requires="x14">
            <control shapeId="52579" r:id="rId17" name="Check Box 355">
              <controlPr defaultSize="0" autoFill="0" autoLine="0" autoPict="0">
                <anchor moveWithCells="1">
                  <from>
                    <xdr:col>8</xdr:col>
                    <xdr:colOff>76200</xdr:colOff>
                    <xdr:row>97</xdr:row>
                    <xdr:rowOff>0</xdr:rowOff>
                  </from>
                  <to>
                    <xdr:col>8</xdr:col>
                    <xdr:colOff>876300</xdr:colOff>
                    <xdr:row>98</xdr:row>
                    <xdr:rowOff>0</xdr:rowOff>
                  </to>
                </anchor>
              </controlPr>
            </control>
          </mc:Choice>
        </mc:AlternateContent>
        <mc:AlternateContent>
          <mc:Choice Requires="x14">
            <control shapeId="52580" r:id="rId18" name="Check Box 356">
              <controlPr defaultSize="0" autoFill="0" autoLine="0" autoPict="0">
                <anchor moveWithCells="1">
                  <from>
                    <xdr:col>9</xdr:col>
                    <xdr:colOff>82550</xdr:colOff>
                    <xdr:row>97</xdr:row>
                    <xdr:rowOff>0</xdr:rowOff>
                  </from>
                  <to>
                    <xdr:col>9</xdr:col>
                    <xdr:colOff>876300</xdr:colOff>
                    <xdr:row>98</xdr:row>
                    <xdr:rowOff>0</xdr:rowOff>
                  </to>
                </anchor>
              </controlPr>
            </control>
          </mc:Choice>
        </mc:AlternateContent>
        <mc:AlternateContent>
          <mc:Choice Requires="x14">
            <control shapeId="52581" r:id="rId19" name="Check Box 357">
              <controlPr defaultSize="0" autoFill="0" autoLine="0" autoPict="0">
                <anchor moveWithCells="1">
                  <from>
                    <xdr:col>10</xdr:col>
                    <xdr:colOff>82550</xdr:colOff>
                    <xdr:row>97</xdr:row>
                    <xdr:rowOff>0</xdr:rowOff>
                  </from>
                  <to>
                    <xdr:col>10</xdr:col>
                    <xdr:colOff>869950</xdr:colOff>
                    <xdr:row>98</xdr:row>
                    <xdr:rowOff>0</xdr:rowOff>
                  </to>
                </anchor>
              </controlPr>
            </control>
          </mc:Choice>
        </mc:AlternateContent>
        <mc:AlternateContent>
          <mc:Choice Requires="x14">
            <control shapeId="52582" r:id="rId20" name="Check Box 358">
              <controlPr defaultSize="0" autoFill="0" autoLine="0" autoPict="0">
                <anchor moveWithCells="1">
                  <from>
                    <xdr:col>5</xdr:col>
                    <xdr:colOff>69850</xdr:colOff>
                    <xdr:row>99</xdr:row>
                    <xdr:rowOff>0</xdr:rowOff>
                  </from>
                  <to>
                    <xdr:col>5</xdr:col>
                    <xdr:colOff>869950</xdr:colOff>
                    <xdr:row>100</xdr:row>
                    <xdr:rowOff>0</xdr:rowOff>
                  </to>
                </anchor>
              </controlPr>
            </control>
          </mc:Choice>
        </mc:AlternateContent>
        <mc:AlternateContent>
          <mc:Choice Requires="x14">
            <control shapeId="52583" r:id="rId21" name="Check Box 359">
              <controlPr defaultSize="0" autoFill="0" autoLine="0" autoPict="0">
                <anchor moveWithCells="1">
                  <from>
                    <xdr:col>6</xdr:col>
                    <xdr:colOff>76200</xdr:colOff>
                    <xdr:row>99</xdr:row>
                    <xdr:rowOff>0</xdr:rowOff>
                  </from>
                  <to>
                    <xdr:col>7</xdr:col>
                    <xdr:colOff>0</xdr:colOff>
                    <xdr:row>100</xdr:row>
                    <xdr:rowOff>0</xdr:rowOff>
                  </to>
                </anchor>
              </controlPr>
            </control>
          </mc:Choice>
        </mc:AlternateContent>
        <mc:AlternateContent>
          <mc:Choice Requires="x14">
            <control shapeId="52584" r:id="rId22" name="Check Box 360">
              <controlPr defaultSize="0" autoFill="0" autoLine="0" autoPict="0">
                <anchor moveWithCells="1">
                  <from>
                    <xdr:col>7</xdr:col>
                    <xdr:colOff>76200</xdr:colOff>
                    <xdr:row>99</xdr:row>
                    <xdr:rowOff>0</xdr:rowOff>
                  </from>
                  <to>
                    <xdr:col>8</xdr:col>
                    <xdr:colOff>0</xdr:colOff>
                    <xdr:row>100</xdr:row>
                    <xdr:rowOff>0</xdr:rowOff>
                  </to>
                </anchor>
              </controlPr>
            </control>
          </mc:Choice>
        </mc:AlternateContent>
        <mc:AlternateContent>
          <mc:Choice Requires="x14">
            <control shapeId="52585" r:id="rId23" name="Check Box 361">
              <controlPr defaultSize="0" autoFill="0" autoLine="0" autoPict="0">
                <anchor moveWithCells="1">
                  <from>
                    <xdr:col>8</xdr:col>
                    <xdr:colOff>76200</xdr:colOff>
                    <xdr:row>99</xdr:row>
                    <xdr:rowOff>0</xdr:rowOff>
                  </from>
                  <to>
                    <xdr:col>9</xdr:col>
                    <xdr:colOff>0</xdr:colOff>
                    <xdr:row>100</xdr:row>
                    <xdr:rowOff>0</xdr:rowOff>
                  </to>
                </anchor>
              </controlPr>
            </control>
          </mc:Choice>
        </mc:AlternateContent>
        <mc:AlternateContent>
          <mc:Choice Requires="x14">
            <control shapeId="52586" r:id="rId24" name="Check Box 362">
              <controlPr defaultSize="0" autoFill="0" autoLine="0" autoPict="0">
                <anchor moveWithCells="1">
                  <from>
                    <xdr:col>9</xdr:col>
                    <xdr:colOff>82550</xdr:colOff>
                    <xdr:row>99</xdr:row>
                    <xdr:rowOff>0</xdr:rowOff>
                  </from>
                  <to>
                    <xdr:col>10</xdr:col>
                    <xdr:colOff>6350</xdr:colOff>
                    <xdr:row>100</xdr:row>
                    <xdr:rowOff>0</xdr:rowOff>
                  </to>
                </anchor>
              </controlPr>
            </control>
          </mc:Choice>
        </mc:AlternateContent>
        <mc:AlternateContent>
          <mc:Choice Requires="x14">
            <control shapeId="52587" r:id="rId25" name="Check Box 363">
              <controlPr defaultSize="0" autoFill="0" autoLine="0" autoPict="0">
                <anchor moveWithCells="1">
                  <from>
                    <xdr:col>10</xdr:col>
                    <xdr:colOff>82550</xdr:colOff>
                    <xdr:row>99</xdr:row>
                    <xdr:rowOff>0</xdr:rowOff>
                  </from>
                  <to>
                    <xdr:col>10</xdr:col>
                    <xdr:colOff>863600</xdr:colOff>
                    <xdr:row>100</xdr:row>
                    <xdr:rowOff>0</xdr:rowOff>
                  </to>
                </anchor>
              </controlPr>
            </control>
          </mc:Choice>
        </mc:AlternateContent>
        <mc:AlternateContent>
          <mc:Choice Requires="x14">
            <control shapeId="52588" r:id="rId26" name="Check Box 364">
              <controlPr defaultSize="0" autoFill="0" autoLine="0" autoPict="0">
                <anchor moveWithCells="1">
                  <from>
                    <xdr:col>5</xdr:col>
                    <xdr:colOff>69850</xdr:colOff>
                    <xdr:row>101</xdr:row>
                    <xdr:rowOff>0</xdr:rowOff>
                  </from>
                  <to>
                    <xdr:col>5</xdr:col>
                    <xdr:colOff>869950</xdr:colOff>
                    <xdr:row>102</xdr:row>
                    <xdr:rowOff>0</xdr:rowOff>
                  </to>
                </anchor>
              </controlPr>
            </control>
          </mc:Choice>
        </mc:AlternateContent>
        <mc:AlternateContent>
          <mc:Choice Requires="x14">
            <control shapeId="52589" r:id="rId27" name="Check Box 365">
              <controlPr defaultSize="0" autoFill="0" autoLine="0" autoPict="0">
                <anchor moveWithCells="1">
                  <from>
                    <xdr:col>6</xdr:col>
                    <xdr:colOff>76200</xdr:colOff>
                    <xdr:row>101</xdr:row>
                    <xdr:rowOff>0</xdr:rowOff>
                  </from>
                  <to>
                    <xdr:col>6</xdr:col>
                    <xdr:colOff>844550</xdr:colOff>
                    <xdr:row>102</xdr:row>
                    <xdr:rowOff>0</xdr:rowOff>
                  </to>
                </anchor>
              </controlPr>
            </control>
          </mc:Choice>
        </mc:AlternateContent>
        <mc:AlternateContent>
          <mc:Choice Requires="x14">
            <control shapeId="52590" r:id="rId28" name="Check Box 366">
              <controlPr defaultSize="0" autoFill="0" autoLine="0" autoPict="0">
                <anchor moveWithCells="1">
                  <from>
                    <xdr:col>7</xdr:col>
                    <xdr:colOff>76200</xdr:colOff>
                    <xdr:row>101</xdr:row>
                    <xdr:rowOff>0</xdr:rowOff>
                  </from>
                  <to>
                    <xdr:col>7</xdr:col>
                    <xdr:colOff>844550</xdr:colOff>
                    <xdr:row>102</xdr:row>
                    <xdr:rowOff>0</xdr:rowOff>
                  </to>
                </anchor>
              </controlPr>
            </control>
          </mc:Choice>
        </mc:AlternateContent>
        <mc:AlternateContent>
          <mc:Choice Requires="x14">
            <control shapeId="52591" r:id="rId29" name="Check Box 367">
              <controlPr defaultSize="0" autoFill="0" autoLine="0" autoPict="0">
                <anchor moveWithCells="1">
                  <from>
                    <xdr:col>8</xdr:col>
                    <xdr:colOff>76200</xdr:colOff>
                    <xdr:row>101</xdr:row>
                    <xdr:rowOff>0</xdr:rowOff>
                  </from>
                  <to>
                    <xdr:col>8</xdr:col>
                    <xdr:colOff>844550</xdr:colOff>
                    <xdr:row>102</xdr:row>
                    <xdr:rowOff>0</xdr:rowOff>
                  </to>
                </anchor>
              </controlPr>
            </control>
          </mc:Choice>
        </mc:AlternateContent>
        <mc:AlternateContent>
          <mc:Choice Requires="x14">
            <control shapeId="52592" r:id="rId30" name="Check Box 368">
              <controlPr defaultSize="0" autoFill="0" autoLine="0" autoPict="0">
                <anchor moveWithCells="1">
                  <from>
                    <xdr:col>9</xdr:col>
                    <xdr:colOff>82550</xdr:colOff>
                    <xdr:row>101</xdr:row>
                    <xdr:rowOff>0</xdr:rowOff>
                  </from>
                  <to>
                    <xdr:col>10</xdr:col>
                    <xdr:colOff>6350</xdr:colOff>
                    <xdr:row>102</xdr:row>
                    <xdr:rowOff>0</xdr:rowOff>
                  </to>
                </anchor>
              </controlPr>
            </control>
          </mc:Choice>
        </mc:AlternateContent>
        <mc:AlternateContent>
          <mc:Choice Requires="x14">
            <control shapeId="52593" r:id="rId31" name="Check Box 369">
              <controlPr defaultSize="0" autoFill="0" autoLine="0" autoPict="0">
                <anchor moveWithCells="1">
                  <from>
                    <xdr:col>10</xdr:col>
                    <xdr:colOff>82550</xdr:colOff>
                    <xdr:row>101</xdr:row>
                    <xdr:rowOff>0</xdr:rowOff>
                  </from>
                  <to>
                    <xdr:col>10</xdr:col>
                    <xdr:colOff>863600</xdr:colOff>
                    <xdr:row>102</xdr:row>
                    <xdr:rowOff>0</xdr:rowOff>
                  </to>
                </anchor>
              </controlPr>
            </control>
          </mc:Choice>
        </mc:AlternateContent>
        <mc:AlternateContent>
          <mc:Choice Requires="x14">
            <control shapeId="52594" r:id="rId32" name="Check Box 370">
              <controlPr defaultSize="0" autoFill="0" autoLine="0" autoPict="0">
                <anchor moveWithCells="1">
                  <from>
                    <xdr:col>5</xdr:col>
                    <xdr:colOff>69850</xdr:colOff>
                    <xdr:row>103</xdr:row>
                    <xdr:rowOff>0</xdr:rowOff>
                  </from>
                  <to>
                    <xdr:col>5</xdr:col>
                    <xdr:colOff>869950</xdr:colOff>
                    <xdr:row>104</xdr:row>
                    <xdr:rowOff>0</xdr:rowOff>
                  </to>
                </anchor>
              </controlPr>
            </control>
          </mc:Choice>
        </mc:AlternateContent>
        <mc:AlternateContent>
          <mc:Choice Requires="x14">
            <control shapeId="52595" r:id="rId33" name="Check Box 371">
              <controlPr defaultSize="0" autoFill="0" autoLine="0" autoPict="0">
                <anchor moveWithCells="1">
                  <from>
                    <xdr:col>6</xdr:col>
                    <xdr:colOff>76200</xdr:colOff>
                    <xdr:row>103</xdr:row>
                    <xdr:rowOff>0</xdr:rowOff>
                  </from>
                  <to>
                    <xdr:col>7</xdr:col>
                    <xdr:colOff>0</xdr:colOff>
                    <xdr:row>104</xdr:row>
                    <xdr:rowOff>0</xdr:rowOff>
                  </to>
                </anchor>
              </controlPr>
            </control>
          </mc:Choice>
        </mc:AlternateContent>
        <mc:AlternateContent>
          <mc:Choice Requires="x14">
            <control shapeId="52596" r:id="rId34" name="Check Box 372">
              <controlPr defaultSize="0" autoFill="0" autoLine="0" autoPict="0">
                <anchor moveWithCells="1">
                  <from>
                    <xdr:col>7</xdr:col>
                    <xdr:colOff>76200</xdr:colOff>
                    <xdr:row>103</xdr:row>
                    <xdr:rowOff>0</xdr:rowOff>
                  </from>
                  <to>
                    <xdr:col>8</xdr:col>
                    <xdr:colOff>0</xdr:colOff>
                    <xdr:row>104</xdr:row>
                    <xdr:rowOff>0</xdr:rowOff>
                  </to>
                </anchor>
              </controlPr>
            </control>
          </mc:Choice>
        </mc:AlternateContent>
        <mc:AlternateContent>
          <mc:Choice Requires="x14">
            <control shapeId="52597" r:id="rId35" name="Check Box 373">
              <controlPr defaultSize="0" autoFill="0" autoLine="0" autoPict="0">
                <anchor moveWithCells="1">
                  <from>
                    <xdr:col>8</xdr:col>
                    <xdr:colOff>76200</xdr:colOff>
                    <xdr:row>103</xdr:row>
                    <xdr:rowOff>0</xdr:rowOff>
                  </from>
                  <to>
                    <xdr:col>9</xdr:col>
                    <xdr:colOff>0</xdr:colOff>
                    <xdr:row>104</xdr:row>
                    <xdr:rowOff>0</xdr:rowOff>
                  </to>
                </anchor>
              </controlPr>
            </control>
          </mc:Choice>
        </mc:AlternateContent>
        <mc:AlternateContent>
          <mc:Choice Requires="x14">
            <control shapeId="52598" r:id="rId36" name="Check Box 374">
              <controlPr defaultSize="0" autoFill="0" autoLine="0" autoPict="0">
                <anchor moveWithCells="1">
                  <from>
                    <xdr:col>9</xdr:col>
                    <xdr:colOff>82550</xdr:colOff>
                    <xdr:row>103</xdr:row>
                    <xdr:rowOff>0</xdr:rowOff>
                  </from>
                  <to>
                    <xdr:col>10</xdr:col>
                    <xdr:colOff>6350</xdr:colOff>
                    <xdr:row>104</xdr:row>
                    <xdr:rowOff>0</xdr:rowOff>
                  </to>
                </anchor>
              </controlPr>
            </control>
          </mc:Choice>
        </mc:AlternateContent>
        <mc:AlternateContent>
          <mc:Choice Requires="x14">
            <control shapeId="52599" r:id="rId37" name="Check Box 375">
              <controlPr defaultSize="0" autoFill="0" autoLine="0" autoPict="0">
                <anchor moveWithCells="1">
                  <from>
                    <xdr:col>10</xdr:col>
                    <xdr:colOff>82550</xdr:colOff>
                    <xdr:row>103</xdr:row>
                    <xdr:rowOff>0</xdr:rowOff>
                  </from>
                  <to>
                    <xdr:col>10</xdr:col>
                    <xdr:colOff>863600</xdr:colOff>
                    <xdr:row>104</xdr:row>
                    <xdr:rowOff>0</xdr:rowOff>
                  </to>
                </anchor>
              </controlPr>
            </control>
          </mc:Choice>
        </mc:AlternateContent>
        <mc:AlternateContent>
          <mc:Choice Requires="x14">
            <control shapeId="52600" r:id="rId38" name="Check Box 376">
              <controlPr defaultSize="0" autoFill="0" autoLine="0" autoPict="0">
                <anchor moveWithCells="1">
                  <from>
                    <xdr:col>5</xdr:col>
                    <xdr:colOff>69850</xdr:colOff>
                    <xdr:row>105</xdr:row>
                    <xdr:rowOff>0</xdr:rowOff>
                  </from>
                  <to>
                    <xdr:col>5</xdr:col>
                    <xdr:colOff>869950</xdr:colOff>
                    <xdr:row>106</xdr:row>
                    <xdr:rowOff>0</xdr:rowOff>
                  </to>
                </anchor>
              </controlPr>
            </control>
          </mc:Choice>
        </mc:AlternateContent>
        <mc:AlternateContent>
          <mc:Choice Requires="x14">
            <control shapeId="52601" r:id="rId39" name="Check Box 377">
              <controlPr defaultSize="0" autoFill="0" autoLine="0" autoPict="0">
                <anchor moveWithCells="1">
                  <from>
                    <xdr:col>6</xdr:col>
                    <xdr:colOff>76200</xdr:colOff>
                    <xdr:row>105</xdr:row>
                    <xdr:rowOff>0</xdr:rowOff>
                  </from>
                  <to>
                    <xdr:col>7</xdr:col>
                    <xdr:colOff>0</xdr:colOff>
                    <xdr:row>106</xdr:row>
                    <xdr:rowOff>0</xdr:rowOff>
                  </to>
                </anchor>
              </controlPr>
            </control>
          </mc:Choice>
        </mc:AlternateContent>
        <mc:AlternateContent>
          <mc:Choice Requires="x14">
            <control shapeId="52602" r:id="rId40" name="Check Box 378">
              <controlPr defaultSize="0" autoFill="0" autoLine="0" autoPict="0">
                <anchor moveWithCells="1">
                  <from>
                    <xdr:col>7</xdr:col>
                    <xdr:colOff>76200</xdr:colOff>
                    <xdr:row>105</xdr:row>
                    <xdr:rowOff>0</xdr:rowOff>
                  </from>
                  <to>
                    <xdr:col>7</xdr:col>
                    <xdr:colOff>844550</xdr:colOff>
                    <xdr:row>106</xdr:row>
                    <xdr:rowOff>0</xdr:rowOff>
                  </to>
                </anchor>
              </controlPr>
            </control>
          </mc:Choice>
        </mc:AlternateContent>
        <mc:AlternateContent>
          <mc:Choice Requires="x14">
            <control shapeId="52603" r:id="rId41" name="Check Box 379">
              <controlPr defaultSize="0" autoFill="0" autoLine="0" autoPict="0">
                <anchor moveWithCells="1">
                  <from>
                    <xdr:col>8</xdr:col>
                    <xdr:colOff>76200</xdr:colOff>
                    <xdr:row>105</xdr:row>
                    <xdr:rowOff>0</xdr:rowOff>
                  </from>
                  <to>
                    <xdr:col>8</xdr:col>
                    <xdr:colOff>844550</xdr:colOff>
                    <xdr:row>106</xdr:row>
                    <xdr:rowOff>0</xdr:rowOff>
                  </to>
                </anchor>
              </controlPr>
            </control>
          </mc:Choice>
        </mc:AlternateContent>
        <mc:AlternateContent>
          <mc:Choice Requires="x14">
            <control shapeId="52604" r:id="rId42" name="Check Box 380">
              <controlPr defaultSize="0" autoFill="0" autoLine="0" autoPict="0">
                <anchor moveWithCells="1">
                  <from>
                    <xdr:col>9</xdr:col>
                    <xdr:colOff>82550</xdr:colOff>
                    <xdr:row>105</xdr:row>
                    <xdr:rowOff>0</xdr:rowOff>
                  </from>
                  <to>
                    <xdr:col>9</xdr:col>
                    <xdr:colOff>844550</xdr:colOff>
                    <xdr:row>106</xdr:row>
                    <xdr:rowOff>0</xdr:rowOff>
                  </to>
                </anchor>
              </controlPr>
            </control>
          </mc:Choice>
        </mc:AlternateContent>
        <mc:AlternateContent>
          <mc:Choice Requires="x14">
            <control shapeId="52605" r:id="rId43" name="Check Box 381">
              <controlPr defaultSize="0" autoFill="0" autoLine="0" autoPict="0">
                <anchor moveWithCells="1">
                  <from>
                    <xdr:col>10</xdr:col>
                    <xdr:colOff>82550</xdr:colOff>
                    <xdr:row>105</xdr:row>
                    <xdr:rowOff>0</xdr:rowOff>
                  </from>
                  <to>
                    <xdr:col>10</xdr:col>
                    <xdr:colOff>863600</xdr:colOff>
                    <xdr:row>106</xdr:row>
                    <xdr:rowOff>0</xdr:rowOff>
                  </to>
                </anchor>
              </controlPr>
            </control>
          </mc:Choice>
        </mc:AlternateContent>
        <mc:AlternateContent>
          <mc:Choice Requires="x14">
            <control shapeId="52606" r:id="rId44" name="Check Box 382">
              <controlPr defaultSize="0" autoFill="0" autoLine="0" autoPict="0">
                <anchor moveWithCells="1">
                  <from>
                    <xdr:col>5</xdr:col>
                    <xdr:colOff>69850</xdr:colOff>
                    <xdr:row>107</xdr:row>
                    <xdr:rowOff>0</xdr:rowOff>
                  </from>
                  <to>
                    <xdr:col>5</xdr:col>
                    <xdr:colOff>869950</xdr:colOff>
                    <xdr:row>108</xdr:row>
                    <xdr:rowOff>0</xdr:rowOff>
                  </to>
                </anchor>
              </controlPr>
            </control>
          </mc:Choice>
        </mc:AlternateContent>
        <mc:AlternateContent>
          <mc:Choice Requires="x14">
            <control shapeId="52607" r:id="rId45" name="Check Box 383">
              <controlPr defaultSize="0" autoFill="0" autoLine="0" autoPict="0">
                <anchor moveWithCells="1">
                  <from>
                    <xdr:col>6</xdr:col>
                    <xdr:colOff>76200</xdr:colOff>
                    <xdr:row>107</xdr:row>
                    <xdr:rowOff>0</xdr:rowOff>
                  </from>
                  <to>
                    <xdr:col>6</xdr:col>
                    <xdr:colOff>876300</xdr:colOff>
                    <xdr:row>108</xdr:row>
                    <xdr:rowOff>0</xdr:rowOff>
                  </to>
                </anchor>
              </controlPr>
            </control>
          </mc:Choice>
        </mc:AlternateContent>
        <mc:AlternateContent>
          <mc:Choice Requires="x14">
            <control shapeId="52608" r:id="rId46" name="Check Box 384">
              <controlPr defaultSize="0" autoFill="0" autoLine="0" autoPict="0">
                <anchor moveWithCells="1">
                  <from>
                    <xdr:col>7</xdr:col>
                    <xdr:colOff>76200</xdr:colOff>
                    <xdr:row>107</xdr:row>
                    <xdr:rowOff>0</xdr:rowOff>
                  </from>
                  <to>
                    <xdr:col>7</xdr:col>
                    <xdr:colOff>844550</xdr:colOff>
                    <xdr:row>108</xdr:row>
                    <xdr:rowOff>0</xdr:rowOff>
                  </to>
                </anchor>
              </controlPr>
            </control>
          </mc:Choice>
        </mc:AlternateContent>
        <mc:AlternateContent>
          <mc:Choice Requires="x14">
            <control shapeId="52609" r:id="rId47" name="Check Box 385">
              <controlPr defaultSize="0" autoFill="0" autoLine="0" autoPict="0">
                <anchor moveWithCells="1">
                  <from>
                    <xdr:col>8</xdr:col>
                    <xdr:colOff>76200</xdr:colOff>
                    <xdr:row>107</xdr:row>
                    <xdr:rowOff>0</xdr:rowOff>
                  </from>
                  <to>
                    <xdr:col>8</xdr:col>
                    <xdr:colOff>844550</xdr:colOff>
                    <xdr:row>108</xdr:row>
                    <xdr:rowOff>0</xdr:rowOff>
                  </to>
                </anchor>
              </controlPr>
            </control>
          </mc:Choice>
        </mc:AlternateContent>
        <mc:AlternateContent>
          <mc:Choice Requires="x14">
            <control shapeId="52610" r:id="rId48" name="Check Box 386">
              <controlPr defaultSize="0" autoFill="0" autoLine="0" autoPict="0">
                <anchor moveWithCells="1">
                  <from>
                    <xdr:col>9</xdr:col>
                    <xdr:colOff>82550</xdr:colOff>
                    <xdr:row>107</xdr:row>
                    <xdr:rowOff>0</xdr:rowOff>
                  </from>
                  <to>
                    <xdr:col>9</xdr:col>
                    <xdr:colOff>863600</xdr:colOff>
                    <xdr:row>108</xdr:row>
                    <xdr:rowOff>0</xdr:rowOff>
                  </to>
                </anchor>
              </controlPr>
            </control>
          </mc:Choice>
        </mc:AlternateContent>
        <mc:AlternateContent>
          <mc:Choice Requires="x14">
            <control shapeId="52611" r:id="rId49" name="Check Box 387">
              <controlPr defaultSize="0" autoFill="0" autoLine="0" autoPict="0">
                <anchor moveWithCells="1">
                  <from>
                    <xdr:col>10</xdr:col>
                    <xdr:colOff>82550</xdr:colOff>
                    <xdr:row>107</xdr:row>
                    <xdr:rowOff>0</xdr:rowOff>
                  </from>
                  <to>
                    <xdr:col>10</xdr:col>
                    <xdr:colOff>863600</xdr:colOff>
                    <xdr:row>108</xdr:row>
                    <xdr:rowOff>0</xdr:rowOff>
                  </to>
                </anchor>
              </controlPr>
            </control>
          </mc:Choice>
        </mc:AlternateContent>
        <mc:AlternateContent>
          <mc:Choice Requires="x14">
            <control shapeId="52612" r:id="rId50" name="Check Box 388">
              <controlPr defaultSize="0" autoFill="0" autoLine="0" autoPict="0">
                <anchor moveWithCells="1">
                  <from>
                    <xdr:col>5</xdr:col>
                    <xdr:colOff>69850</xdr:colOff>
                    <xdr:row>109</xdr:row>
                    <xdr:rowOff>0</xdr:rowOff>
                  </from>
                  <to>
                    <xdr:col>5</xdr:col>
                    <xdr:colOff>869950</xdr:colOff>
                    <xdr:row>110</xdr:row>
                    <xdr:rowOff>0</xdr:rowOff>
                  </to>
                </anchor>
              </controlPr>
            </control>
          </mc:Choice>
        </mc:AlternateContent>
        <mc:AlternateContent>
          <mc:Choice Requires="x14">
            <control shapeId="52613" r:id="rId51" name="Check Box 389">
              <controlPr defaultSize="0" autoFill="0" autoLine="0" autoPict="0">
                <anchor moveWithCells="1">
                  <from>
                    <xdr:col>6</xdr:col>
                    <xdr:colOff>76200</xdr:colOff>
                    <xdr:row>109</xdr:row>
                    <xdr:rowOff>0</xdr:rowOff>
                  </from>
                  <to>
                    <xdr:col>7</xdr:col>
                    <xdr:colOff>0</xdr:colOff>
                    <xdr:row>110</xdr:row>
                    <xdr:rowOff>0</xdr:rowOff>
                  </to>
                </anchor>
              </controlPr>
            </control>
          </mc:Choice>
        </mc:AlternateContent>
        <mc:AlternateContent>
          <mc:Choice Requires="x14">
            <control shapeId="52614" r:id="rId52" name="Check Box 390">
              <controlPr defaultSize="0" autoFill="0" autoLine="0" autoPict="0">
                <anchor moveWithCells="1">
                  <from>
                    <xdr:col>7</xdr:col>
                    <xdr:colOff>76200</xdr:colOff>
                    <xdr:row>109</xdr:row>
                    <xdr:rowOff>0</xdr:rowOff>
                  </from>
                  <to>
                    <xdr:col>7</xdr:col>
                    <xdr:colOff>863600</xdr:colOff>
                    <xdr:row>110</xdr:row>
                    <xdr:rowOff>0</xdr:rowOff>
                  </to>
                </anchor>
              </controlPr>
            </control>
          </mc:Choice>
        </mc:AlternateContent>
        <mc:AlternateContent>
          <mc:Choice Requires="x14">
            <control shapeId="52615" r:id="rId53" name="Check Box 391">
              <controlPr defaultSize="0" autoFill="0" autoLine="0" autoPict="0">
                <anchor moveWithCells="1">
                  <from>
                    <xdr:col>8</xdr:col>
                    <xdr:colOff>76200</xdr:colOff>
                    <xdr:row>109</xdr:row>
                    <xdr:rowOff>0</xdr:rowOff>
                  </from>
                  <to>
                    <xdr:col>8</xdr:col>
                    <xdr:colOff>863600</xdr:colOff>
                    <xdr:row>110</xdr:row>
                    <xdr:rowOff>0</xdr:rowOff>
                  </to>
                </anchor>
              </controlPr>
            </control>
          </mc:Choice>
        </mc:AlternateContent>
        <mc:AlternateContent>
          <mc:Choice Requires="x14">
            <control shapeId="52616" r:id="rId54" name="Check Box 392">
              <controlPr defaultSize="0" autoFill="0" autoLine="0" autoPict="0">
                <anchor moveWithCells="1">
                  <from>
                    <xdr:col>9</xdr:col>
                    <xdr:colOff>82550</xdr:colOff>
                    <xdr:row>109</xdr:row>
                    <xdr:rowOff>0</xdr:rowOff>
                  </from>
                  <to>
                    <xdr:col>10</xdr:col>
                    <xdr:colOff>0</xdr:colOff>
                    <xdr:row>110</xdr:row>
                    <xdr:rowOff>0</xdr:rowOff>
                  </to>
                </anchor>
              </controlPr>
            </control>
          </mc:Choice>
        </mc:AlternateContent>
        <mc:AlternateContent>
          <mc:Choice Requires="x14">
            <control shapeId="52617" r:id="rId55" name="Check Box 393">
              <controlPr defaultSize="0" autoFill="0" autoLine="0" autoPict="0">
                <anchor moveWithCells="1">
                  <from>
                    <xdr:col>10</xdr:col>
                    <xdr:colOff>82550</xdr:colOff>
                    <xdr:row>109</xdr:row>
                    <xdr:rowOff>0</xdr:rowOff>
                  </from>
                  <to>
                    <xdr:col>10</xdr:col>
                    <xdr:colOff>863600</xdr:colOff>
                    <xdr:row>110</xdr:row>
                    <xdr:rowOff>0</xdr:rowOff>
                  </to>
                </anchor>
              </controlPr>
            </control>
          </mc:Choice>
        </mc:AlternateContent>
        <mc:AlternateContent>
          <mc:Choice Requires="x14">
            <control shapeId="52618" r:id="rId56" name="Check Box 394">
              <controlPr defaultSize="0" autoFill="0" autoLine="0" autoPict="0">
                <anchor moveWithCells="1">
                  <from>
                    <xdr:col>5</xdr:col>
                    <xdr:colOff>69850</xdr:colOff>
                    <xdr:row>111</xdr:row>
                    <xdr:rowOff>6350</xdr:rowOff>
                  </from>
                  <to>
                    <xdr:col>5</xdr:col>
                    <xdr:colOff>869950</xdr:colOff>
                    <xdr:row>112</xdr:row>
                    <xdr:rowOff>0</xdr:rowOff>
                  </to>
                </anchor>
              </controlPr>
            </control>
          </mc:Choice>
        </mc:AlternateContent>
        <mc:AlternateContent>
          <mc:Choice Requires="x14">
            <control shapeId="52619" r:id="rId57" name="Check Box 395">
              <controlPr defaultSize="0" autoFill="0" autoLine="0" autoPict="0">
                <anchor moveWithCells="1">
                  <from>
                    <xdr:col>6</xdr:col>
                    <xdr:colOff>76200</xdr:colOff>
                    <xdr:row>111</xdr:row>
                    <xdr:rowOff>6350</xdr:rowOff>
                  </from>
                  <to>
                    <xdr:col>6</xdr:col>
                    <xdr:colOff>863600</xdr:colOff>
                    <xdr:row>112</xdr:row>
                    <xdr:rowOff>0</xdr:rowOff>
                  </to>
                </anchor>
              </controlPr>
            </control>
          </mc:Choice>
        </mc:AlternateContent>
        <mc:AlternateContent>
          <mc:Choice Requires="x14">
            <control shapeId="52620" r:id="rId58" name="Check Box 396">
              <controlPr defaultSize="0" autoFill="0" autoLine="0" autoPict="0">
                <anchor moveWithCells="1">
                  <from>
                    <xdr:col>7</xdr:col>
                    <xdr:colOff>76200</xdr:colOff>
                    <xdr:row>111</xdr:row>
                    <xdr:rowOff>6350</xdr:rowOff>
                  </from>
                  <to>
                    <xdr:col>7</xdr:col>
                    <xdr:colOff>863600</xdr:colOff>
                    <xdr:row>112</xdr:row>
                    <xdr:rowOff>0</xdr:rowOff>
                  </to>
                </anchor>
              </controlPr>
            </control>
          </mc:Choice>
        </mc:AlternateContent>
        <mc:AlternateContent>
          <mc:Choice Requires="x14">
            <control shapeId="52621" r:id="rId59" name="Check Box 397">
              <controlPr defaultSize="0" autoFill="0" autoLine="0" autoPict="0">
                <anchor moveWithCells="1">
                  <from>
                    <xdr:col>8</xdr:col>
                    <xdr:colOff>76200</xdr:colOff>
                    <xdr:row>111</xdr:row>
                    <xdr:rowOff>6350</xdr:rowOff>
                  </from>
                  <to>
                    <xdr:col>8</xdr:col>
                    <xdr:colOff>863600</xdr:colOff>
                    <xdr:row>112</xdr:row>
                    <xdr:rowOff>0</xdr:rowOff>
                  </to>
                </anchor>
              </controlPr>
            </control>
          </mc:Choice>
        </mc:AlternateContent>
        <mc:AlternateContent>
          <mc:Choice Requires="x14">
            <control shapeId="52622" r:id="rId60" name="Check Box 398">
              <controlPr defaultSize="0" autoFill="0" autoLine="0" autoPict="0">
                <anchor moveWithCells="1">
                  <from>
                    <xdr:col>9</xdr:col>
                    <xdr:colOff>82550</xdr:colOff>
                    <xdr:row>111</xdr:row>
                    <xdr:rowOff>6350</xdr:rowOff>
                  </from>
                  <to>
                    <xdr:col>9</xdr:col>
                    <xdr:colOff>863600</xdr:colOff>
                    <xdr:row>112</xdr:row>
                    <xdr:rowOff>0</xdr:rowOff>
                  </to>
                </anchor>
              </controlPr>
            </control>
          </mc:Choice>
        </mc:AlternateContent>
        <mc:AlternateContent>
          <mc:Choice Requires="x14">
            <control shapeId="52623" r:id="rId61" name="Check Box 399">
              <controlPr defaultSize="0" autoFill="0" autoLine="0" autoPict="0">
                <anchor moveWithCells="1">
                  <from>
                    <xdr:col>10</xdr:col>
                    <xdr:colOff>82550</xdr:colOff>
                    <xdr:row>111</xdr:row>
                    <xdr:rowOff>6350</xdr:rowOff>
                  </from>
                  <to>
                    <xdr:col>10</xdr:col>
                    <xdr:colOff>863600</xdr:colOff>
                    <xdr:row>112</xdr:row>
                    <xdr:rowOff>0</xdr:rowOff>
                  </to>
                </anchor>
              </controlPr>
            </control>
          </mc:Choice>
        </mc:AlternateContent>
        <mc:AlternateContent>
          <mc:Choice Requires="x14">
            <control shapeId="52624" r:id="rId62" name="Check Box 400">
              <controlPr defaultSize="0" autoFill="0" autoLine="0" autoPict="0">
                <anchor moveWithCells="1">
                  <from>
                    <xdr:col>5</xdr:col>
                    <xdr:colOff>69850</xdr:colOff>
                    <xdr:row>113</xdr:row>
                    <xdr:rowOff>6350</xdr:rowOff>
                  </from>
                  <to>
                    <xdr:col>5</xdr:col>
                    <xdr:colOff>869950</xdr:colOff>
                    <xdr:row>114</xdr:row>
                    <xdr:rowOff>0</xdr:rowOff>
                  </to>
                </anchor>
              </controlPr>
            </control>
          </mc:Choice>
        </mc:AlternateContent>
        <mc:AlternateContent>
          <mc:Choice Requires="x14">
            <control shapeId="52625" r:id="rId63" name="Check Box 401">
              <controlPr defaultSize="0" autoFill="0" autoLine="0" autoPict="0">
                <anchor moveWithCells="1">
                  <from>
                    <xdr:col>6</xdr:col>
                    <xdr:colOff>76200</xdr:colOff>
                    <xdr:row>113</xdr:row>
                    <xdr:rowOff>6350</xdr:rowOff>
                  </from>
                  <to>
                    <xdr:col>6</xdr:col>
                    <xdr:colOff>863600</xdr:colOff>
                    <xdr:row>114</xdr:row>
                    <xdr:rowOff>0</xdr:rowOff>
                  </to>
                </anchor>
              </controlPr>
            </control>
          </mc:Choice>
        </mc:AlternateContent>
        <mc:AlternateContent>
          <mc:Choice Requires="x14">
            <control shapeId="52626" r:id="rId64" name="Check Box 402">
              <controlPr defaultSize="0" autoFill="0" autoLine="0" autoPict="0">
                <anchor moveWithCells="1">
                  <from>
                    <xdr:col>7</xdr:col>
                    <xdr:colOff>76200</xdr:colOff>
                    <xdr:row>113</xdr:row>
                    <xdr:rowOff>6350</xdr:rowOff>
                  </from>
                  <to>
                    <xdr:col>7</xdr:col>
                    <xdr:colOff>863600</xdr:colOff>
                    <xdr:row>114</xdr:row>
                    <xdr:rowOff>0</xdr:rowOff>
                  </to>
                </anchor>
              </controlPr>
            </control>
          </mc:Choice>
        </mc:AlternateContent>
        <mc:AlternateContent>
          <mc:Choice Requires="x14">
            <control shapeId="52627" r:id="rId65" name="Check Box 403">
              <controlPr defaultSize="0" autoFill="0" autoLine="0" autoPict="0">
                <anchor moveWithCells="1">
                  <from>
                    <xdr:col>8</xdr:col>
                    <xdr:colOff>76200</xdr:colOff>
                    <xdr:row>113</xdr:row>
                    <xdr:rowOff>6350</xdr:rowOff>
                  </from>
                  <to>
                    <xdr:col>8</xdr:col>
                    <xdr:colOff>863600</xdr:colOff>
                    <xdr:row>114</xdr:row>
                    <xdr:rowOff>0</xdr:rowOff>
                  </to>
                </anchor>
              </controlPr>
            </control>
          </mc:Choice>
        </mc:AlternateContent>
        <mc:AlternateContent>
          <mc:Choice Requires="x14">
            <control shapeId="52628" r:id="rId66" name="Check Box 404">
              <controlPr defaultSize="0" autoFill="0" autoLine="0" autoPict="0">
                <anchor moveWithCells="1">
                  <from>
                    <xdr:col>9</xdr:col>
                    <xdr:colOff>82550</xdr:colOff>
                    <xdr:row>113</xdr:row>
                    <xdr:rowOff>6350</xdr:rowOff>
                  </from>
                  <to>
                    <xdr:col>10</xdr:col>
                    <xdr:colOff>0</xdr:colOff>
                    <xdr:row>114</xdr:row>
                    <xdr:rowOff>0</xdr:rowOff>
                  </to>
                </anchor>
              </controlPr>
            </control>
          </mc:Choice>
        </mc:AlternateContent>
        <mc:AlternateContent>
          <mc:Choice Requires="x14">
            <control shapeId="52629" r:id="rId67" name="Check Box 405">
              <controlPr defaultSize="0" autoFill="0" autoLine="0" autoPict="0">
                <anchor moveWithCells="1">
                  <from>
                    <xdr:col>10</xdr:col>
                    <xdr:colOff>82550</xdr:colOff>
                    <xdr:row>113</xdr:row>
                    <xdr:rowOff>6350</xdr:rowOff>
                  </from>
                  <to>
                    <xdr:col>10</xdr:col>
                    <xdr:colOff>863600</xdr:colOff>
                    <xdr:row>114</xdr:row>
                    <xdr:rowOff>0</xdr:rowOff>
                  </to>
                </anchor>
              </controlPr>
            </control>
          </mc:Choice>
        </mc:AlternateContent>
        <mc:AlternateContent>
          <mc:Choice Requires="x14">
            <control shapeId="52630" r:id="rId68" name="Check Box 406">
              <controlPr defaultSize="0" autoFill="0" autoLine="0" autoPict="0">
                <anchor moveWithCells="1">
                  <from>
                    <xdr:col>5</xdr:col>
                    <xdr:colOff>69850</xdr:colOff>
                    <xdr:row>115</xdr:row>
                    <xdr:rowOff>0</xdr:rowOff>
                  </from>
                  <to>
                    <xdr:col>5</xdr:col>
                    <xdr:colOff>844550</xdr:colOff>
                    <xdr:row>116</xdr:row>
                    <xdr:rowOff>0</xdr:rowOff>
                  </to>
                </anchor>
              </controlPr>
            </control>
          </mc:Choice>
        </mc:AlternateContent>
        <mc:AlternateContent>
          <mc:Choice Requires="x14">
            <control shapeId="52631" r:id="rId69" name="Check Box 407">
              <controlPr defaultSize="0" autoFill="0" autoLine="0" autoPict="0">
                <anchor moveWithCells="1">
                  <from>
                    <xdr:col>6</xdr:col>
                    <xdr:colOff>76200</xdr:colOff>
                    <xdr:row>115</xdr:row>
                    <xdr:rowOff>0</xdr:rowOff>
                  </from>
                  <to>
                    <xdr:col>6</xdr:col>
                    <xdr:colOff>863600</xdr:colOff>
                    <xdr:row>116</xdr:row>
                    <xdr:rowOff>0</xdr:rowOff>
                  </to>
                </anchor>
              </controlPr>
            </control>
          </mc:Choice>
        </mc:AlternateContent>
        <mc:AlternateContent>
          <mc:Choice Requires="x14">
            <control shapeId="52632" r:id="rId70" name="Check Box 408">
              <controlPr defaultSize="0" autoFill="0" autoLine="0" autoPict="0">
                <anchor moveWithCells="1">
                  <from>
                    <xdr:col>7</xdr:col>
                    <xdr:colOff>76200</xdr:colOff>
                    <xdr:row>115</xdr:row>
                    <xdr:rowOff>0</xdr:rowOff>
                  </from>
                  <to>
                    <xdr:col>7</xdr:col>
                    <xdr:colOff>876300</xdr:colOff>
                    <xdr:row>116</xdr:row>
                    <xdr:rowOff>0</xdr:rowOff>
                  </to>
                </anchor>
              </controlPr>
            </control>
          </mc:Choice>
        </mc:AlternateContent>
        <mc:AlternateContent>
          <mc:Choice Requires="x14">
            <control shapeId="52633" r:id="rId71" name="Check Box 409">
              <controlPr defaultSize="0" autoFill="0" autoLine="0" autoPict="0">
                <anchor moveWithCells="1">
                  <from>
                    <xdr:col>8</xdr:col>
                    <xdr:colOff>76200</xdr:colOff>
                    <xdr:row>115</xdr:row>
                    <xdr:rowOff>0</xdr:rowOff>
                  </from>
                  <to>
                    <xdr:col>9</xdr:col>
                    <xdr:colOff>0</xdr:colOff>
                    <xdr:row>116</xdr:row>
                    <xdr:rowOff>0</xdr:rowOff>
                  </to>
                </anchor>
              </controlPr>
            </control>
          </mc:Choice>
        </mc:AlternateContent>
        <mc:AlternateContent>
          <mc:Choice Requires="x14">
            <control shapeId="52634" r:id="rId72" name="Check Box 410">
              <controlPr defaultSize="0" autoFill="0" autoLine="0" autoPict="0">
                <anchor moveWithCells="1">
                  <from>
                    <xdr:col>9</xdr:col>
                    <xdr:colOff>82550</xdr:colOff>
                    <xdr:row>115</xdr:row>
                    <xdr:rowOff>0</xdr:rowOff>
                  </from>
                  <to>
                    <xdr:col>10</xdr:col>
                    <xdr:colOff>0</xdr:colOff>
                    <xdr:row>116</xdr:row>
                    <xdr:rowOff>0</xdr:rowOff>
                  </to>
                </anchor>
              </controlPr>
            </control>
          </mc:Choice>
        </mc:AlternateContent>
        <mc:AlternateContent>
          <mc:Choice Requires="x14">
            <control shapeId="52635" r:id="rId73" name="Check Box 411">
              <controlPr defaultSize="0" autoFill="0" autoLine="0" autoPict="0">
                <anchor moveWithCells="1">
                  <from>
                    <xdr:col>10</xdr:col>
                    <xdr:colOff>82550</xdr:colOff>
                    <xdr:row>115</xdr:row>
                    <xdr:rowOff>0</xdr:rowOff>
                  </from>
                  <to>
                    <xdr:col>11</xdr:col>
                    <xdr:colOff>0</xdr:colOff>
                    <xdr:row>116</xdr:row>
                    <xdr:rowOff>0</xdr:rowOff>
                  </to>
                </anchor>
              </controlPr>
            </control>
          </mc:Choice>
        </mc:AlternateContent>
        <mc:AlternateContent>
          <mc:Choice Requires="x14">
            <control shapeId="52636" r:id="rId74" name="Check Box 412">
              <controlPr defaultSize="0" autoFill="0" autoLine="0" autoPict="0">
                <anchor moveWithCells="1">
                  <from>
                    <xdr:col>5</xdr:col>
                    <xdr:colOff>69850</xdr:colOff>
                    <xdr:row>117</xdr:row>
                    <xdr:rowOff>0</xdr:rowOff>
                  </from>
                  <to>
                    <xdr:col>5</xdr:col>
                    <xdr:colOff>869950</xdr:colOff>
                    <xdr:row>118</xdr:row>
                    <xdr:rowOff>0</xdr:rowOff>
                  </to>
                </anchor>
              </controlPr>
            </control>
          </mc:Choice>
        </mc:AlternateContent>
        <mc:AlternateContent>
          <mc:Choice Requires="x14">
            <control shapeId="52637" r:id="rId75" name="Check Box 413">
              <controlPr defaultSize="0" autoFill="0" autoLine="0" autoPict="0">
                <anchor moveWithCells="1">
                  <from>
                    <xdr:col>6</xdr:col>
                    <xdr:colOff>76200</xdr:colOff>
                    <xdr:row>117</xdr:row>
                    <xdr:rowOff>0</xdr:rowOff>
                  </from>
                  <to>
                    <xdr:col>7</xdr:col>
                    <xdr:colOff>0</xdr:colOff>
                    <xdr:row>118</xdr:row>
                    <xdr:rowOff>0</xdr:rowOff>
                  </to>
                </anchor>
              </controlPr>
            </control>
          </mc:Choice>
        </mc:AlternateContent>
        <mc:AlternateContent>
          <mc:Choice Requires="x14">
            <control shapeId="52638" r:id="rId76" name="Check Box 414">
              <controlPr defaultSize="0" autoFill="0" autoLine="0" autoPict="0">
                <anchor moveWithCells="1">
                  <from>
                    <xdr:col>7</xdr:col>
                    <xdr:colOff>76200</xdr:colOff>
                    <xdr:row>117</xdr:row>
                    <xdr:rowOff>0</xdr:rowOff>
                  </from>
                  <to>
                    <xdr:col>7</xdr:col>
                    <xdr:colOff>844550</xdr:colOff>
                    <xdr:row>118</xdr:row>
                    <xdr:rowOff>0</xdr:rowOff>
                  </to>
                </anchor>
              </controlPr>
            </control>
          </mc:Choice>
        </mc:AlternateContent>
        <mc:AlternateContent>
          <mc:Choice Requires="x14">
            <control shapeId="52639" r:id="rId77" name="Check Box 415">
              <controlPr defaultSize="0" autoFill="0" autoLine="0" autoPict="0">
                <anchor moveWithCells="1">
                  <from>
                    <xdr:col>8</xdr:col>
                    <xdr:colOff>76200</xdr:colOff>
                    <xdr:row>117</xdr:row>
                    <xdr:rowOff>0</xdr:rowOff>
                  </from>
                  <to>
                    <xdr:col>8</xdr:col>
                    <xdr:colOff>844550</xdr:colOff>
                    <xdr:row>118</xdr:row>
                    <xdr:rowOff>0</xdr:rowOff>
                  </to>
                </anchor>
              </controlPr>
            </control>
          </mc:Choice>
        </mc:AlternateContent>
        <mc:AlternateContent>
          <mc:Choice Requires="x14">
            <control shapeId="52640" r:id="rId78" name="Check Box 416">
              <controlPr defaultSize="0" autoFill="0" autoLine="0" autoPict="0">
                <anchor moveWithCells="1">
                  <from>
                    <xdr:col>9</xdr:col>
                    <xdr:colOff>82550</xdr:colOff>
                    <xdr:row>117</xdr:row>
                    <xdr:rowOff>0</xdr:rowOff>
                  </from>
                  <to>
                    <xdr:col>10</xdr:col>
                    <xdr:colOff>6350</xdr:colOff>
                    <xdr:row>118</xdr:row>
                    <xdr:rowOff>0</xdr:rowOff>
                  </to>
                </anchor>
              </controlPr>
            </control>
          </mc:Choice>
        </mc:AlternateContent>
        <mc:AlternateContent>
          <mc:Choice Requires="x14">
            <control shapeId="52641" r:id="rId79" name="Check Box 417">
              <controlPr defaultSize="0" autoFill="0" autoLine="0" autoPict="0">
                <anchor moveWithCells="1">
                  <from>
                    <xdr:col>10</xdr:col>
                    <xdr:colOff>82550</xdr:colOff>
                    <xdr:row>117</xdr:row>
                    <xdr:rowOff>0</xdr:rowOff>
                  </from>
                  <to>
                    <xdr:col>10</xdr:col>
                    <xdr:colOff>863600</xdr:colOff>
                    <xdr:row>118</xdr:row>
                    <xdr:rowOff>0</xdr:rowOff>
                  </to>
                </anchor>
              </controlPr>
            </control>
          </mc:Choice>
        </mc:AlternateContent>
        <mc:AlternateContent>
          <mc:Choice Requires="x14">
            <control shapeId="52402" r:id="rId80" name="Group Box 178">
              <controlPr defaultSize="0" autoFill="0" autoPict="0">
                <anchor moveWithCells="1">
                  <from>
                    <xdr:col>4</xdr:col>
                    <xdr:colOff>463550</xdr:colOff>
                    <xdr:row>120</xdr:row>
                    <xdr:rowOff>0</xdr:rowOff>
                  </from>
                  <to>
                    <xdr:col>7</xdr:col>
                    <xdr:colOff>44450</xdr:colOff>
                    <xdr:row>121</xdr:row>
                    <xdr:rowOff>69850</xdr:rowOff>
                  </to>
                </anchor>
              </controlPr>
            </control>
          </mc:Choice>
        </mc:AlternateContent>
        <mc:AlternateContent>
          <mc:Choice Requires="x14">
            <control shapeId="52405" r:id="rId81" name="Group Box 181">
              <controlPr defaultSize="0" autoFill="0" autoPict="0">
                <anchor moveWithCells="1">
                  <from>
                    <xdr:col>4</xdr:col>
                    <xdr:colOff>450850</xdr:colOff>
                    <xdr:row>120</xdr:row>
                    <xdr:rowOff>0</xdr:rowOff>
                  </from>
                  <to>
                    <xdr:col>7</xdr:col>
                    <xdr:colOff>69850</xdr:colOff>
                    <xdr:row>121</xdr:row>
                    <xdr:rowOff>44450</xdr:rowOff>
                  </to>
                </anchor>
              </controlPr>
            </control>
          </mc:Choice>
        </mc:AlternateContent>
      </controls>
    </mc:Choice>
  </mc:AlternateContent>
  <extLst>
    <ext uri="{78C0D931-6437-407d-A8EE-F0AAD7539E65}">
      <x14:conditionalFormattings>
        <x14:conditionalFormatting xmlns:xm="http://schemas.microsoft.com/office/excel/2006/main">
          <x14:cfRule type="expression" priority="2" id="{6BD5524F-122C-480B-BB5B-6A132B670637}">
            <xm:f>VALUE($P$215)&gt;選択!$A$9*10000</xm:f>
            <x14:dxf>
              <fill>
                <patternFill>
                  <bgColor rgb="FFFF0000"/>
                </patternFill>
              </fill>
            </x14:dxf>
          </x14:cfRule>
          <xm:sqref>P215</xm:sqref>
        </x14:conditionalFormatting>
      </x14:conditionalFormattings>
    </ext>
    <ext uri="{CCE6A557-97BC-4b89-ADB6-D9C93CAAB3DF}">
      <x14:dataValidations xmlns:xm="http://schemas.microsoft.com/office/excel/2006/main" count="2">
        <x14:dataValidation type="list" allowBlank="1" showInputMessage="1" xr:uid="{437D47D3-74A4-4A9B-A4FA-2790EF63D252}">
          <x14:formula1>
            <xm:f>選択!$C$3:$C$22</xm:f>
          </x14:formula1>
          <xm:sqref>I199:I203 I207:I211 I191:I195 I183:I187</xm:sqref>
        </x14:dataValidation>
        <x14:dataValidation type="list" imeMode="disabled" operator="greaterThanOrEqual" allowBlank="1" showInputMessage="1" showErrorMessage="1" xr:uid="{0B9200C9-4BF7-4B39-85A3-9BA69FF73906}">
          <x14:formula1>
            <xm:f>選択!$N$3:$N$35</xm:f>
          </x14:formula1>
          <xm:sqref>J191:J195 J207:J211 J199:J203 J183:J187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481C5-FB80-4E70-B81E-0E3839899C6D}">
  <sheetPr>
    <tabColor rgb="FF7030A0"/>
    <pageSetUpPr fitToPage="1"/>
  </sheetPr>
  <dimension ref="A1:Q135"/>
  <sheetViews>
    <sheetView view="pageBreakPreview" topLeftCell="A95" zoomScaleNormal="100" zoomScaleSheetLayoutView="100" workbookViewId="0">
      <selection activeCell="J112" sqref="J112:K112"/>
    </sheetView>
  </sheetViews>
  <sheetFormatPr defaultColWidth="8.81640625" defaultRowHeight="15" customHeight="1"/>
  <cols>
    <col min="1" max="1" width="3" style="187" customWidth="1"/>
    <col min="2" max="3" width="4.6328125" style="187" customWidth="1"/>
    <col min="4" max="5" width="7.6328125" style="187" customWidth="1"/>
    <col min="6" max="7" width="12.6328125" style="187" customWidth="1"/>
    <col min="8" max="8" width="25.90625" style="187" customWidth="1"/>
    <col min="9" max="9" width="21.36328125" style="187" customWidth="1"/>
    <col min="10" max="13" width="12.6328125" style="187" customWidth="1"/>
    <col min="14" max="14" width="8.6328125" style="187" customWidth="1"/>
    <col min="15" max="17" width="12.6328125" style="187" customWidth="1"/>
    <col min="18" max="16384" width="8.81640625" style="134"/>
  </cols>
  <sheetData>
    <row r="1" spans="2:13" ht="27.9" customHeight="1">
      <c r="C1" s="762" t="s">
        <v>982</v>
      </c>
      <c r="D1" s="762"/>
      <c r="E1" s="762"/>
      <c r="F1" s="762"/>
      <c r="G1" s="762"/>
      <c r="H1" s="762"/>
      <c r="I1" s="762"/>
      <c r="J1" s="762"/>
      <c r="K1" s="762"/>
      <c r="L1" s="762"/>
      <c r="M1" s="762"/>
    </row>
    <row r="2" spans="2:13" ht="15.9" customHeight="1"/>
    <row r="3" spans="2:13" ht="20.149999999999999" customHeight="1" thickBot="1">
      <c r="B3" s="253" t="s">
        <v>1132</v>
      </c>
      <c r="C3" s="254"/>
      <c r="D3" s="254"/>
      <c r="E3" s="254"/>
      <c r="F3" s="254"/>
      <c r="G3" s="254"/>
      <c r="H3" s="254"/>
      <c r="I3" s="254"/>
      <c r="J3" s="254"/>
      <c r="K3" s="254"/>
      <c r="L3" s="254"/>
      <c r="M3" s="255"/>
    </row>
    <row r="4" spans="2:13" ht="20.149999999999999" customHeight="1" thickTop="1" thickBot="1">
      <c r="B4" s="256"/>
      <c r="C4" s="200" t="s">
        <v>1133</v>
      </c>
      <c r="D4" s="202"/>
      <c r="E4" s="202"/>
      <c r="F4" s="597" t="s">
        <v>1025</v>
      </c>
      <c r="G4" s="598"/>
      <c r="H4" s="389"/>
      <c r="I4" s="202"/>
      <c r="J4" s="202"/>
      <c r="K4" s="342"/>
      <c r="L4" s="202"/>
      <c r="M4" s="203"/>
    </row>
    <row r="5" spans="2:13" ht="20.149999999999999" customHeight="1" thickTop="1">
      <c r="B5" s="257"/>
      <c r="C5" s="196" t="s">
        <v>1134</v>
      </c>
      <c r="D5" s="209"/>
      <c r="E5" s="207"/>
      <c r="F5" s="768"/>
      <c r="G5" s="769"/>
      <c r="H5" s="209" t="s">
        <v>136</v>
      </c>
      <c r="I5" s="341"/>
      <c r="J5" s="209" t="s">
        <v>1135</v>
      </c>
      <c r="K5" s="343"/>
      <c r="L5" s="209"/>
      <c r="M5" s="195"/>
    </row>
    <row r="6" spans="2:13" ht="15.9" customHeight="1"/>
    <row r="7" spans="2:13" ht="20.149999999999999" customHeight="1">
      <c r="B7" s="258" t="s">
        <v>432</v>
      </c>
      <c r="C7" s="259"/>
      <c r="D7" s="259"/>
      <c r="E7" s="259"/>
      <c r="F7" s="259"/>
      <c r="G7" s="259"/>
      <c r="H7" s="259"/>
      <c r="I7" s="259"/>
      <c r="J7" s="259"/>
      <c r="K7" s="259"/>
      <c r="L7" s="259"/>
      <c r="M7" s="260"/>
    </row>
    <row r="8" spans="2:13" ht="20.149999999999999" customHeight="1">
      <c r="B8" s="359"/>
      <c r="C8" s="200" t="s">
        <v>112</v>
      </c>
      <c r="D8" s="202"/>
      <c r="E8" s="203"/>
      <c r="F8" s="657" t="str">
        <f>IF(申請用入力!F122="","",申請用入力!F122)</f>
        <v/>
      </c>
      <c r="G8" s="692"/>
      <c r="H8" s="692"/>
      <c r="I8" s="692"/>
      <c r="J8" s="692"/>
      <c r="K8" s="692"/>
      <c r="L8" s="692"/>
      <c r="M8" s="746"/>
    </row>
    <row r="9" spans="2:13" ht="20.149999999999999" customHeight="1">
      <c r="B9" s="359"/>
      <c r="C9" s="223" t="s">
        <v>1030</v>
      </c>
      <c r="E9" s="187" t="s">
        <v>1149</v>
      </c>
      <c r="F9" s="763" t="str">
        <f>IF(申請用入力!F128="","",TEXT(申請用入力!F128,"yyyy/m/d")&amp;"　～　"&amp;TEXT(申請用入力!I128,"yyyy/m/d"))</f>
        <v/>
      </c>
      <c r="G9" s="764"/>
      <c r="H9" s="215"/>
      <c r="I9" s="216"/>
      <c r="J9" s="216"/>
      <c r="K9" s="216"/>
      <c r="L9" s="216"/>
      <c r="M9" s="357"/>
    </row>
    <row r="10" spans="2:13" ht="20.149999999999999" customHeight="1">
      <c r="B10" s="261"/>
      <c r="C10" s="223"/>
      <c r="E10" s="188" t="s">
        <v>1029</v>
      </c>
      <c r="F10" s="747"/>
      <c r="G10" s="748"/>
      <c r="H10" s="358" t="s">
        <v>1028</v>
      </c>
      <c r="I10" s="756"/>
      <c r="J10" s="756"/>
      <c r="K10" s="267" t="s">
        <v>410</v>
      </c>
      <c r="L10" s="756"/>
      <c r="M10" s="770"/>
    </row>
    <row r="11" spans="2:13" ht="50.25" customHeight="1">
      <c r="B11" s="261"/>
      <c r="C11" s="204" t="s">
        <v>1269</v>
      </c>
      <c r="F11" s="726"/>
      <c r="G11" s="727"/>
      <c r="H11" s="727"/>
      <c r="I11" s="727"/>
      <c r="J11" s="727"/>
      <c r="K11" s="727"/>
      <c r="L11" s="727"/>
      <c r="M11" s="728"/>
    </row>
    <row r="12" spans="2:13" ht="20.149999999999999" customHeight="1">
      <c r="B12" s="261"/>
      <c r="C12" s="204" t="s">
        <v>1270</v>
      </c>
      <c r="E12" s="188" t="s">
        <v>160</v>
      </c>
      <c r="F12" s="765"/>
      <c r="G12" s="766"/>
      <c r="H12" s="188" t="s">
        <v>162</v>
      </c>
      <c r="I12" s="765"/>
      <c r="J12" s="766"/>
      <c r="K12" s="188" t="s">
        <v>298</v>
      </c>
      <c r="L12" s="765"/>
      <c r="M12" s="767"/>
    </row>
    <row r="13" spans="2:13" ht="50.25" customHeight="1">
      <c r="B13" s="261"/>
      <c r="C13" s="617" t="s">
        <v>1271</v>
      </c>
      <c r="D13" s="618"/>
      <c r="E13" s="188" t="s">
        <v>321</v>
      </c>
      <c r="F13" s="738"/>
      <c r="G13" s="739"/>
      <c r="H13" s="739"/>
      <c r="I13" s="739"/>
      <c r="J13" s="739"/>
      <c r="K13" s="739"/>
      <c r="L13" s="739"/>
      <c r="M13" s="741"/>
    </row>
    <row r="14" spans="2:13" ht="20.149999999999999" customHeight="1">
      <c r="B14" s="261"/>
      <c r="C14" s="204" t="s">
        <v>176</v>
      </c>
      <c r="M14" s="208"/>
    </row>
    <row r="15" spans="2:13" ht="20.149999999999999" customHeight="1">
      <c r="B15" s="261"/>
      <c r="C15" s="234"/>
      <c r="D15" s="200" t="s">
        <v>1020</v>
      </c>
      <c r="E15" s="201" t="s">
        <v>1032</v>
      </c>
      <c r="F15" s="729" t="str">
        <f>IF(申請用入力!F132="","",申請用入力!F132)</f>
        <v/>
      </c>
      <c r="G15" s="730"/>
      <c r="H15" s="201" t="s">
        <v>1031</v>
      </c>
      <c r="I15" s="265" t="str">
        <f>IF(申請用入力!I132="","",TEXT(申請用入力!I132,"yyyy/m/d")&amp;"　～　"&amp;TEXT(申請用入力!L132,"yyyy/m/d"))</f>
        <v/>
      </c>
      <c r="J15" s="197"/>
      <c r="K15" s="231"/>
      <c r="L15" s="251"/>
      <c r="M15" s="203"/>
    </row>
    <row r="16" spans="2:13" ht="20.149999999999999" customHeight="1">
      <c r="B16" s="261"/>
      <c r="C16" s="234"/>
      <c r="D16" s="204"/>
      <c r="E16" s="188" t="s">
        <v>433</v>
      </c>
      <c r="F16" s="731"/>
      <c r="G16" s="732"/>
      <c r="H16" s="285" t="s">
        <v>1028</v>
      </c>
      <c r="I16" s="734"/>
      <c r="J16" s="734"/>
      <c r="K16" s="286" t="s">
        <v>410</v>
      </c>
      <c r="L16" s="734"/>
      <c r="M16" s="735"/>
    </row>
    <row r="17" spans="2:13" ht="50.15" customHeight="1">
      <c r="B17" s="261"/>
      <c r="C17" s="234"/>
      <c r="D17" s="736" t="s">
        <v>1272</v>
      </c>
      <c r="E17" s="737"/>
      <c r="F17" s="738"/>
      <c r="G17" s="739"/>
      <c r="H17" s="739"/>
      <c r="I17" s="739"/>
      <c r="J17" s="739"/>
      <c r="K17" s="739"/>
      <c r="L17" s="739"/>
      <c r="M17" s="740"/>
    </row>
    <row r="18" spans="2:13" ht="26.15" customHeight="1">
      <c r="B18" s="261"/>
      <c r="C18" s="234"/>
      <c r="D18" s="196"/>
      <c r="E18" s="207" t="s">
        <v>178</v>
      </c>
      <c r="F18" s="738"/>
      <c r="G18" s="739"/>
      <c r="H18" s="739"/>
      <c r="I18" s="739"/>
      <c r="J18" s="739"/>
      <c r="K18" s="739"/>
      <c r="L18" s="739"/>
      <c r="M18" s="740"/>
    </row>
    <row r="19" spans="2:13" ht="20.149999999999999" customHeight="1">
      <c r="B19" s="261"/>
      <c r="C19" s="234"/>
      <c r="D19" s="200" t="s">
        <v>667</v>
      </c>
      <c r="E19" s="201" t="s">
        <v>1032</v>
      </c>
      <c r="F19" s="729" t="str">
        <f>IF(申請用入力!F134="","",申請用入力!F134)</f>
        <v/>
      </c>
      <c r="G19" s="730"/>
      <c r="H19" s="201" t="s">
        <v>1031</v>
      </c>
      <c r="I19" s="265" t="str">
        <f>IF(申請用入力!I134="","",TEXT(申請用入力!I134,"yyyy/m/d")&amp;"　～　"&amp;TEXT(申請用入力!L134,"yyyy/m/d"))</f>
        <v/>
      </c>
      <c r="J19" s="197"/>
      <c r="K19" s="231"/>
      <c r="L19" s="251"/>
      <c r="M19" s="203"/>
    </row>
    <row r="20" spans="2:13" ht="20.149999999999999" customHeight="1">
      <c r="B20" s="261"/>
      <c r="C20" s="234"/>
      <c r="D20" s="204"/>
      <c r="E20" s="188" t="s">
        <v>433</v>
      </c>
      <c r="F20" s="731"/>
      <c r="G20" s="732"/>
      <c r="H20" s="285" t="s">
        <v>1028</v>
      </c>
      <c r="I20" s="733"/>
      <c r="J20" s="733"/>
      <c r="K20" s="286" t="s">
        <v>410</v>
      </c>
      <c r="L20" s="734"/>
      <c r="M20" s="735"/>
    </row>
    <row r="21" spans="2:13" ht="50.15" customHeight="1">
      <c r="B21" s="261"/>
      <c r="C21" s="234"/>
      <c r="D21" s="736" t="s">
        <v>1272</v>
      </c>
      <c r="E21" s="737"/>
      <c r="F21" s="738"/>
      <c r="G21" s="739"/>
      <c r="H21" s="739"/>
      <c r="I21" s="739"/>
      <c r="J21" s="739"/>
      <c r="K21" s="739"/>
      <c r="L21" s="739"/>
      <c r="M21" s="740"/>
    </row>
    <row r="22" spans="2:13" ht="26.15" customHeight="1">
      <c r="B22" s="261"/>
      <c r="C22" s="234"/>
      <c r="D22" s="196"/>
      <c r="E22" s="207" t="s">
        <v>178</v>
      </c>
      <c r="F22" s="738"/>
      <c r="G22" s="739"/>
      <c r="H22" s="739"/>
      <c r="I22" s="739"/>
      <c r="J22" s="739"/>
      <c r="K22" s="739"/>
      <c r="L22" s="739"/>
      <c r="M22" s="740"/>
    </row>
    <row r="23" spans="2:13" ht="20.149999999999999" customHeight="1">
      <c r="B23" s="261"/>
      <c r="C23" s="234"/>
      <c r="D23" s="200" t="s">
        <v>668</v>
      </c>
      <c r="E23" s="201" t="s">
        <v>1032</v>
      </c>
      <c r="F23" s="729" t="str">
        <f>IF(申請用入力!F136="","",申請用入力!F136)</f>
        <v/>
      </c>
      <c r="G23" s="730"/>
      <c r="H23" s="201" t="s">
        <v>1031</v>
      </c>
      <c r="I23" s="265" t="str">
        <f>IF(申請用入力!I136="","",TEXT(申請用入力!I136,"yyyy/m/d")&amp;"　～　"&amp;TEXT(申請用入力!L136,"yyyy/m/d"))</f>
        <v/>
      </c>
      <c r="J23" s="197"/>
      <c r="K23" s="231"/>
      <c r="L23" s="251"/>
      <c r="M23" s="203"/>
    </row>
    <row r="24" spans="2:13" ht="20.149999999999999" customHeight="1">
      <c r="B24" s="261"/>
      <c r="C24" s="234"/>
      <c r="D24" s="204"/>
      <c r="E24" s="188" t="s">
        <v>433</v>
      </c>
      <c r="F24" s="731"/>
      <c r="G24" s="732"/>
      <c r="H24" s="285" t="s">
        <v>1028</v>
      </c>
      <c r="I24" s="733"/>
      <c r="J24" s="733"/>
      <c r="K24" s="286" t="s">
        <v>410</v>
      </c>
      <c r="L24" s="734"/>
      <c r="M24" s="735"/>
    </row>
    <row r="25" spans="2:13" ht="50.15" customHeight="1">
      <c r="B25" s="261"/>
      <c r="C25" s="234"/>
      <c r="D25" s="736" t="s">
        <v>1272</v>
      </c>
      <c r="E25" s="737"/>
      <c r="F25" s="738"/>
      <c r="G25" s="739"/>
      <c r="H25" s="739"/>
      <c r="I25" s="739"/>
      <c r="J25" s="739"/>
      <c r="K25" s="739"/>
      <c r="L25" s="739"/>
      <c r="M25" s="740"/>
    </row>
    <row r="26" spans="2:13" ht="26.15" customHeight="1">
      <c r="B26" s="261"/>
      <c r="C26" s="234"/>
      <c r="D26" s="196"/>
      <c r="E26" s="207" t="s">
        <v>178</v>
      </c>
      <c r="F26" s="738"/>
      <c r="G26" s="739"/>
      <c r="H26" s="739"/>
      <c r="I26" s="739"/>
      <c r="J26" s="739"/>
      <c r="K26" s="739"/>
      <c r="L26" s="739"/>
      <c r="M26" s="740"/>
    </row>
    <row r="27" spans="2:13" ht="20.149999999999999" customHeight="1">
      <c r="B27" s="261"/>
      <c r="C27" s="234"/>
      <c r="D27" s="200" t="s">
        <v>669</v>
      </c>
      <c r="E27" s="201" t="s">
        <v>1032</v>
      </c>
      <c r="F27" s="729" t="str">
        <f>IF(申請用入力!F138="","",申請用入力!F138)</f>
        <v/>
      </c>
      <c r="G27" s="730"/>
      <c r="H27" s="201" t="s">
        <v>1031</v>
      </c>
      <c r="I27" s="265" t="str">
        <f>IF(申請用入力!I138="","",TEXT(申請用入力!I138,"yyyy/m/d")&amp;"　～　"&amp;TEXT(申請用入力!L138,"yyyy/m/d"))</f>
        <v/>
      </c>
      <c r="J27" s="197"/>
      <c r="K27" s="202"/>
      <c r="L27" s="251"/>
      <c r="M27" s="203"/>
    </row>
    <row r="28" spans="2:13" ht="20.149999999999999" customHeight="1">
      <c r="B28" s="261"/>
      <c r="C28" s="234"/>
      <c r="D28" s="204"/>
      <c r="E28" s="188" t="s">
        <v>433</v>
      </c>
      <c r="F28" s="731"/>
      <c r="G28" s="732"/>
      <c r="H28" s="285" t="s">
        <v>1028</v>
      </c>
      <c r="I28" s="733"/>
      <c r="J28" s="733"/>
      <c r="K28" s="286" t="s">
        <v>410</v>
      </c>
      <c r="L28" s="734"/>
      <c r="M28" s="735"/>
    </row>
    <row r="29" spans="2:13" ht="50.15" customHeight="1">
      <c r="B29" s="261"/>
      <c r="C29" s="234"/>
      <c r="D29" s="736" t="s">
        <v>1272</v>
      </c>
      <c r="E29" s="737"/>
      <c r="F29" s="738"/>
      <c r="G29" s="739"/>
      <c r="H29" s="739"/>
      <c r="I29" s="739"/>
      <c r="J29" s="739"/>
      <c r="K29" s="739"/>
      <c r="L29" s="739"/>
      <c r="M29" s="740"/>
    </row>
    <row r="30" spans="2:13" ht="26.15" customHeight="1">
      <c r="B30" s="261"/>
      <c r="C30" s="234"/>
      <c r="D30" s="196"/>
      <c r="E30" s="207" t="s">
        <v>178</v>
      </c>
      <c r="F30" s="738"/>
      <c r="G30" s="739"/>
      <c r="H30" s="739"/>
      <c r="I30" s="739"/>
      <c r="J30" s="739"/>
      <c r="K30" s="739"/>
      <c r="L30" s="739"/>
      <c r="M30" s="740"/>
    </row>
    <row r="31" spans="2:13" ht="20.149999999999999" customHeight="1">
      <c r="B31" s="261"/>
      <c r="C31" s="234"/>
      <c r="D31" s="200" t="s">
        <v>670</v>
      </c>
      <c r="E31" s="201" t="s">
        <v>1032</v>
      </c>
      <c r="F31" s="729" t="str">
        <f>IF(申請用入力!F140="","",申請用入力!F140)</f>
        <v/>
      </c>
      <c r="G31" s="730"/>
      <c r="H31" s="201" t="s">
        <v>1031</v>
      </c>
      <c r="I31" s="265" t="str">
        <f>IF(申請用入力!I140="","",TEXT(申請用入力!I140,"yyyy/m/d")&amp;"　～　"&amp;TEXT(申請用入力!L140,"yyyy/m/d"))</f>
        <v/>
      </c>
      <c r="J31" s="197"/>
      <c r="K31" s="202"/>
      <c r="L31" s="251"/>
      <c r="M31" s="203"/>
    </row>
    <row r="32" spans="2:13" ht="20.149999999999999" customHeight="1">
      <c r="B32" s="261"/>
      <c r="C32" s="234"/>
      <c r="D32" s="204"/>
      <c r="E32" s="188" t="s">
        <v>433</v>
      </c>
      <c r="F32" s="731"/>
      <c r="G32" s="732"/>
      <c r="H32" s="285" t="s">
        <v>1028</v>
      </c>
      <c r="I32" s="733"/>
      <c r="J32" s="733"/>
      <c r="K32" s="286" t="s">
        <v>410</v>
      </c>
      <c r="L32" s="734"/>
      <c r="M32" s="735"/>
    </row>
    <row r="33" spans="2:13" ht="50.15" customHeight="1">
      <c r="B33" s="261"/>
      <c r="C33" s="234"/>
      <c r="D33" s="736" t="s">
        <v>1272</v>
      </c>
      <c r="E33" s="737"/>
      <c r="F33" s="738"/>
      <c r="G33" s="739"/>
      <c r="H33" s="739"/>
      <c r="I33" s="739"/>
      <c r="J33" s="739"/>
      <c r="K33" s="739"/>
      <c r="L33" s="739"/>
      <c r="M33" s="741"/>
    </row>
    <row r="34" spans="2:13" ht="26.15" customHeight="1">
      <c r="B34" s="261"/>
      <c r="C34" s="234"/>
      <c r="D34" s="196"/>
      <c r="E34" s="207" t="s">
        <v>178</v>
      </c>
      <c r="F34" s="738"/>
      <c r="G34" s="739"/>
      <c r="H34" s="739"/>
      <c r="I34" s="739"/>
      <c r="J34" s="739"/>
      <c r="K34" s="739"/>
      <c r="L34" s="739"/>
      <c r="M34" s="740"/>
    </row>
    <row r="35" spans="2:13" ht="20.149999999999999" customHeight="1">
      <c r="B35" s="261"/>
      <c r="C35" s="234"/>
      <c r="D35" s="200" t="s">
        <v>1026</v>
      </c>
      <c r="E35" s="201" t="s">
        <v>1032</v>
      </c>
      <c r="F35" s="729" t="str">
        <f>IF(申請用入力!F142="","",申請用入力!F142)</f>
        <v/>
      </c>
      <c r="G35" s="730"/>
      <c r="H35" s="201" t="s">
        <v>1031</v>
      </c>
      <c r="I35" s="265" t="str">
        <f>IF(申請用入力!I142="","",TEXT(申請用入力!I142,"yyyy/m/d")&amp;"　～　"&amp;TEXT(申請用入力!L142,"yyyy/m/d"))</f>
        <v/>
      </c>
      <c r="J35" s="197"/>
      <c r="K35" s="231"/>
      <c r="L35" s="251"/>
      <c r="M35" s="203"/>
    </row>
    <row r="36" spans="2:13" ht="20.149999999999999" customHeight="1">
      <c r="B36" s="261"/>
      <c r="C36" s="234"/>
      <c r="D36" s="204"/>
      <c r="E36" s="188" t="s">
        <v>433</v>
      </c>
      <c r="F36" s="731"/>
      <c r="G36" s="732"/>
      <c r="H36" s="285" t="s">
        <v>1028</v>
      </c>
      <c r="I36" s="733"/>
      <c r="J36" s="733"/>
      <c r="K36" s="286" t="s">
        <v>410</v>
      </c>
      <c r="L36" s="734"/>
      <c r="M36" s="735"/>
    </row>
    <row r="37" spans="2:13" ht="50.15" customHeight="1">
      <c r="B37" s="261"/>
      <c r="C37" s="234"/>
      <c r="D37" s="736" t="s">
        <v>1272</v>
      </c>
      <c r="E37" s="737"/>
      <c r="F37" s="738"/>
      <c r="G37" s="739"/>
      <c r="H37" s="739"/>
      <c r="I37" s="739"/>
      <c r="J37" s="739"/>
      <c r="K37" s="739"/>
      <c r="L37" s="739"/>
      <c r="M37" s="740"/>
    </row>
    <row r="38" spans="2:13" ht="26.15" customHeight="1">
      <c r="B38" s="261"/>
      <c r="C38" s="234"/>
      <c r="D38" s="196"/>
      <c r="E38" s="207" t="s">
        <v>178</v>
      </c>
      <c r="F38" s="738"/>
      <c r="G38" s="739"/>
      <c r="H38" s="739"/>
      <c r="I38" s="739"/>
      <c r="J38" s="739"/>
      <c r="K38" s="739"/>
      <c r="L38" s="739"/>
      <c r="M38" s="740"/>
    </row>
    <row r="39" spans="2:13" ht="20.149999999999999" customHeight="1">
      <c r="B39" s="261"/>
      <c r="C39" s="234"/>
      <c r="D39" s="200" t="s">
        <v>1027</v>
      </c>
      <c r="E39" s="201" t="s">
        <v>1032</v>
      </c>
      <c r="F39" s="729" t="str">
        <f>IF(申請用入力!F144="","",申請用入力!F144)</f>
        <v/>
      </c>
      <c r="G39" s="730"/>
      <c r="H39" s="201" t="s">
        <v>1031</v>
      </c>
      <c r="I39" s="265" t="str">
        <f>IF(申請用入力!I144="","",TEXT(申請用入力!I144,"yyyy/m/d")&amp;"　～　"&amp;TEXT(申請用入力!L144,"yyyy/m/d"))</f>
        <v/>
      </c>
      <c r="J39" s="197"/>
      <c r="K39" s="231"/>
      <c r="L39" s="251"/>
      <c r="M39" s="203"/>
    </row>
    <row r="40" spans="2:13" ht="20.149999999999999" customHeight="1">
      <c r="B40" s="261"/>
      <c r="C40" s="234"/>
      <c r="D40" s="204"/>
      <c r="E40" s="188" t="s">
        <v>433</v>
      </c>
      <c r="F40" s="731"/>
      <c r="G40" s="732"/>
      <c r="H40" s="285" t="s">
        <v>1028</v>
      </c>
      <c r="I40" s="733"/>
      <c r="J40" s="733"/>
      <c r="K40" s="286" t="s">
        <v>410</v>
      </c>
      <c r="L40" s="734"/>
      <c r="M40" s="735"/>
    </row>
    <row r="41" spans="2:13" ht="50.15" customHeight="1">
      <c r="B41" s="261"/>
      <c r="C41" s="234"/>
      <c r="D41" s="736" t="s">
        <v>1272</v>
      </c>
      <c r="E41" s="737"/>
      <c r="F41" s="738"/>
      <c r="G41" s="739"/>
      <c r="H41" s="739"/>
      <c r="I41" s="739"/>
      <c r="J41" s="739"/>
      <c r="K41" s="739"/>
      <c r="L41" s="739"/>
      <c r="M41" s="740"/>
    </row>
    <row r="42" spans="2:13" ht="26.15" customHeight="1">
      <c r="B42" s="261"/>
      <c r="C42" s="234"/>
      <c r="D42" s="196"/>
      <c r="E42" s="207" t="s">
        <v>178</v>
      </c>
      <c r="F42" s="738"/>
      <c r="G42" s="739"/>
      <c r="H42" s="739"/>
      <c r="I42" s="739"/>
      <c r="J42" s="739"/>
      <c r="K42" s="739"/>
      <c r="L42" s="739"/>
      <c r="M42" s="741"/>
    </row>
    <row r="43" spans="2:13" ht="20.149999999999999" customHeight="1">
      <c r="B43" s="261"/>
      <c r="C43" s="234"/>
      <c r="D43" s="200" t="s">
        <v>672</v>
      </c>
      <c r="E43" s="201" t="s">
        <v>1032</v>
      </c>
      <c r="F43" s="729" t="str">
        <f>IF(申請用入力!F146="","",申請用入力!F146)</f>
        <v/>
      </c>
      <c r="G43" s="730"/>
      <c r="H43" s="201" t="s">
        <v>1031</v>
      </c>
      <c r="I43" s="265" t="str">
        <f>IF(申請用入力!I146="","",TEXT(申請用入力!I146,"yyyy/m/d")&amp;"　～　"&amp;TEXT(申請用入力!L146,"yyyy/m/d"))</f>
        <v/>
      </c>
      <c r="J43" s="197"/>
      <c r="K43" s="231"/>
      <c r="L43" s="251"/>
      <c r="M43" s="203"/>
    </row>
    <row r="44" spans="2:13" ht="20.149999999999999" customHeight="1">
      <c r="B44" s="261"/>
      <c r="C44" s="234"/>
      <c r="D44" s="204"/>
      <c r="E44" s="188" t="s">
        <v>433</v>
      </c>
      <c r="F44" s="731"/>
      <c r="G44" s="732"/>
      <c r="H44" s="285" t="s">
        <v>1028</v>
      </c>
      <c r="I44" s="733"/>
      <c r="J44" s="733"/>
      <c r="K44" s="286" t="s">
        <v>410</v>
      </c>
      <c r="L44" s="734"/>
      <c r="M44" s="735"/>
    </row>
    <row r="45" spans="2:13" ht="50.15" customHeight="1">
      <c r="B45" s="261"/>
      <c r="C45" s="234"/>
      <c r="D45" s="736" t="s">
        <v>1272</v>
      </c>
      <c r="E45" s="737"/>
      <c r="F45" s="738"/>
      <c r="G45" s="739"/>
      <c r="H45" s="739"/>
      <c r="I45" s="739"/>
      <c r="J45" s="739"/>
      <c r="K45" s="739"/>
      <c r="L45" s="739"/>
      <c r="M45" s="740"/>
    </row>
    <row r="46" spans="2:13" ht="26.15" customHeight="1">
      <c r="B46" s="261"/>
      <c r="C46" s="234"/>
      <c r="D46" s="196"/>
      <c r="E46" s="207" t="s">
        <v>178</v>
      </c>
      <c r="F46" s="738"/>
      <c r="G46" s="739"/>
      <c r="H46" s="739"/>
      <c r="I46" s="739"/>
      <c r="J46" s="739"/>
      <c r="K46" s="739"/>
      <c r="L46" s="739"/>
      <c r="M46" s="741"/>
    </row>
    <row r="47" spans="2:13" ht="20.149999999999999" customHeight="1">
      <c r="B47" s="261"/>
      <c r="C47" s="204" t="s">
        <v>1033</v>
      </c>
      <c r="E47" s="208"/>
      <c r="F47" s="797" t="s">
        <v>1142</v>
      </c>
      <c r="G47" s="797"/>
      <c r="H47" s="797" t="s">
        <v>1168</v>
      </c>
      <c r="I47" s="797"/>
      <c r="J47" s="797" t="s">
        <v>1169</v>
      </c>
      <c r="K47" s="797"/>
      <c r="L47" s="771"/>
      <c r="M47" s="772"/>
    </row>
    <row r="48" spans="2:13" ht="20.149999999999999" customHeight="1">
      <c r="B48" s="261"/>
      <c r="C48" s="263"/>
      <c r="D48" s="657" t="s">
        <v>436</v>
      </c>
      <c r="E48" s="746"/>
      <c r="F48" s="744">
        <f>IF(申請用入力!F168="",0,申請用入力!F168)</f>
        <v>0</v>
      </c>
      <c r="G48" s="745"/>
      <c r="H48" s="743">
        <f>IF(申請用入力!F170="",0,申請用入力!F170)</f>
        <v>0</v>
      </c>
      <c r="I48" s="744"/>
      <c r="J48" s="744"/>
      <c r="K48" s="745"/>
      <c r="L48" s="369"/>
      <c r="M48" s="370"/>
    </row>
    <row r="49" spans="2:14" ht="20.149999999999999" customHeight="1">
      <c r="B49" s="261"/>
      <c r="C49" s="263"/>
      <c r="D49" s="657" t="s">
        <v>179</v>
      </c>
      <c r="E49" s="746"/>
      <c r="F49" s="744">
        <f>商品入力!K3</f>
        <v>0</v>
      </c>
      <c r="G49" s="745"/>
      <c r="H49" s="777">
        <f>商品入力!O3</f>
        <v>0</v>
      </c>
      <c r="I49" s="778"/>
      <c r="J49" s="777">
        <f>商品入力!S3</f>
        <v>0</v>
      </c>
      <c r="K49" s="778"/>
      <c r="L49" s="773"/>
      <c r="M49" s="774"/>
    </row>
    <row r="50" spans="2:14" ht="20.149999999999999" customHeight="1">
      <c r="B50" s="261"/>
      <c r="C50" s="263"/>
      <c r="D50" s="192" t="s">
        <v>437</v>
      </c>
      <c r="E50" s="192"/>
      <c r="F50" s="749" t="str">
        <f>IF(商品入力!K3=0,"",F49-F48)</f>
        <v/>
      </c>
      <c r="G50" s="750"/>
      <c r="H50" s="743" t="str">
        <f>IF(H49+J49=0,"",H49+J49-H48)</f>
        <v/>
      </c>
      <c r="I50" s="744"/>
      <c r="J50" s="744"/>
      <c r="K50" s="745"/>
      <c r="L50" s="371"/>
      <c r="M50" s="372"/>
    </row>
    <row r="51" spans="2:14" ht="50.15" customHeight="1">
      <c r="B51" s="261"/>
      <c r="C51" s="204"/>
      <c r="D51" s="742" t="s">
        <v>181</v>
      </c>
      <c r="E51" s="742"/>
      <c r="F51" s="757"/>
      <c r="G51" s="757"/>
      <c r="H51" s="757"/>
      <c r="I51" s="757"/>
      <c r="J51" s="757"/>
      <c r="K51" s="757"/>
      <c r="L51" s="757"/>
      <c r="M51" s="757"/>
    </row>
    <row r="52" spans="2:14" ht="60" customHeight="1">
      <c r="B52" s="261"/>
      <c r="C52" s="699" t="s">
        <v>1273</v>
      </c>
      <c r="D52" s="700"/>
      <c r="E52" s="701"/>
      <c r="F52" s="726"/>
      <c r="G52" s="727"/>
      <c r="H52" s="727"/>
      <c r="I52" s="727"/>
      <c r="J52" s="727"/>
      <c r="K52" s="727"/>
      <c r="L52" s="727"/>
      <c r="M52" s="728"/>
    </row>
    <row r="53" spans="2:14" ht="60" customHeight="1">
      <c r="B53" s="261"/>
      <c r="C53" s="699" t="s">
        <v>1274</v>
      </c>
      <c r="D53" s="700"/>
      <c r="E53" s="701"/>
      <c r="F53" s="726"/>
      <c r="G53" s="727"/>
      <c r="H53" s="727"/>
      <c r="I53" s="727"/>
      <c r="J53" s="727"/>
      <c r="K53" s="727"/>
      <c r="L53" s="727"/>
      <c r="M53" s="728"/>
    </row>
    <row r="54" spans="2:14" ht="20.149999999999999" customHeight="1">
      <c r="B54" s="261"/>
      <c r="C54" s="204" t="s">
        <v>182</v>
      </c>
      <c r="D54" s="229"/>
      <c r="F54" s="779" t="s">
        <v>447</v>
      </c>
      <c r="G54" s="779"/>
      <c r="H54" s="779" t="s">
        <v>448</v>
      </c>
      <c r="I54" s="779"/>
      <c r="J54" s="779" t="s">
        <v>449</v>
      </c>
      <c r="K54" s="779"/>
      <c r="M54" s="208"/>
    </row>
    <row r="55" spans="2:14" ht="20.149999999999999" customHeight="1">
      <c r="B55" s="261"/>
      <c r="C55" s="227"/>
      <c r="D55" s="229"/>
      <c r="E55" s="134"/>
      <c r="F55" s="760"/>
      <c r="G55" s="761"/>
      <c r="H55" s="760"/>
      <c r="I55" s="761"/>
      <c r="J55" s="760"/>
      <c r="K55" s="761"/>
      <c r="M55" s="208"/>
    </row>
    <row r="56" spans="2:14" ht="20.149999999999999" customHeight="1">
      <c r="B56" s="261"/>
      <c r="C56" s="702" t="s">
        <v>446</v>
      </c>
      <c r="D56" s="703"/>
      <c r="E56" s="188" t="s">
        <v>160</v>
      </c>
      <c r="F56" s="758"/>
      <c r="G56" s="780"/>
      <c r="H56" s="780"/>
      <c r="I56" s="780"/>
      <c r="J56" s="780"/>
      <c r="K56" s="759"/>
      <c r="M56" s="208"/>
    </row>
    <row r="57" spans="2:14" ht="20.149999999999999" customHeight="1">
      <c r="B57" s="261"/>
      <c r="C57" s="227"/>
      <c r="D57" s="229"/>
      <c r="E57" s="188" t="s">
        <v>162</v>
      </c>
      <c r="F57" s="758"/>
      <c r="G57" s="780"/>
      <c r="H57" s="780"/>
      <c r="I57" s="780"/>
      <c r="J57" s="781"/>
      <c r="K57" s="782"/>
      <c r="M57" s="208"/>
    </row>
    <row r="58" spans="2:14" ht="20.149999999999999" customHeight="1">
      <c r="B58" s="261"/>
      <c r="C58" s="227"/>
      <c r="D58" s="229"/>
      <c r="E58" s="188" t="s">
        <v>298</v>
      </c>
      <c r="F58" s="758"/>
      <c r="G58" s="780"/>
      <c r="H58" s="780"/>
      <c r="I58" s="780"/>
      <c r="J58" s="781"/>
      <c r="K58" s="782"/>
      <c r="M58" s="208"/>
    </row>
    <row r="59" spans="2:14" ht="50.15" customHeight="1">
      <c r="B59" s="261"/>
      <c r="C59" s="227"/>
      <c r="D59" s="229"/>
      <c r="E59" s="188" t="s">
        <v>321</v>
      </c>
      <c r="F59" s="738"/>
      <c r="G59" s="739"/>
      <c r="H59" s="739"/>
      <c r="I59" s="739"/>
      <c r="J59" s="739"/>
      <c r="K59" s="739"/>
      <c r="L59" s="739"/>
      <c r="M59" s="741"/>
    </row>
    <row r="60" spans="2:14" ht="20.149999999999999" customHeight="1">
      <c r="B60" s="261"/>
      <c r="C60" s="699" t="s">
        <v>1036</v>
      </c>
      <c r="D60" s="700"/>
      <c r="E60" s="700"/>
      <c r="F60" s="788" t="s">
        <v>450</v>
      </c>
      <c r="G60" s="788"/>
      <c r="H60" s="655" t="s">
        <v>451</v>
      </c>
      <c r="I60" s="655"/>
      <c r="J60" s="655" t="s">
        <v>452</v>
      </c>
      <c r="K60" s="655"/>
      <c r="M60" s="208"/>
    </row>
    <row r="61" spans="2:14" ht="20.149999999999999" customHeight="1">
      <c r="B61" s="261"/>
      <c r="C61" s="204" t="s">
        <v>1037</v>
      </c>
      <c r="D61" s="228"/>
      <c r="E61" s="228"/>
      <c r="F61" s="795"/>
      <c r="G61" s="796"/>
      <c r="H61" s="795"/>
      <c r="I61" s="796"/>
      <c r="J61" s="795"/>
      <c r="K61" s="796"/>
      <c r="M61" s="208"/>
    </row>
    <row r="62" spans="2:14" ht="50.15" customHeight="1" thickBot="1">
      <c r="B62" s="261"/>
      <c r="C62" s="204"/>
      <c r="D62" s="229"/>
      <c r="E62" s="188" t="s">
        <v>321</v>
      </c>
      <c r="F62" s="775"/>
      <c r="G62" s="776"/>
      <c r="H62" s="776"/>
      <c r="I62" s="739"/>
      <c r="J62" s="739"/>
      <c r="K62" s="739"/>
      <c r="L62" s="739"/>
      <c r="M62" s="741"/>
    </row>
    <row r="63" spans="2:14" ht="20.149999999999999" customHeight="1" thickBot="1">
      <c r="B63" s="390"/>
      <c r="C63" s="204" t="s">
        <v>1185</v>
      </c>
      <c r="F63" s="751" t="s">
        <v>1184</v>
      </c>
      <c r="G63" s="752"/>
      <c r="H63" s="753"/>
      <c r="N63" s="204"/>
    </row>
    <row r="64" spans="2:14" ht="20.149999999999999" customHeight="1" thickBot="1">
      <c r="B64" s="390"/>
      <c r="C64" s="204" t="s">
        <v>1186</v>
      </c>
      <c r="E64" s="481"/>
      <c r="F64" s="751" t="s">
        <v>1187</v>
      </c>
      <c r="G64" s="752"/>
      <c r="H64" s="753"/>
      <c r="I64" s="483"/>
      <c r="M64" s="208"/>
      <c r="N64" s="204"/>
    </row>
    <row r="65" spans="2:17" ht="20.149999999999999" customHeight="1" thickBot="1">
      <c r="B65" s="391"/>
      <c r="C65" s="196" t="s">
        <v>1280</v>
      </c>
      <c r="D65" s="209"/>
      <c r="E65" s="482"/>
      <c r="F65" s="751" t="s">
        <v>1281</v>
      </c>
      <c r="G65" s="752"/>
      <c r="H65" s="753"/>
      <c r="I65" s="484"/>
      <c r="J65" s="209"/>
      <c r="K65" s="209"/>
      <c r="L65" s="209"/>
      <c r="M65" s="195"/>
      <c r="N65" s="204"/>
    </row>
    <row r="66" spans="2:17" ht="15.9" customHeight="1"/>
    <row r="67" spans="2:17" ht="20.149999999999999" customHeight="1" thickBot="1">
      <c r="B67" s="253" t="s">
        <v>690</v>
      </c>
      <c r="C67" s="254"/>
      <c r="D67" s="254"/>
      <c r="E67" s="254"/>
      <c r="F67" s="254"/>
      <c r="G67" s="254"/>
      <c r="H67" s="254"/>
      <c r="I67" s="254"/>
      <c r="J67" s="254"/>
      <c r="K67" s="254"/>
      <c r="L67" s="254"/>
      <c r="M67" s="254"/>
      <c r="N67" s="254"/>
      <c r="O67" s="254"/>
      <c r="P67" s="255"/>
    </row>
    <row r="68" spans="2:17" ht="20.149999999999999" customHeight="1" thickTop="1" thickBot="1">
      <c r="B68" s="256"/>
      <c r="C68" s="243" t="s">
        <v>1258</v>
      </c>
      <c r="D68" s="244"/>
      <c r="E68" s="245"/>
      <c r="F68" s="245"/>
      <c r="G68" s="245"/>
      <c r="H68" s="245"/>
      <c r="I68" s="245"/>
      <c r="J68" s="245"/>
      <c r="K68" s="245"/>
      <c r="L68" s="245"/>
      <c r="M68" s="245"/>
      <c r="N68" s="364"/>
      <c r="O68" s="245"/>
      <c r="P68" s="245"/>
    </row>
    <row r="69" spans="2:17" ht="24" customHeight="1" thickTop="1">
      <c r="B69" s="256"/>
      <c r="C69" s="200"/>
      <c r="D69" s="456"/>
      <c r="E69" s="721" t="s">
        <v>150</v>
      </c>
      <c r="F69" s="721"/>
      <c r="G69" s="457" t="s">
        <v>152</v>
      </c>
      <c r="H69" s="457" t="s">
        <v>153</v>
      </c>
      <c r="I69" s="457" t="s">
        <v>151</v>
      </c>
      <c r="J69" s="457" t="s">
        <v>155</v>
      </c>
      <c r="K69" s="458" t="s">
        <v>156</v>
      </c>
      <c r="L69" s="457" t="s">
        <v>154</v>
      </c>
      <c r="M69" s="459" t="s">
        <v>1261</v>
      </c>
      <c r="N69" s="460" t="s">
        <v>1150</v>
      </c>
      <c r="O69" s="459" t="s">
        <v>158</v>
      </c>
      <c r="P69" s="459" t="s">
        <v>1262</v>
      </c>
    </row>
    <row r="70" spans="2:17" ht="20.149999999999999" customHeight="1">
      <c r="B70" s="256"/>
      <c r="C70" s="240"/>
      <c r="D70" s="233" t="s">
        <v>685</v>
      </c>
      <c r="E70" s="758"/>
      <c r="F70" s="759"/>
      <c r="G70" s="465"/>
      <c r="H70" s="465"/>
      <c r="I70" s="463"/>
      <c r="J70" s="464"/>
      <c r="K70" s="488"/>
      <c r="L70" s="279" t="str">
        <f>IF(J70="","",TEXT(G70*H70,"###,###"))&amp;" "&amp;LEFT(J70,3)</f>
        <v xml:space="preserve"> </v>
      </c>
      <c r="M70" s="513" t="str">
        <f>IF(K70="","",ROUNDDOWN(G70*H70*K70,0))</f>
        <v/>
      </c>
      <c r="N70" s="466"/>
      <c r="O70" s="513" t="str">
        <f t="shared" ref="O70:O74" si="0">IF(N70="","",M70*(100+N70)/100)</f>
        <v/>
      </c>
      <c r="P70" s="513" t="str">
        <f>IF(N70="","",ROUNDDOWN(M70*選択!$A$4/選択!$A$5,0))</f>
        <v/>
      </c>
    </row>
    <row r="71" spans="2:17" ht="20.149999999999999" customHeight="1">
      <c r="B71" s="256"/>
      <c r="C71" s="240"/>
      <c r="D71" s="191" t="s">
        <v>686</v>
      </c>
      <c r="E71" s="758"/>
      <c r="F71" s="759"/>
      <c r="G71" s="277"/>
      <c r="H71" s="277"/>
      <c r="I71" s="352"/>
      <c r="J71" s="331"/>
      <c r="K71" s="489"/>
      <c r="L71" s="279" t="str">
        <f t="shared" ref="L71:L74" si="1">IF(J71="","",TEXT(G71*H71,"###,###"))&amp;" "&amp;LEFT(J71,3)</f>
        <v xml:space="preserve"> </v>
      </c>
      <c r="M71" s="514" t="str">
        <f t="shared" ref="M71:M74" si="2">IF(K71="","",ROUNDDOWN(G71*H71*K71,0))</f>
        <v/>
      </c>
      <c r="N71" s="379"/>
      <c r="O71" s="514" t="str">
        <f t="shared" si="0"/>
        <v/>
      </c>
      <c r="P71" s="514" t="str">
        <f>IF(N71="","",ROUNDDOWN(M71*選択!$A$4/選択!$A$5,0))</f>
        <v/>
      </c>
    </row>
    <row r="72" spans="2:17" ht="20.149999999999999" customHeight="1">
      <c r="B72" s="256"/>
      <c r="C72" s="240"/>
      <c r="D72" s="191" t="s">
        <v>687</v>
      </c>
      <c r="E72" s="758"/>
      <c r="F72" s="759"/>
      <c r="G72" s="277"/>
      <c r="H72" s="277"/>
      <c r="I72" s="352"/>
      <c r="J72" s="331"/>
      <c r="K72" s="489"/>
      <c r="L72" s="279" t="str">
        <f t="shared" si="1"/>
        <v xml:space="preserve"> </v>
      </c>
      <c r="M72" s="514" t="str">
        <f t="shared" si="2"/>
        <v/>
      </c>
      <c r="N72" s="379"/>
      <c r="O72" s="514" t="str">
        <f t="shared" si="0"/>
        <v/>
      </c>
      <c r="P72" s="514" t="str">
        <f>IF(N72="","",ROUNDDOWN(M72*選択!$A$4/選択!$A$5,0))</f>
        <v/>
      </c>
    </row>
    <row r="73" spans="2:17" ht="20.149999999999999" customHeight="1">
      <c r="B73" s="256"/>
      <c r="C73" s="240"/>
      <c r="D73" s="191" t="s">
        <v>688</v>
      </c>
      <c r="E73" s="758"/>
      <c r="F73" s="759"/>
      <c r="G73" s="277"/>
      <c r="H73" s="277"/>
      <c r="I73" s="352"/>
      <c r="J73" s="331"/>
      <c r="K73" s="489"/>
      <c r="L73" s="279" t="str">
        <f t="shared" si="1"/>
        <v xml:space="preserve"> </v>
      </c>
      <c r="M73" s="514" t="str">
        <f t="shared" si="2"/>
        <v/>
      </c>
      <c r="N73" s="379"/>
      <c r="O73" s="514" t="str">
        <f t="shared" si="0"/>
        <v/>
      </c>
      <c r="P73" s="514" t="str">
        <f>IF(N73="","",ROUNDDOWN(M73*選択!$A$4/選択!$A$5,0))</f>
        <v/>
      </c>
    </row>
    <row r="74" spans="2:17" ht="20.149999999999999" customHeight="1">
      <c r="B74" s="256"/>
      <c r="C74" s="240"/>
      <c r="D74" s="191" t="s">
        <v>689</v>
      </c>
      <c r="E74" s="792"/>
      <c r="F74" s="793"/>
      <c r="G74" s="277"/>
      <c r="H74" s="277"/>
      <c r="I74" s="352"/>
      <c r="J74" s="331"/>
      <c r="K74" s="489"/>
      <c r="L74" s="279" t="str">
        <f t="shared" si="1"/>
        <v xml:space="preserve"> </v>
      </c>
      <c r="M74" s="514" t="str">
        <f t="shared" si="2"/>
        <v/>
      </c>
      <c r="N74" s="379"/>
      <c r="O74" s="514" t="str">
        <f t="shared" si="0"/>
        <v/>
      </c>
      <c r="P74" s="514" t="str">
        <f>IF(N74="","",ROUNDDOWN(M74*選択!$A$4/選択!$A$5,0))</f>
        <v/>
      </c>
    </row>
    <row r="75" spans="2:17" ht="50.15" customHeight="1" thickBot="1">
      <c r="B75" s="256"/>
      <c r="C75" s="240"/>
      <c r="D75" s="264" t="s">
        <v>33</v>
      </c>
      <c r="E75" s="787"/>
      <c r="F75" s="794"/>
      <c r="G75" s="794"/>
      <c r="H75" s="794"/>
      <c r="I75" s="794"/>
      <c r="J75" s="794"/>
      <c r="K75" s="794"/>
      <c r="L75" s="794"/>
      <c r="M75" s="794"/>
      <c r="N75" s="794"/>
      <c r="O75" s="794"/>
      <c r="P75" s="794"/>
      <c r="Q75" s="199"/>
    </row>
    <row r="76" spans="2:17" ht="20.149999999999999" customHeight="1" thickTop="1" thickBot="1">
      <c r="B76" s="256"/>
      <c r="C76" s="243" t="s">
        <v>1259</v>
      </c>
      <c r="D76" s="245"/>
      <c r="E76" s="245"/>
      <c r="F76" s="245"/>
      <c r="G76" s="245"/>
      <c r="H76" s="245"/>
      <c r="I76" s="245"/>
      <c r="J76" s="245"/>
      <c r="K76" s="245"/>
      <c r="L76" s="245"/>
      <c r="M76" s="245"/>
      <c r="N76" s="245"/>
      <c r="O76" s="245"/>
      <c r="P76" s="245"/>
    </row>
    <row r="77" spans="2:17" ht="24" customHeight="1" thickTop="1">
      <c r="B77" s="256"/>
      <c r="C77" s="200"/>
      <c r="D77" s="456"/>
      <c r="E77" s="721" t="s">
        <v>150</v>
      </c>
      <c r="F77" s="721"/>
      <c r="G77" s="457" t="s">
        <v>152</v>
      </c>
      <c r="H77" s="457" t="s">
        <v>153</v>
      </c>
      <c r="I77" s="457" t="s">
        <v>151</v>
      </c>
      <c r="J77" s="457" t="s">
        <v>155</v>
      </c>
      <c r="K77" s="458" t="s">
        <v>156</v>
      </c>
      <c r="L77" s="457" t="s">
        <v>154</v>
      </c>
      <c r="M77" s="459" t="s">
        <v>1261</v>
      </c>
      <c r="N77" s="460" t="s">
        <v>1150</v>
      </c>
      <c r="O77" s="459" t="s">
        <v>158</v>
      </c>
      <c r="P77" s="459" t="s">
        <v>1262</v>
      </c>
    </row>
    <row r="78" spans="2:17" ht="20.149999999999999" customHeight="1">
      <c r="B78" s="256"/>
      <c r="C78" s="240"/>
      <c r="D78" s="233" t="s">
        <v>685</v>
      </c>
      <c r="E78" s="789"/>
      <c r="F78" s="789"/>
      <c r="G78" s="465"/>
      <c r="H78" s="465"/>
      <c r="I78" s="463"/>
      <c r="J78" s="464"/>
      <c r="K78" s="488"/>
      <c r="L78" s="279" t="str">
        <f t="shared" ref="L78:L82" si="3">IF(J78="","",TEXT(G78*H78,"###,###"))&amp;" "&amp;LEFT(J78,3)</f>
        <v xml:space="preserve"> </v>
      </c>
      <c r="M78" s="513" t="str">
        <f t="shared" ref="M78:M82" si="4">IF(K78="","",ROUNDDOWN(G78*H78*K78,0))</f>
        <v/>
      </c>
      <c r="N78" s="466"/>
      <c r="O78" s="513" t="str">
        <f t="shared" ref="O78:O82" si="5">IF(N78="","",M78*(100+N78)/100)</f>
        <v/>
      </c>
      <c r="P78" s="513" t="str">
        <f>IF(N78="","",ROUNDDOWN(M78*選択!$A$4/選択!$A$5,0))</f>
        <v/>
      </c>
    </row>
    <row r="79" spans="2:17" ht="20.149999999999999" customHeight="1">
      <c r="B79" s="256"/>
      <c r="C79" s="240"/>
      <c r="D79" s="191" t="s">
        <v>686</v>
      </c>
      <c r="E79" s="790"/>
      <c r="F79" s="791"/>
      <c r="G79" s="277"/>
      <c r="H79" s="277"/>
      <c r="I79" s="353"/>
      <c r="J79" s="331"/>
      <c r="K79" s="489"/>
      <c r="L79" s="280" t="str">
        <f t="shared" si="3"/>
        <v xml:space="preserve"> </v>
      </c>
      <c r="M79" s="514" t="str">
        <f t="shared" si="4"/>
        <v/>
      </c>
      <c r="N79" s="379"/>
      <c r="O79" s="514" t="str">
        <f t="shared" si="5"/>
        <v/>
      </c>
      <c r="P79" s="513" t="str">
        <f>IF(N79="","",ROUNDDOWN(M79*選択!$A$4/選択!$A$5,0))</f>
        <v/>
      </c>
    </row>
    <row r="80" spans="2:17" ht="20.149999999999999" customHeight="1">
      <c r="B80" s="256"/>
      <c r="C80" s="240"/>
      <c r="D80" s="191" t="s">
        <v>687</v>
      </c>
      <c r="E80" s="790"/>
      <c r="F80" s="791"/>
      <c r="G80" s="277"/>
      <c r="H80" s="277"/>
      <c r="I80" s="353"/>
      <c r="J80" s="331"/>
      <c r="K80" s="489"/>
      <c r="L80" s="280" t="str">
        <f t="shared" si="3"/>
        <v xml:space="preserve"> </v>
      </c>
      <c r="M80" s="514" t="str">
        <f t="shared" si="4"/>
        <v/>
      </c>
      <c r="N80" s="379"/>
      <c r="O80" s="514" t="str">
        <f t="shared" si="5"/>
        <v/>
      </c>
      <c r="P80" s="513" t="str">
        <f>IF(N80="","",ROUNDDOWN(M80*選択!$A$4/選択!$A$5,0))</f>
        <v/>
      </c>
    </row>
    <row r="81" spans="2:16" ht="20.149999999999999" customHeight="1">
      <c r="B81" s="256"/>
      <c r="C81" s="240"/>
      <c r="D81" s="191" t="s">
        <v>688</v>
      </c>
      <c r="E81" s="790"/>
      <c r="F81" s="791"/>
      <c r="G81" s="277"/>
      <c r="H81" s="277"/>
      <c r="I81" s="353"/>
      <c r="J81" s="331"/>
      <c r="K81" s="489"/>
      <c r="L81" s="280" t="str">
        <f t="shared" si="3"/>
        <v xml:space="preserve"> </v>
      </c>
      <c r="M81" s="514" t="str">
        <f t="shared" si="4"/>
        <v/>
      </c>
      <c r="N81" s="379"/>
      <c r="O81" s="514" t="str">
        <f t="shared" si="5"/>
        <v/>
      </c>
      <c r="P81" s="513" t="str">
        <f>IF(N81="","",ROUNDDOWN(M81*選択!$A$4/選択!$A$5,0))</f>
        <v/>
      </c>
    </row>
    <row r="82" spans="2:16" ht="20.149999999999999" customHeight="1">
      <c r="B82" s="256"/>
      <c r="C82" s="240"/>
      <c r="D82" s="191" t="s">
        <v>689</v>
      </c>
      <c r="E82" s="790"/>
      <c r="F82" s="791"/>
      <c r="G82" s="277"/>
      <c r="H82" s="277"/>
      <c r="I82" s="353"/>
      <c r="J82" s="331"/>
      <c r="K82" s="489"/>
      <c r="L82" s="280" t="str">
        <f t="shared" si="3"/>
        <v xml:space="preserve"> </v>
      </c>
      <c r="M82" s="514" t="str">
        <f t="shared" si="4"/>
        <v/>
      </c>
      <c r="N82" s="379"/>
      <c r="O82" s="514" t="str">
        <f t="shared" si="5"/>
        <v/>
      </c>
      <c r="P82" s="513" t="str">
        <f>IF(N82="","",ROUNDDOWN(M82*選択!$A$4/選択!$A$5,0))</f>
        <v/>
      </c>
    </row>
    <row r="83" spans="2:16" ht="50.15" customHeight="1" thickBot="1">
      <c r="B83" s="256"/>
      <c r="C83" s="240"/>
      <c r="D83" s="264" t="s">
        <v>33</v>
      </c>
      <c r="E83" s="787"/>
      <c r="F83" s="787"/>
      <c r="G83" s="787"/>
      <c r="H83" s="787"/>
      <c r="I83" s="787"/>
      <c r="J83" s="787"/>
      <c r="K83" s="787"/>
      <c r="L83" s="787"/>
      <c r="M83" s="787"/>
      <c r="N83" s="787"/>
      <c r="O83" s="787"/>
      <c r="P83" s="787"/>
    </row>
    <row r="84" spans="2:16" ht="20.149999999999999" customHeight="1" thickTop="1" thickBot="1">
      <c r="B84" s="256"/>
      <c r="C84" s="243" t="s">
        <v>1260</v>
      </c>
      <c r="D84" s="245"/>
      <c r="E84" s="245"/>
      <c r="F84" s="245"/>
      <c r="G84" s="245"/>
      <c r="H84" s="245"/>
      <c r="I84" s="245"/>
      <c r="J84" s="245"/>
      <c r="K84" s="245"/>
      <c r="L84" s="245"/>
      <c r="M84" s="245"/>
      <c r="N84" s="245"/>
      <c r="O84" s="245"/>
      <c r="P84" s="245"/>
    </row>
    <row r="85" spans="2:16" ht="24" customHeight="1" thickTop="1">
      <c r="B85" s="256"/>
      <c r="C85" s="200"/>
      <c r="D85" s="456"/>
      <c r="E85" s="721" t="s">
        <v>150</v>
      </c>
      <c r="F85" s="721"/>
      <c r="G85" s="457" t="s">
        <v>152</v>
      </c>
      <c r="H85" s="457" t="s">
        <v>153</v>
      </c>
      <c r="I85" s="457" t="s">
        <v>151</v>
      </c>
      <c r="J85" s="457" t="s">
        <v>155</v>
      </c>
      <c r="K85" s="458" t="s">
        <v>156</v>
      </c>
      <c r="L85" s="457" t="s">
        <v>154</v>
      </c>
      <c r="M85" s="459" t="s">
        <v>1261</v>
      </c>
      <c r="N85" s="460" t="s">
        <v>1150</v>
      </c>
      <c r="O85" s="459" t="s">
        <v>158</v>
      </c>
      <c r="P85" s="459" t="s">
        <v>1262</v>
      </c>
    </row>
    <row r="86" spans="2:16" ht="20.149999999999999" customHeight="1">
      <c r="B86" s="256"/>
      <c r="C86" s="240"/>
      <c r="D86" s="233" t="s">
        <v>685</v>
      </c>
      <c r="E86" s="760"/>
      <c r="F86" s="761"/>
      <c r="G86" s="465"/>
      <c r="H86" s="465"/>
      <c r="I86" s="463"/>
      <c r="J86" s="464"/>
      <c r="K86" s="488"/>
      <c r="L86" s="279" t="str">
        <f t="shared" ref="L86:L90" si="6">IF(J86="","",TEXT(G86*H86,"###,###"))&amp;" "&amp;LEFT(J86,3)</f>
        <v xml:space="preserve"> </v>
      </c>
      <c r="M86" s="513" t="str">
        <f t="shared" ref="M86:M90" si="7">IF(K86="","",ROUNDDOWN(G86*H86*K86,0))</f>
        <v/>
      </c>
      <c r="N86" s="466"/>
      <c r="O86" s="513" t="str">
        <f t="shared" ref="O86:O90" si="8">IF(N86="","",M86*(100+N86)/100)</f>
        <v/>
      </c>
      <c r="P86" s="513" t="str">
        <f>IF(N86="","",ROUNDDOWN(M86*選択!$A$4/選択!$A$5,0))</f>
        <v/>
      </c>
    </row>
    <row r="87" spans="2:16" ht="20.149999999999999" customHeight="1">
      <c r="B87" s="256"/>
      <c r="C87" s="240"/>
      <c r="D87" s="191" t="s">
        <v>686</v>
      </c>
      <c r="E87" s="760"/>
      <c r="F87" s="725"/>
      <c r="G87" s="277"/>
      <c r="H87" s="277"/>
      <c r="I87" s="352"/>
      <c r="J87" s="331"/>
      <c r="K87" s="489"/>
      <c r="L87" s="280" t="str">
        <f t="shared" si="6"/>
        <v xml:space="preserve"> </v>
      </c>
      <c r="M87" s="514" t="str">
        <f t="shared" si="7"/>
        <v/>
      </c>
      <c r="N87" s="379"/>
      <c r="O87" s="514" t="str">
        <f t="shared" si="8"/>
        <v/>
      </c>
      <c r="P87" s="513" t="str">
        <f>IF(N87="","",ROUNDDOWN(M87*選択!$A$4/選択!$A$5,0))</f>
        <v/>
      </c>
    </row>
    <row r="88" spans="2:16" ht="20.149999999999999" customHeight="1">
      <c r="B88" s="256"/>
      <c r="C88" s="240"/>
      <c r="D88" s="191" t="s">
        <v>687</v>
      </c>
      <c r="E88" s="760"/>
      <c r="F88" s="725"/>
      <c r="G88" s="277"/>
      <c r="H88" s="277"/>
      <c r="I88" s="352"/>
      <c r="J88" s="331"/>
      <c r="K88" s="489"/>
      <c r="L88" s="280" t="str">
        <f t="shared" si="6"/>
        <v xml:space="preserve"> </v>
      </c>
      <c r="M88" s="514" t="str">
        <f t="shared" si="7"/>
        <v/>
      </c>
      <c r="N88" s="379"/>
      <c r="O88" s="514" t="str">
        <f t="shared" si="8"/>
        <v/>
      </c>
      <c r="P88" s="513" t="str">
        <f>IF(N88="","",ROUNDDOWN(M88*選択!$A$4/選択!$A$5,0))</f>
        <v/>
      </c>
    </row>
    <row r="89" spans="2:16" ht="20.149999999999999" customHeight="1">
      <c r="B89" s="256"/>
      <c r="C89" s="240"/>
      <c r="D89" s="191" t="s">
        <v>688</v>
      </c>
      <c r="E89" s="760"/>
      <c r="F89" s="725"/>
      <c r="G89" s="277"/>
      <c r="H89" s="277"/>
      <c r="I89" s="352"/>
      <c r="J89" s="331"/>
      <c r="K89" s="489"/>
      <c r="L89" s="280" t="str">
        <f t="shared" si="6"/>
        <v xml:space="preserve"> </v>
      </c>
      <c r="M89" s="514" t="str">
        <f t="shared" si="7"/>
        <v/>
      </c>
      <c r="N89" s="379"/>
      <c r="O89" s="514" t="str">
        <f t="shared" si="8"/>
        <v/>
      </c>
      <c r="P89" s="513" t="str">
        <f>IF(N89="","",ROUNDDOWN(M89*選択!$A$4/選択!$A$5,0))</f>
        <v/>
      </c>
    </row>
    <row r="90" spans="2:16" ht="20.149999999999999" customHeight="1">
      <c r="B90" s="256"/>
      <c r="C90" s="240"/>
      <c r="D90" s="191" t="s">
        <v>689</v>
      </c>
      <c r="E90" s="760"/>
      <c r="F90" s="725"/>
      <c r="G90" s="277"/>
      <c r="H90" s="277"/>
      <c r="I90" s="352"/>
      <c r="J90" s="331"/>
      <c r="K90" s="489"/>
      <c r="L90" s="280" t="str">
        <f t="shared" si="6"/>
        <v xml:space="preserve"> </v>
      </c>
      <c r="M90" s="514" t="str">
        <f t="shared" si="7"/>
        <v/>
      </c>
      <c r="N90" s="379"/>
      <c r="O90" s="514" t="str">
        <f t="shared" si="8"/>
        <v/>
      </c>
      <c r="P90" s="513" t="str">
        <f>IF(N90="","",ROUNDDOWN(M90*選択!$A$4/選択!$A$5,0))</f>
        <v/>
      </c>
    </row>
    <row r="91" spans="2:16" ht="50.15" customHeight="1" thickBot="1">
      <c r="B91" s="470"/>
      <c r="C91" s="241"/>
      <c r="D91" s="191" t="s">
        <v>33</v>
      </c>
      <c r="E91" s="757"/>
      <c r="F91" s="757"/>
      <c r="G91" s="757"/>
      <c r="H91" s="757"/>
      <c r="I91" s="757"/>
      <c r="J91" s="757"/>
      <c r="K91" s="757"/>
      <c r="L91" s="757"/>
      <c r="M91" s="757"/>
      <c r="N91" s="757"/>
      <c r="O91" s="757"/>
      <c r="P91" s="757"/>
    </row>
    <row r="92" spans="2:16" ht="20.149999999999999" customHeight="1" thickTop="1" thickBot="1">
      <c r="B92" s="470"/>
      <c r="C92" s="243" t="s">
        <v>1514</v>
      </c>
      <c r="D92" s="245"/>
      <c r="E92" s="245"/>
      <c r="F92" s="245"/>
      <c r="G92" s="245"/>
      <c r="H92" s="245"/>
      <c r="I92" s="245"/>
      <c r="J92" s="245"/>
      <c r="K92" s="245"/>
      <c r="L92" s="245"/>
      <c r="M92" s="245"/>
      <c r="N92" s="245"/>
      <c r="O92" s="245"/>
      <c r="P92" s="245"/>
    </row>
    <row r="93" spans="2:16" ht="24" customHeight="1" thickTop="1">
      <c r="B93" s="256"/>
      <c r="C93" s="200"/>
      <c r="D93" s="456"/>
      <c r="E93" s="721" t="s">
        <v>150</v>
      </c>
      <c r="F93" s="721"/>
      <c r="G93" s="457" t="s">
        <v>152</v>
      </c>
      <c r="H93" s="457" t="s">
        <v>153</v>
      </c>
      <c r="I93" s="457" t="s">
        <v>151</v>
      </c>
      <c r="J93" s="457" t="s">
        <v>155</v>
      </c>
      <c r="K93" s="458" t="s">
        <v>156</v>
      </c>
      <c r="L93" s="457" t="s">
        <v>154</v>
      </c>
      <c r="M93" s="459" t="s">
        <v>1261</v>
      </c>
      <c r="N93" s="460" t="s">
        <v>1150</v>
      </c>
      <c r="O93" s="459" t="s">
        <v>158</v>
      </c>
      <c r="P93" s="459" t="s">
        <v>1262</v>
      </c>
    </row>
    <row r="94" spans="2:16" ht="20.149999999999999" customHeight="1">
      <c r="B94" s="256"/>
      <c r="C94" s="240"/>
      <c r="D94" s="233" t="s">
        <v>685</v>
      </c>
      <c r="E94" s="760"/>
      <c r="F94" s="725"/>
      <c r="G94" s="465"/>
      <c r="H94" s="465"/>
      <c r="I94" s="463"/>
      <c r="J94" s="464"/>
      <c r="K94" s="488"/>
      <c r="L94" s="279" t="str">
        <f t="shared" ref="L94:L98" si="9">IF(J94="","",TEXT(G94*H94,"###,###"))&amp;" "&amp;LEFT(J94,3)</f>
        <v xml:space="preserve"> </v>
      </c>
      <c r="M94" s="513" t="str">
        <f t="shared" ref="M94:M98" si="10">IF(K94="","",ROUNDDOWN(G94*H94*K94,0))</f>
        <v/>
      </c>
      <c r="N94" s="466"/>
      <c r="O94" s="513" t="str">
        <f t="shared" ref="O94:O98" si="11">IF(N94="","",M94*(100+N94)/100)</f>
        <v/>
      </c>
      <c r="P94" s="513" t="str">
        <f>IF(N94="","",ROUNDDOWN(M94*選択!$A$4/選択!$A$5,0))</f>
        <v/>
      </c>
    </row>
    <row r="95" spans="2:16" ht="20.149999999999999" customHeight="1">
      <c r="B95" s="256"/>
      <c r="C95" s="240"/>
      <c r="D95" s="191" t="s">
        <v>686</v>
      </c>
      <c r="E95" s="760"/>
      <c r="F95" s="725"/>
      <c r="G95" s="277"/>
      <c r="H95" s="277"/>
      <c r="I95" s="352"/>
      <c r="J95" s="331"/>
      <c r="K95" s="489"/>
      <c r="L95" s="280" t="str">
        <f t="shared" si="9"/>
        <v xml:space="preserve"> </v>
      </c>
      <c r="M95" s="514" t="str">
        <f t="shared" si="10"/>
        <v/>
      </c>
      <c r="N95" s="379"/>
      <c r="O95" s="514" t="str">
        <f t="shared" si="11"/>
        <v/>
      </c>
      <c r="P95" s="513" t="str">
        <f>IF(N95="","",ROUNDDOWN(M95*選択!$A$4/選択!$A$5,0))</f>
        <v/>
      </c>
    </row>
    <row r="96" spans="2:16" ht="20.149999999999999" customHeight="1">
      <c r="B96" s="256"/>
      <c r="C96" s="240"/>
      <c r="D96" s="191" t="s">
        <v>687</v>
      </c>
      <c r="E96" s="760"/>
      <c r="F96" s="725"/>
      <c r="G96" s="277"/>
      <c r="H96" s="277"/>
      <c r="I96" s="352"/>
      <c r="J96" s="331"/>
      <c r="K96" s="489"/>
      <c r="L96" s="280" t="str">
        <f t="shared" si="9"/>
        <v xml:space="preserve"> </v>
      </c>
      <c r="M96" s="514" t="str">
        <f t="shared" si="10"/>
        <v/>
      </c>
      <c r="N96" s="379"/>
      <c r="O96" s="514" t="str">
        <f t="shared" si="11"/>
        <v/>
      </c>
      <c r="P96" s="513" t="str">
        <f>IF(N96="","",ROUNDDOWN(M96*選択!$A$4/選択!$A$5,0))</f>
        <v/>
      </c>
    </row>
    <row r="97" spans="2:16" ht="20.149999999999999" customHeight="1">
      <c r="B97" s="256"/>
      <c r="C97" s="240"/>
      <c r="D97" s="191" t="s">
        <v>688</v>
      </c>
      <c r="E97" s="760"/>
      <c r="F97" s="725"/>
      <c r="G97" s="277"/>
      <c r="H97" s="277"/>
      <c r="I97" s="352"/>
      <c r="J97" s="331"/>
      <c r="K97" s="489"/>
      <c r="L97" s="280" t="str">
        <f t="shared" si="9"/>
        <v xml:space="preserve"> </v>
      </c>
      <c r="M97" s="514" t="str">
        <f t="shared" si="10"/>
        <v/>
      </c>
      <c r="N97" s="379"/>
      <c r="O97" s="514" t="str">
        <f t="shared" si="11"/>
        <v/>
      </c>
      <c r="P97" s="513" t="str">
        <f>IF(N97="","",ROUNDDOWN(M97*選択!$A$4/選択!$A$5,0))</f>
        <v/>
      </c>
    </row>
    <row r="98" spans="2:16" ht="20.149999999999999" customHeight="1">
      <c r="B98" s="256"/>
      <c r="C98" s="240"/>
      <c r="D98" s="191" t="s">
        <v>689</v>
      </c>
      <c r="E98" s="760"/>
      <c r="F98" s="725"/>
      <c r="G98" s="277"/>
      <c r="H98" s="277"/>
      <c r="I98" s="352"/>
      <c r="J98" s="331"/>
      <c r="K98" s="489"/>
      <c r="L98" s="280" t="str">
        <f t="shared" si="9"/>
        <v xml:space="preserve"> </v>
      </c>
      <c r="M98" s="514" t="str">
        <f t="shared" si="10"/>
        <v/>
      </c>
      <c r="N98" s="379"/>
      <c r="O98" s="514" t="str">
        <f t="shared" si="11"/>
        <v/>
      </c>
      <c r="P98" s="513" t="str">
        <f>IF(N98="","",ROUNDDOWN(M98*選択!$A$4/選択!$A$5,0))</f>
        <v/>
      </c>
    </row>
    <row r="99" spans="2:16" ht="50.15" customHeight="1">
      <c r="B99" s="257"/>
      <c r="C99" s="241"/>
      <c r="D99" s="191" t="s">
        <v>33</v>
      </c>
      <c r="E99" s="757"/>
      <c r="F99" s="757"/>
      <c r="G99" s="757"/>
      <c r="H99" s="757"/>
      <c r="I99" s="757"/>
      <c r="J99" s="757"/>
      <c r="K99" s="757"/>
      <c r="L99" s="757"/>
      <c r="M99" s="757"/>
      <c r="N99" s="757"/>
      <c r="O99" s="757"/>
      <c r="P99" s="757"/>
    </row>
    <row r="100" spans="2:16" ht="15.9" customHeight="1">
      <c r="O100" s="188" t="s">
        <v>171</v>
      </c>
      <c r="P100" s="515">
        <f>SUM(O70:O74)+SUM(O78:O82)+SUM(O86:O90)+SUM(O94:O98)</f>
        <v>0</v>
      </c>
    </row>
    <row r="101" spans="2:16" ht="20.149999999999999" customHeight="1">
      <c r="B101" s="258" t="s">
        <v>655</v>
      </c>
      <c r="C101" s="259"/>
      <c r="D101" s="259"/>
      <c r="E101" s="259"/>
      <c r="F101" s="259"/>
      <c r="G101" s="259"/>
      <c r="H101" s="259"/>
      <c r="I101" s="259"/>
      <c r="J101" s="259"/>
      <c r="K101" s="259"/>
      <c r="L101" s="259"/>
      <c r="M101" s="260"/>
      <c r="O101" s="188" t="s">
        <v>1238</v>
      </c>
      <c r="P101" s="516">
        <f>SUM(P70:P74)+SUM(P78:P82)+SUM(P86:P90)+SUM(P94:P98)</f>
        <v>0</v>
      </c>
    </row>
    <row r="102" spans="2:16" ht="20.149999999999999" customHeight="1">
      <c r="B102" s="261"/>
      <c r="C102" s="200" t="s">
        <v>656</v>
      </c>
      <c r="D102" s="202"/>
      <c r="E102" s="202"/>
      <c r="F102" s="754"/>
      <c r="G102" s="755"/>
      <c r="H102" s="202"/>
      <c r="I102" s="202"/>
      <c r="J102" s="202"/>
      <c r="K102" s="202"/>
      <c r="L102" s="202"/>
      <c r="M102" s="203"/>
      <c r="O102" s="188" t="s">
        <v>1239</v>
      </c>
      <c r="P102" s="516">
        <f>ROUNDDOWN(P101,-3)</f>
        <v>0</v>
      </c>
    </row>
    <row r="103" spans="2:16" ht="20.149999999999999" customHeight="1">
      <c r="B103" s="261"/>
      <c r="C103" s="204" t="s">
        <v>657</v>
      </c>
      <c r="F103" s="754"/>
      <c r="G103" s="755"/>
      <c r="J103" s="188" t="s">
        <v>1034</v>
      </c>
      <c r="K103" s="278"/>
      <c r="L103" s="187" t="s">
        <v>658</v>
      </c>
      <c r="M103" s="208"/>
      <c r="O103" s="188"/>
      <c r="P103" s="454"/>
    </row>
    <row r="104" spans="2:16" ht="20.149999999999999" customHeight="1">
      <c r="B104" s="390"/>
      <c r="C104" s="187" t="s">
        <v>1178</v>
      </c>
      <c r="F104" s="731"/>
      <c r="G104" s="732"/>
      <c r="H104" s="204" t="s">
        <v>1183</v>
      </c>
      <c r="M104" s="208"/>
      <c r="O104" s="188"/>
      <c r="P104" s="454"/>
    </row>
    <row r="105" spans="2:16" ht="20.149999999999999" customHeight="1">
      <c r="B105" s="390"/>
      <c r="C105" s="523" t="str">
        <f>IF(F104="２回あり","１回目変更承認通知日","変更承認通知日")</f>
        <v>変更承認通知日</v>
      </c>
      <c r="D105" s="381"/>
      <c r="E105" s="381"/>
      <c r="F105" s="522"/>
      <c r="G105" s="526"/>
      <c r="H105" s="381" t="str">
        <f>IF(F104="２回あり","１回目変更承認指令商番号","変更承認指令商番号")</f>
        <v>変更承認指令商番号</v>
      </c>
      <c r="I105" s="236" t="s">
        <v>1192</v>
      </c>
      <c r="J105" s="525"/>
      <c r="K105" s="525"/>
      <c r="L105" s="524" t="s">
        <v>1508</v>
      </c>
      <c r="M105" s="208"/>
    </row>
    <row r="106" spans="2:16" ht="20.149999999999999" customHeight="1">
      <c r="B106" s="261"/>
      <c r="C106" s="204" t="s">
        <v>659</v>
      </c>
      <c r="E106" s="188"/>
      <c r="F106" s="584" t="str">
        <f>IF(F10="あり",I10,申請用入力!F128)</f>
        <v/>
      </c>
      <c r="G106" s="585"/>
      <c r="H106" s="187" t="s">
        <v>661</v>
      </c>
      <c r="I106" s="134"/>
      <c r="J106" s="584" t="str">
        <f>IF(F10="あり",L10,申請用入力!I128)</f>
        <v/>
      </c>
      <c r="K106" s="585"/>
      <c r="L106" s="187" t="s">
        <v>660</v>
      </c>
      <c r="M106" s="208"/>
    </row>
    <row r="107" spans="2:16" ht="20.149999999999999" customHeight="1">
      <c r="B107" s="262"/>
      <c r="C107" s="196" t="s">
        <v>223</v>
      </c>
      <c r="D107" s="209"/>
      <c r="E107" s="195"/>
      <c r="F107" s="783"/>
      <c r="G107" s="784"/>
      <c r="H107" s="252" t="s">
        <v>136</v>
      </c>
      <c r="I107" s="207" t="s">
        <v>224</v>
      </c>
      <c r="J107" s="785" t="str">
        <f>IF(P102=0,"",MIN(F107,P102))</f>
        <v/>
      </c>
      <c r="K107" s="786"/>
      <c r="L107" s="252" t="s">
        <v>136</v>
      </c>
      <c r="M107" s="195"/>
    </row>
    <row r="108" spans="2:16" ht="15.9" customHeight="1">
      <c r="M108" s="188"/>
    </row>
    <row r="109" spans="2:16" ht="20.149999999999999" customHeight="1">
      <c r="B109" s="253" t="s">
        <v>662</v>
      </c>
      <c r="C109" s="254"/>
      <c r="D109" s="254"/>
      <c r="E109" s="254"/>
      <c r="F109" s="254"/>
      <c r="G109" s="254"/>
      <c r="H109" s="254"/>
      <c r="I109" s="254"/>
      <c r="J109" s="254"/>
      <c r="K109" s="254"/>
      <c r="L109" s="254"/>
      <c r="M109" s="255"/>
    </row>
    <row r="110" spans="2:16" ht="20.149999999999999" customHeight="1">
      <c r="B110" s="256"/>
      <c r="C110" s="200" t="s">
        <v>663</v>
      </c>
      <c r="D110" s="202"/>
      <c r="E110" s="202"/>
      <c r="F110" s="754"/>
      <c r="G110" s="755"/>
      <c r="H110" s="202"/>
      <c r="I110" s="202"/>
      <c r="J110" s="202"/>
      <c r="K110" s="202"/>
      <c r="L110" s="202"/>
      <c r="M110" s="203"/>
    </row>
    <row r="111" spans="2:16" ht="20.149999999999999" customHeight="1">
      <c r="B111" s="256"/>
      <c r="C111" s="204" t="s">
        <v>664</v>
      </c>
      <c r="F111" s="754"/>
      <c r="G111" s="755"/>
      <c r="J111" s="188" t="s">
        <v>1035</v>
      </c>
      <c r="K111" s="278"/>
      <c r="L111" s="187" t="s">
        <v>658</v>
      </c>
      <c r="M111" s="208"/>
    </row>
    <row r="112" spans="2:16" ht="20.149999999999999" customHeight="1">
      <c r="B112" s="257"/>
      <c r="C112" s="196" t="s">
        <v>265</v>
      </c>
      <c r="D112" s="209"/>
      <c r="E112" s="209"/>
      <c r="F112" s="783"/>
      <c r="G112" s="784"/>
      <c r="H112" s="252" t="s">
        <v>136</v>
      </c>
      <c r="I112" s="207" t="s">
        <v>266</v>
      </c>
      <c r="J112" s="783"/>
      <c r="K112" s="784"/>
      <c r="L112" s="252" t="s">
        <v>136</v>
      </c>
      <c r="M112" s="195"/>
    </row>
    <row r="113" ht="15.9" customHeight="1"/>
    <row r="114" ht="15.9" customHeight="1"/>
    <row r="115" ht="15.9" customHeight="1"/>
    <row r="116" ht="15.9" customHeight="1"/>
    <row r="117" ht="15.9" customHeight="1"/>
    <row r="118" ht="15.9" customHeight="1"/>
    <row r="119" ht="15.9" customHeight="1"/>
    <row r="120" ht="15.9" customHeight="1"/>
    <row r="121" ht="15.9" customHeight="1"/>
    <row r="122" ht="15.9" customHeight="1"/>
    <row r="123" ht="15.9" customHeight="1"/>
    <row r="124" ht="15.9" customHeight="1"/>
    <row r="125" ht="15.9" customHeight="1"/>
    <row r="126" ht="15.9" customHeight="1"/>
    <row r="127" ht="15.9" customHeight="1"/>
    <row r="128" ht="15.9" customHeight="1"/>
    <row r="129" ht="15.9" customHeight="1"/>
    <row r="130" ht="15.9" customHeight="1"/>
    <row r="131" ht="15.9" customHeight="1"/>
    <row r="132" ht="15.9" customHeight="1"/>
    <row r="133" ht="15.9" customHeight="1"/>
    <row r="134" ht="15.9" customHeight="1"/>
    <row r="135" ht="15.9" customHeight="1"/>
  </sheetData>
  <sheetProtection formatColumns="0" formatRows="0"/>
  <mergeCells count="151">
    <mergeCell ref="H47:I47"/>
    <mergeCell ref="J47:K47"/>
    <mergeCell ref="F29:M29"/>
    <mergeCell ref="L36:M36"/>
    <mergeCell ref="I36:J36"/>
    <mergeCell ref="F48:G48"/>
    <mergeCell ref="F42:M42"/>
    <mergeCell ref="F38:M38"/>
    <mergeCell ref="F47:G47"/>
    <mergeCell ref="J112:K112"/>
    <mergeCell ref="F112:G112"/>
    <mergeCell ref="F107:G107"/>
    <mergeCell ref="J107:K107"/>
    <mergeCell ref="F106:G106"/>
    <mergeCell ref="J106:K106"/>
    <mergeCell ref="F110:G110"/>
    <mergeCell ref="H60:I60"/>
    <mergeCell ref="J60:K60"/>
    <mergeCell ref="E99:P99"/>
    <mergeCell ref="E83:P83"/>
    <mergeCell ref="F60:G60"/>
    <mergeCell ref="C60:E60"/>
    <mergeCell ref="E78:F78"/>
    <mergeCell ref="E79:F79"/>
    <mergeCell ref="E80:F80"/>
    <mergeCell ref="E81:F81"/>
    <mergeCell ref="E82:F82"/>
    <mergeCell ref="E74:F74"/>
    <mergeCell ref="E75:P75"/>
    <mergeCell ref="F61:G61"/>
    <mergeCell ref="H61:I61"/>
    <mergeCell ref="J61:K61"/>
    <mergeCell ref="E95:F95"/>
    <mergeCell ref="F111:G111"/>
    <mergeCell ref="L47:M47"/>
    <mergeCell ref="L49:M49"/>
    <mergeCell ref="F25:M25"/>
    <mergeCell ref="F34:M34"/>
    <mergeCell ref="I24:J24"/>
    <mergeCell ref="L24:M24"/>
    <mergeCell ref="F55:G55"/>
    <mergeCell ref="H55:I55"/>
    <mergeCell ref="J55:K55"/>
    <mergeCell ref="F59:M59"/>
    <mergeCell ref="F62:M62"/>
    <mergeCell ref="F102:G102"/>
    <mergeCell ref="F26:M26"/>
    <mergeCell ref="J49:K49"/>
    <mergeCell ref="F54:G54"/>
    <mergeCell ref="H54:I54"/>
    <mergeCell ref="J54:K54"/>
    <mergeCell ref="F56:K56"/>
    <mergeCell ref="F57:K57"/>
    <mergeCell ref="L40:M40"/>
    <mergeCell ref="F58:K58"/>
    <mergeCell ref="H49:I49"/>
    <mergeCell ref="F35:G35"/>
    <mergeCell ref="C1:M1"/>
    <mergeCell ref="D25:E25"/>
    <mergeCell ref="F4:G4"/>
    <mergeCell ref="D21:E21"/>
    <mergeCell ref="D17:E17"/>
    <mergeCell ref="F13:M13"/>
    <mergeCell ref="L16:M16"/>
    <mergeCell ref="L20:M20"/>
    <mergeCell ref="I20:J20"/>
    <mergeCell ref="F18:M18"/>
    <mergeCell ref="F21:M21"/>
    <mergeCell ref="F17:M17"/>
    <mergeCell ref="I16:J16"/>
    <mergeCell ref="F8:M8"/>
    <mergeCell ref="F9:G9"/>
    <mergeCell ref="F11:M11"/>
    <mergeCell ref="F12:G12"/>
    <mergeCell ref="I12:J12"/>
    <mergeCell ref="L12:M12"/>
    <mergeCell ref="F15:G15"/>
    <mergeCell ref="F5:G5"/>
    <mergeCell ref="F16:G16"/>
    <mergeCell ref="F20:G20"/>
    <mergeCell ref="L10:M10"/>
    <mergeCell ref="F104:G104"/>
    <mergeCell ref="F64:H64"/>
    <mergeCell ref="E73:F73"/>
    <mergeCell ref="E70:F70"/>
    <mergeCell ref="C56:D56"/>
    <mergeCell ref="E69:F69"/>
    <mergeCell ref="E77:F77"/>
    <mergeCell ref="E93:F93"/>
    <mergeCell ref="E85:F85"/>
    <mergeCell ref="E91:P91"/>
    <mergeCell ref="E86:F86"/>
    <mergeCell ref="E87:F87"/>
    <mergeCell ref="E88:F88"/>
    <mergeCell ref="E89:F89"/>
    <mergeCell ref="E90:F90"/>
    <mergeCell ref="E94:F94"/>
    <mergeCell ref="E96:F96"/>
    <mergeCell ref="E97:F97"/>
    <mergeCell ref="E98:F98"/>
    <mergeCell ref="F65:H65"/>
    <mergeCell ref="E71:F71"/>
    <mergeCell ref="E72:F72"/>
    <mergeCell ref="F10:G10"/>
    <mergeCell ref="F19:G19"/>
    <mergeCell ref="I28:J28"/>
    <mergeCell ref="I32:J32"/>
    <mergeCell ref="F49:G49"/>
    <mergeCell ref="F50:G50"/>
    <mergeCell ref="F63:H63"/>
    <mergeCell ref="F103:G103"/>
    <mergeCell ref="F39:G39"/>
    <mergeCell ref="I40:J40"/>
    <mergeCell ref="I10:J10"/>
    <mergeCell ref="F22:M22"/>
    <mergeCell ref="F37:M37"/>
    <mergeCell ref="F41:M41"/>
    <mergeCell ref="F23:G23"/>
    <mergeCell ref="F27:G27"/>
    <mergeCell ref="F33:M33"/>
    <mergeCell ref="L28:M28"/>
    <mergeCell ref="F24:G24"/>
    <mergeCell ref="F28:G28"/>
    <mergeCell ref="F32:G32"/>
    <mergeCell ref="F36:G36"/>
    <mergeCell ref="F40:G40"/>
    <mergeCell ref="F51:M51"/>
    <mergeCell ref="C13:D13"/>
    <mergeCell ref="F52:M52"/>
    <mergeCell ref="F53:M53"/>
    <mergeCell ref="C52:E52"/>
    <mergeCell ref="C53:E53"/>
    <mergeCell ref="F43:G43"/>
    <mergeCell ref="F44:G44"/>
    <mergeCell ref="I44:J44"/>
    <mergeCell ref="L44:M44"/>
    <mergeCell ref="D45:E45"/>
    <mergeCell ref="F45:M45"/>
    <mergeCell ref="F46:M46"/>
    <mergeCell ref="D51:E51"/>
    <mergeCell ref="H48:K48"/>
    <mergeCell ref="H50:K50"/>
    <mergeCell ref="D37:E37"/>
    <mergeCell ref="D41:E41"/>
    <mergeCell ref="D33:E33"/>
    <mergeCell ref="D29:E29"/>
    <mergeCell ref="D48:E48"/>
    <mergeCell ref="D49:E49"/>
    <mergeCell ref="F30:M30"/>
    <mergeCell ref="L32:M32"/>
    <mergeCell ref="F31:G31"/>
  </mergeCells>
  <phoneticPr fontId="8"/>
  <conditionalFormatting sqref="D75 D83 D91 D99">
    <cfRule type="expression" dxfId="89" priority="264">
      <formula>AND(E75&lt;&gt;"",D75="")</formula>
    </cfRule>
  </conditionalFormatting>
  <conditionalFormatting sqref="F107">
    <cfRule type="expression" dxfId="88" priority="51">
      <formula>AND(F104&lt;&gt;"",F107="")</formula>
    </cfRule>
  </conditionalFormatting>
  <conditionalFormatting sqref="F13:G13">
    <cfRule type="expression" dxfId="87" priority="95">
      <formula>AND(L12&lt;&gt;"",F13="")</formula>
    </cfRule>
  </conditionalFormatting>
  <conditionalFormatting sqref="F55:G55">
    <cfRule type="expression" dxfId="86" priority="1">
      <formula>AND(F53&lt;&gt;"",F55="")</formula>
    </cfRule>
  </conditionalFormatting>
  <conditionalFormatting sqref="F103:G103">
    <cfRule type="expression" dxfId="85" priority="55">
      <formula>AND(F102&lt;&gt;"",F103="")</formula>
    </cfRule>
  </conditionalFormatting>
  <conditionalFormatting sqref="F105:G105">
    <cfRule type="expression" dxfId="84" priority="18">
      <formula>RIGHT($F$104,2)="あり"</formula>
    </cfRule>
    <cfRule type="expression" dxfId="83" priority="16">
      <formula>AND(RIGHT($F$104,2)="あり",F105="")</formula>
    </cfRule>
  </conditionalFormatting>
  <conditionalFormatting sqref="F106:G106">
    <cfRule type="expression" dxfId="82" priority="411">
      <formula>AND(K103&lt;&gt;"",F106="")</formula>
    </cfRule>
  </conditionalFormatting>
  <conditionalFormatting sqref="F111:G111">
    <cfRule type="expression" dxfId="81" priority="42">
      <formula>AND(F110&lt;&gt;"",F111="")</formula>
    </cfRule>
  </conditionalFormatting>
  <conditionalFormatting sqref="F112:G112">
    <cfRule type="expression" dxfId="80" priority="40">
      <formula>AND(K111&lt;&gt;"",F112="")</formula>
    </cfRule>
  </conditionalFormatting>
  <conditionalFormatting sqref="F105:H105 C105">
    <cfRule type="expression" dxfId="79" priority="21">
      <formula>RIGHT($F$104,2)="あり"</formula>
    </cfRule>
  </conditionalFormatting>
  <conditionalFormatting sqref="F57:I58">
    <cfRule type="expression" dxfId="78" priority="60">
      <formula>AND(F56&lt;&gt;"",F57="")</formula>
    </cfRule>
  </conditionalFormatting>
  <conditionalFormatting sqref="F62:I62">
    <cfRule type="expression" dxfId="77" priority="56">
      <formula>AND(J61&lt;&gt;"",F62="")</formula>
    </cfRule>
  </conditionalFormatting>
  <conditionalFormatting sqref="F17:M18 F21:F22 F25:F26 F29:F30 F33:F34 F37:F38 F41:F42 F45:F46">
    <cfRule type="expression" dxfId="76" priority="4">
      <formula>AND(F16&lt;&gt;"",F17="")</formula>
    </cfRule>
  </conditionalFormatting>
  <conditionalFormatting sqref="F51:M51">
    <cfRule type="expression" dxfId="75" priority="3">
      <formula>AND(F13&lt;&gt;"",F51="")</formula>
    </cfRule>
  </conditionalFormatting>
  <conditionalFormatting sqref="F52:M53">
    <cfRule type="expression" dxfId="74" priority="2">
      <formula>AND(F51&lt;&gt;"",F52="")</formula>
    </cfRule>
  </conditionalFormatting>
  <conditionalFormatting sqref="F59:M59">
    <cfRule type="expression" dxfId="73" priority="59">
      <formula>AND(F58&lt;&gt;"",F59="")</formula>
    </cfRule>
  </conditionalFormatting>
  <conditionalFormatting sqref="G70:G74 G78:G82 G94:G98">
    <cfRule type="expression" dxfId="72" priority="109">
      <formula>MOD(G70,1)=0</formula>
    </cfRule>
  </conditionalFormatting>
  <conditionalFormatting sqref="G86:G90">
    <cfRule type="expression" dxfId="71" priority="13">
      <formula>MOD(G86,1)=0</formula>
    </cfRule>
  </conditionalFormatting>
  <conditionalFormatting sqref="G107">
    <cfRule type="expression" dxfId="70" priority="428">
      <formula>AND(H104&lt;&gt;"",G107="")</formula>
    </cfRule>
  </conditionalFormatting>
  <conditionalFormatting sqref="G70:K74 G78:K82 G94:K98">
    <cfRule type="expression" dxfId="69" priority="49">
      <formula>AND($E70&lt;&gt;"",G70="")</formula>
    </cfRule>
  </conditionalFormatting>
  <conditionalFormatting sqref="G86:K90">
    <cfRule type="expression" dxfId="68" priority="12">
      <formula>AND($E86&lt;&gt;"",G86="")</formula>
    </cfRule>
  </conditionalFormatting>
  <conditionalFormatting sqref="H10 K10">
    <cfRule type="expression" dxfId="67" priority="420">
      <formula>$F10="あり"</formula>
    </cfRule>
  </conditionalFormatting>
  <conditionalFormatting sqref="H16 K16 H20 K20 H24 K24 H28 K28 H32 K32 H36 K36 H40 K40">
    <cfRule type="expression" dxfId="66" priority="93">
      <formula>RIGHT($F16,2)="あり"</formula>
    </cfRule>
  </conditionalFormatting>
  <conditionalFormatting sqref="H44 K44">
    <cfRule type="expression" dxfId="65" priority="9">
      <formula>RIGHT($F44,2)="あり"</formula>
    </cfRule>
  </conditionalFormatting>
  <conditionalFormatting sqref="H13:J13">
    <cfRule type="expression" dxfId="64" priority="407">
      <formula>AND(O12&lt;&gt;"",H13="")</formula>
    </cfRule>
  </conditionalFormatting>
  <conditionalFormatting sqref="H55:K55">
    <cfRule type="expression" dxfId="63" priority="62">
      <formula>AND(F55&lt;&gt;"",H55="")</formula>
    </cfRule>
  </conditionalFormatting>
  <conditionalFormatting sqref="H61:K61">
    <cfRule type="expression" dxfId="62" priority="57">
      <formula>AND(F61&lt;&gt;"",H61="")</formula>
    </cfRule>
  </conditionalFormatting>
  <conditionalFormatting sqref="I10:J10 L10:M10">
    <cfRule type="expression" dxfId="61" priority="422">
      <formula>AND($F$10="あり",I$10="")</formula>
    </cfRule>
    <cfRule type="expression" dxfId="60" priority="423">
      <formula>$F10="あり"</formula>
    </cfRule>
  </conditionalFormatting>
  <conditionalFormatting sqref="I12:J12">
    <cfRule type="expression" dxfId="59" priority="97">
      <formula>AND(F12&lt;&gt;"",I12="")</formula>
    </cfRule>
  </conditionalFormatting>
  <conditionalFormatting sqref="I16:J16 L16:M16 I20:J20 L20:M20 I24:J24 L24:M24 I28:J28 L28:M28 I32:J32 L32:M32 I36:J36 L36:M36 I40:J40 L40:M40">
    <cfRule type="expression" dxfId="58" priority="94">
      <formula>RIGHT($F16,2)="あり"</formula>
    </cfRule>
  </conditionalFormatting>
  <conditionalFormatting sqref="I16:J16 L16:M16">
    <cfRule type="expression" dxfId="57" priority="79">
      <formula>AND($F$16="期間変更あり",I$16="")</formula>
    </cfRule>
  </conditionalFormatting>
  <conditionalFormatting sqref="I20:J20 L20:M20">
    <cfRule type="expression" dxfId="56" priority="78">
      <formula>AND($F$20="期間変更あり",I$20="")</formula>
    </cfRule>
  </conditionalFormatting>
  <conditionalFormatting sqref="I24:J24 L24:M24">
    <cfRule type="expression" dxfId="55" priority="75">
      <formula>AND($F$24="期間変更あり",I$24="")</formula>
    </cfRule>
  </conditionalFormatting>
  <conditionalFormatting sqref="I28:J28 L28:M28">
    <cfRule type="expression" dxfId="54" priority="74">
      <formula>AND($F$28="期間変更あり",I$28="")</formula>
    </cfRule>
  </conditionalFormatting>
  <conditionalFormatting sqref="I32:J32 L32:M32">
    <cfRule type="expression" dxfId="53" priority="71">
      <formula>AND($F$32="期間変更あり",I$32="")</formula>
    </cfRule>
  </conditionalFormatting>
  <conditionalFormatting sqref="I36:J36 L36:M36">
    <cfRule type="expression" dxfId="52" priority="70">
      <formula>AND($F$36="期間変更あり",I$36="")</formula>
    </cfRule>
  </conditionalFormatting>
  <conditionalFormatting sqref="I40:J40 L40:M40">
    <cfRule type="expression" dxfId="51" priority="67">
      <formula>AND($F$40="期間変更あり",I$40="")</formula>
    </cfRule>
  </conditionalFormatting>
  <conditionalFormatting sqref="I44:J44 L44:M44">
    <cfRule type="expression" dxfId="50" priority="10">
      <formula>RIGHT($F44,2)="あり"</formula>
    </cfRule>
    <cfRule type="expression" dxfId="49" priority="6">
      <formula>AND($F$40="期間変更あり",I$40="")</formula>
    </cfRule>
  </conditionalFormatting>
  <conditionalFormatting sqref="I105:L105">
    <cfRule type="expression" dxfId="48" priority="14">
      <formula>$F$104="２回あり"</formula>
    </cfRule>
  </conditionalFormatting>
  <conditionalFormatting sqref="J105:K105">
    <cfRule type="expression" dxfId="47" priority="15">
      <formula>AND($F$104="２回あり",J105="")</formula>
    </cfRule>
    <cfRule type="expression" dxfId="46" priority="20">
      <formula>$F$104="２回あり"</formula>
    </cfRule>
    <cfRule type="expression" dxfId="45" priority="17">
      <formula>$F$104="２回あり"</formula>
    </cfRule>
  </conditionalFormatting>
  <conditionalFormatting sqref="J106:K107">
    <cfRule type="expression" dxfId="44" priority="50">
      <formula>AND(F106&lt;&gt;"",J106="")</formula>
    </cfRule>
  </conditionalFormatting>
  <conditionalFormatting sqref="J112:K112">
    <cfRule type="expression" dxfId="43" priority="39">
      <formula>AND(F112&lt;&gt;"",J112="")</formula>
    </cfRule>
  </conditionalFormatting>
  <conditionalFormatting sqref="J62:L62">
    <cfRule type="expression" dxfId="42" priority="53">
      <formula>AND(O61&lt;&gt;"",J62="")</formula>
    </cfRule>
  </conditionalFormatting>
  <conditionalFormatting sqref="K103">
    <cfRule type="expression" dxfId="41" priority="54">
      <formula>AND(F103&lt;&gt;"",K103="")</formula>
    </cfRule>
  </conditionalFormatting>
  <conditionalFormatting sqref="K111">
    <cfRule type="expression" dxfId="40" priority="41">
      <formula>AND(F111&lt;&gt;"",K111="")</formula>
    </cfRule>
  </conditionalFormatting>
  <conditionalFormatting sqref="L12:M12">
    <cfRule type="expression" dxfId="39" priority="96">
      <formula>AND(I12&lt;&gt;"",L12="")</formula>
    </cfRule>
  </conditionalFormatting>
  <conditionalFormatting sqref="N70:N74">
    <cfRule type="expression" dxfId="38" priority="26">
      <formula>AND($K70&lt;&gt;"",$N70="")</formula>
    </cfRule>
  </conditionalFormatting>
  <conditionalFormatting sqref="N78:N82">
    <cfRule type="expression" dxfId="37" priority="25">
      <formula>AND($K78&lt;&gt;"",$N78="")</formula>
    </cfRule>
  </conditionalFormatting>
  <conditionalFormatting sqref="N86:N90">
    <cfRule type="expression" dxfId="36" priority="11">
      <formula>AND($K86&lt;&gt;"",$N86="")</formula>
    </cfRule>
  </conditionalFormatting>
  <conditionalFormatting sqref="N94:N98">
    <cfRule type="expression" dxfId="35" priority="24">
      <formula>AND($K94&lt;&gt;"",$N94="")</formula>
    </cfRule>
  </conditionalFormatting>
  <dataValidations count="27">
    <dataValidation imeMode="disabled" operator="greaterThanOrEqual" allowBlank="1" showInputMessage="1" showErrorMessage="1" sqref="F5:G5" xr:uid="{BF3E9592-9636-480A-A394-159FB56A60C5}"/>
    <dataValidation type="custom" imeMode="disabled" allowBlank="1" showInputMessage="1" showErrorMessage="1" error="期間変更ありの場合のみ入力可能です" prompt="期間変更ありの場合のみ入力可能" sqref="L24:M24 L28:M28 L32:M32 L36:M36 L16:M16 L20:M20 L40:M40 L44:M44" xr:uid="{49346B4B-67A7-4995-B206-15F4A65632E0}">
      <formula1>F16="期間変更あり"</formula1>
    </dataValidation>
    <dataValidation type="custom" imeMode="disabled" allowBlank="1" showInputMessage="1" showErrorMessage="1" error="期間変更ありの場合のみ入力可能です" prompt="期間変更ありの場合のみ入力可能" sqref="I36:J36 I16:J16 I20:J20 I24:J24 I28:J28 I32:J32 I40:J40 I44:J44" xr:uid="{D9B61D83-1980-4887-811C-C9508F56BA23}">
      <formula1>F16="期間変更あり"</formula1>
    </dataValidation>
    <dataValidation type="list" allowBlank="1" showInputMessage="1" showErrorMessage="1" sqref="F40:G40 F36:G36 F20:G20 F24:G24 F28:G28 F32:G32 F16:G16 F44:G44" xr:uid="{0A8A8E90-A159-459D-8699-5A1830BF3785}">
      <formula1>"変更なし,期間変更あり,実施なし"</formula1>
    </dataValidation>
    <dataValidation type="list" allowBlank="1" showInputMessage="1" showErrorMessage="1" sqref="F10:G10" xr:uid="{A61E400C-B860-43A0-98C6-02BD954C3E13}">
      <formula1>"あり,なし"</formula1>
    </dataValidation>
    <dataValidation type="whole" imeMode="disabled" operator="greaterThanOrEqual" allowBlank="1" showInputMessage="1" showErrorMessage="1" sqref="J84 F92:F93 J92 L86:M90 F76:F77 F107:G107 F66:F69 L68 L94:M98 J6 J66:J67 F6 F84:F85 J76" xr:uid="{627F5A51-9C8A-43DC-884F-00BB1B287B13}">
      <formula1>0</formula1>
    </dataValidation>
    <dataValidation imeMode="disabled" allowBlank="1" showInputMessage="1" showErrorMessage="1" sqref="K4:K5 K103 J105:K105" xr:uid="{A44A6674-EBE6-4F8A-B495-31C6816BAA7E}"/>
    <dataValidation type="list" allowBlank="1" showInputMessage="1" showErrorMessage="1" sqref="F12:G12 I12:J12 L12:M12" xr:uid="{D3CCE8D5-DEFE-48CD-A83C-629E16B6FC45}">
      <formula1>活動の目的・概要</formula1>
    </dataValidation>
    <dataValidation type="list" allowBlank="1" showInputMessage="1" showErrorMessage="1" prompt="重要度の高い順に、３つ選択してください" sqref="F55:K55" xr:uid="{85578B27-8667-426F-8430-B302CEC70AAF}">
      <formula1>課題</formula1>
    </dataValidation>
    <dataValidation type="list" allowBlank="1" showInputMessage="1" showErrorMessage="1" prompt="重要度の高い順に、３つ選択してください" sqref="F56:K58" xr:uid="{2A8D6CB4-E93C-425A-9E65-98C1A2736EA3}">
      <formula1>海外展開ビジョンと方策</formula1>
    </dataValidation>
    <dataValidation type="list" allowBlank="1" showInputMessage="1" showErrorMessage="1" prompt="重要度の高い順に、３つ選択してください" sqref="F61:K61" xr:uid="{0A4D532F-C6D4-4682-900F-9A8717C60A87}">
      <formula1>要望</formula1>
    </dataValidation>
    <dataValidation operator="greaterThanOrEqual" allowBlank="1" showInputMessage="1" showErrorMessage="1" sqref="E70:F74 E78:F82 E91:P91 F48:M49 E75:P75 O100:P105 E106:P107 J99:K104 F105:G105 F99:G103 E83:P83 E99:E104 L99:P99 L100:M100 H99:H104 I99:I105 L101:N105" xr:uid="{9A35D65D-DFF1-4A4D-934F-CCF40C995C56}"/>
    <dataValidation imeMode="disabled" allowBlank="1" showInputMessage="1" showErrorMessage="1" prompt="提出日の日付を入力" sqref="F102:G102" xr:uid="{0B6AA62B-41EE-4301-A0A7-0AB47D11A7E9}"/>
    <dataValidation imeMode="disabled" allowBlank="1" showInputMessage="1" showErrorMessage="1" prompt="交付決定通知日を入力" sqref="F103:G103 F105:G105" xr:uid="{04E89AC0-EFAA-4C8C-9F0A-E529EF3D50F4}"/>
    <dataValidation imeMode="disabled" allowBlank="1" showInputMessage="1" showErrorMessage="1" prompt="精算払請求書の提出日を入力してください。" sqref="F110:G110" xr:uid="{7F10563B-3114-4922-9F2F-25523C1CF9B1}"/>
    <dataValidation imeMode="disabled" allowBlank="1" showInputMessage="1" showErrorMessage="1" prompt="額の確定通知の交付日を入力してください。" sqref="F111:G111" xr:uid="{626B7FC1-FAB8-4216-B0BA-41AF276F5369}"/>
    <dataValidation imeMode="disabled" allowBlank="1" showInputMessage="1" showErrorMessage="1" prompt="額の確定通知の文書番号を入力してください。" sqref="K111" xr:uid="{BB280E3E-6044-479E-9A43-D9080E971271}"/>
    <dataValidation type="whole" imeMode="disabled" operator="greaterThanOrEqual" allowBlank="1" showInputMessage="1" showErrorMessage="1" prompt="精算払の請求額を入力してください。" sqref="J112:K112" xr:uid="{0792A173-A7B6-40B2-ABC4-7E2FCA8E6782}">
      <formula1>0</formula1>
    </dataValidation>
    <dataValidation type="whole" imeMode="disabled" operator="greaterThanOrEqual" allowBlank="1" showInputMessage="1" showErrorMessage="1" prompt="額の確定通知に記載の確定額を入力してください。" sqref="F112:G112" xr:uid="{FA64798A-4EA3-4951-81D4-71682163841D}">
      <formula1>0</formula1>
    </dataValidation>
    <dataValidation type="whole" imeMode="disabled" allowBlank="1" showInputMessage="1" showErrorMessage="1" sqref="I5" xr:uid="{CC6326D6-E113-41A6-8B5A-E5413539209F}">
      <formula1>1</formula1>
      <formula2>12</formula2>
    </dataValidation>
    <dataValidation type="custom" imeMode="disabled" operator="greaterThanOrEqual" allowBlank="1" showInputMessage="1" showErrorMessage="1" prompt="選択した通貨の、対円レートを入力してください。_x000a_日本円の場合は、「1」と入力。_x000a_１香港ドル＝17.37円の場合は、「17.37」と入力。" sqref="K94:K98 K70:K74 K78:K82 K86:K90" xr:uid="{FA1FDDD0-D574-49D0-9BB6-C994F3E7FBC9}">
      <formula1>ISNUMBER(K70)</formula1>
    </dataValidation>
    <dataValidation type="whole" imeMode="disabled" allowBlank="1" showInputMessage="1" showErrorMessage="1" error="０～１００までの半角数字で入力してください" prompt="０～１００までの税率を半角数字で入力してください" sqref="N70:N74 N78:N82 N94:N98 N86:N90" xr:uid="{E8342CF0-B06A-47AB-BFBC-6297B2BDD62C}">
      <formula1>0</formula1>
      <formula2>100</formula2>
    </dataValidation>
    <dataValidation type="list" allowBlank="1" showInputMessage="1" showErrorMessage="1" sqref="F104:G104" xr:uid="{6D2AE1D7-BD15-4928-90E1-2A7A3AD4C6C8}">
      <formula1>"なし,１回あり,２回あり"</formula1>
    </dataValidation>
    <dataValidation type="custom" imeMode="disabled" allowBlank="1" showInputMessage="1" showErrorMessage="1" error="変更ありの場合のみ入力できます" prompt="変更ありの場合のみ入力" sqref="L10:M10" xr:uid="{CE3ED837-3B0C-4BEB-9375-E5D2246F5CD8}">
      <formula1>F10="あり"</formula1>
    </dataValidation>
    <dataValidation type="custom" imeMode="disabled" allowBlank="1" showInputMessage="1" showErrorMessage="1" error="変更ありの場合のみ入力できます" prompt="変更ありの場合のみ入力" sqref="I10:J10" xr:uid="{BEEF4CE7-5C8A-4EA0-BAC2-6AE737ACF8D9}">
      <formula1>F10="あり"</formula1>
    </dataValidation>
    <dataValidation type="list" operator="greaterThanOrEqual" allowBlank="1" showInputMessage="1" showErrorMessage="1" sqref="F104:G104" xr:uid="{CAFEF96D-D98E-4C7E-B27F-3144EA9E2F68}">
      <formula1>"なし,１回あり,２回あり"</formula1>
    </dataValidation>
    <dataValidation type="custom" imeMode="disabled" allowBlank="1" showInputMessage="1" showErrorMessage="1" sqref="G70:H74 G78:H82 G86:H90 G94:H98" xr:uid="{E7B6654D-A287-44C7-841C-AF7DC64E5E90}">
      <formula1>ISNUMBER(G70)</formula1>
    </dataValidation>
  </dataValidations>
  <pageMargins left="0.7" right="0.7" top="0.75" bottom="0.75" header="0.3" footer="0.3"/>
  <drawing r:id="rId2"/>
  <mc:AlternateContent>
    <mc:Choice Requires="x14">
      <controls>
        <mc:AlternateContent>
          <mc:Choice Requires="x14">
            <control shapeId="101453" r:id="rId4" name="Group Box 77">
              <controlPr defaultSize="0" autoFill="0" autoPict="0">
                <anchor moveWithCells="1">
                  <from>
                    <xdr:col>5</xdr:col>
                    <xdr:colOff>38100</xdr:colOff>
                    <xdr:row>1</xdr:row>
                    <xdr:rowOff>0</xdr:rowOff>
                  </from>
                  <to>
                    <xdr:col>7</xdr:col>
                    <xdr:colOff>158750</xdr:colOff>
                    <xdr:row>1</xdr:row>
                    <xdr:rowOff>177800</xdr:rowOff>
                  </to>
                </anchor>
              </controlPr>
            </control>
          </mc:Choice>
        </mc:AlternateContent>
        <mc:AlternateContent>
          <mc:Choice Requires="x14">
            <control shapeId="101454" r:id="rId5" name="Group Box 78">
              <controlPr defaultSize="0" autoFill="0" autoPict="0">
                <anchor moveWithCells="1">
                  <from>
                    <xdr:col>5</xdr:col>
                    <xdr:colOff>31750</xdr:colOff>
                    <xdr:row>1</xdr:row>
                    <xdr:rowOff>0</xdr:rowOff>
                  </from>
                  <to>
                    <xdr:col>7</xdr:col>
                    <xdr:colOff>190500</xdr:colOff>
                    <xdr:row>1</xdr:row>
                    <xdr:rowOff>184150</xdr:rowOff>
                  </to>
                </anchor>
              </controlPr>
            </control>
          </mc:Choice>
        </mc:AlternateContent>
      </controls>
    </mc:Choice>
  </mc:AlternateContent>
  <extLst>
    <ext uri="{CCE6A557-97BC-4b89-ADB6-D9C93CAAB3DF}">
      <x14:dataValidations xmlns:xm="http://schemas.microsoft.com/office/excel/2006/main" count="2">
        <x14:dataValidation type="list" allowBlank="1" showInputMessage="1" xr:uid="{070DDDCA-D7FB-40BE-90E3-50866D0A6116}">
          <x14:formula1>
            <xm:f>選択!$C$3:$C$22</xm:f>
          </x14:formula1>
          <xm:sqref>I94:I98 I86:I90 I78:I82 I70:I74</xm:sqref>
        </x14:dataValidation>
        <x14:dataValidation type="list" imeMode="disabled" operator="greaterThanOrEqual" allowBlank="1" showInputMessage="1" showErrorMessage="1" xr:uid="{5833C044-CDFB-4B29-B887-B26883C3E3BD}">
          <x14:formula1>
            <xm:f>選択!$N$3:$N$35</xm:f>
          </x14:formula1>
          <xm:sqref>J94:J98 J86:J90 J78:J82 J70:J74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03459-EF3C-4B42-A5A0-7F9E09657DB0}">
  <sheetPr>
    <tabColor rgb="FF7030A0"/>
    <pageSetUpPr fitToPage="1"/>
  </sheetPr>
  <dimension ref="A1:AO205"/>
  <sheetViews>
    <sheetView view="pageBreakPreview" zoomScaleNormal="100" zoomScaleSheetLayoutView="100" workbookViewId="0">
      <pane xSplit="2" ySplit="5" topLeftCell="C6" activePane="bottomRight" state="frozen"/>
      <selection activeCell="F147" sqref="F147:M147"/>
      <selection pane="topRight" activeCell="F147" sqref="F147:M147"/>
      <selection pane="bottomLeft" activeCell="F147" sqref="F147:M147"/>
      <selection pane="bottomRight" activeCell="G12" sqref="G12"/>
    </sheetView>
  </sheetViews>
  <sheetFormatPr defaultColWidth="8.81640625" defaultRowHeight="12"/>
  <cols>
    <col min="1" max="1" width="2.81640625" style="186" customWidth="1"/>
    <col min="2" max="2" width="9.453125" style="186" customWidth="1"/>
    <col min="3" max="3" width="20.90625" style="186" customWidth="1"/>
    <col min="4" max="4" width="14.36328125" style="186" customWidth="1"/>
    <col min="5" max="5" width="15.36328125" style="186" customWidth="1"/>
    <col min="6" max="7" width="19" style="186" customWidth="1"/>
    <col min="8" max="8" width="24.90625" style="186" customWidth="1"/>
    <col min="9" max="9" width="28.6328125" style="186" customWidth="1"/>
    <col min="10" max="10" width="8.6328125" style="186" customWidth="1"/>
    <col min="11" max="11" width="10.6328125" style="186" customWidth="1"/>
    <col min="12" max="12" width="20.90625" style="186" customWidth="1"/>
    <col min="13" max="13" width="28.6328125" style="186" customWidth="1"/>
    <col min="14" max="14" width="8.6328125" style="186" customWidth="1"/>
    <col min="15" max="15" width="10.6328125" style="186" customWidth="1"/>
    <col min="16" max="16" width="20.90625" style="186" customWidth="1"/>
    <col min="17" max="17" width="28.6328125" style="186" customWidth="1"/>
    <col min="18" max="18" width="8.6328125" style="186" customWidth="1"/>
    <col min="19" max="19" width="10.6328125" style="186" customWidth="1"/>
    <col min="20" max="20" width="20.90625" style="186" customWidth="1"/>
    <col min="21" max="23" width="8.81640625" style="186"/>
    <col min="24" max="24" width="26.81640625" style="186" customWidth="1"/>
    <col min="25" max="25" width="3.453125" style="135" customWidth="1"/>
    <col min="26" max="28" width="8.81640625" style="135"/>
    <col min="29" max="40" width="8.81640625" style="334"/>
    <col min="41" max="16384" width="8.81640625" style="135"/>
  </cols>
  <sheetData>
    <row r="1" spans="1:41" s="134" customFormat="1" ht="14.15" customHeight="1" thickTop="1" thickBot="1">
      <c r="A1" s="187"/>
      <c r="B1" s="187"/>
      <c r="C1" s="187"/>
      <c r="D1" s="187"/>
      <c r="E1" s="187"/>
      <c r="F1" s="187"/>
      <c r="G1" s="187"/>
      <c r="H1" s="373" t="s">
        <v>1127</v>
      </c>
      <c r="I1" s="374" t="s">
        <v>1040</v>
      </c>
      <c r="J1" s="187"/>
      <c r="K1" s="187"/>
      <c r="L1" s="187"/>
      <c r="M1" s="187"/>
      <c r="N1" s="187"/>
      <c r="O1" s="187"/>
      <c r="P1" s="187"/>
      <c r="Q1" s="187"/>
      <c r="R1" s="187"/>
      <c r="S1" s="187"/>
      <c r="T1" s="187"/>
      <c r="U1" s="187"/>
      <c r="V1" s="187"/>
      <c r="W1" s="187"/>
      <c r="X1" s="187"/>
      <c r="AC1" s="333"/>
      <c r="AD1" s="333"/>
      <c r="AE1" s="333"/>
      <c r="AF1" s="333"/>
      <c r="AG1" s="333"/>
      <c r="AH1" s="333"/>
      <c r="AI1" s="333"/>
      <c r="AJ1" s="333"/>
      <c r="AK1" s="333"/>
      <c r="AL1" s="333"/>
      <c r="AM1" s="333"/>
      <c r="AN1" s="333"/>
    </row>
    <row r="2" spans="1:41" s="134" customFormat="1" ht="21.9" customHeight="1" thickTop="1" thickBot="1">
      <c r="A2" s="187"/>
      <c r="B2" s="377" t="s">
        <v>412</v>
      </c>
      <c r="C2" s="187"/>
      <c r="D2" s="188" t="s">
        <v>425</v>
      </c>
      <c r="E2" s="378"/>
      <c r="F2" s="229" t="s">
        <v>123</v>
      </c>
      <c r="G2" s="378"/>
      <c r="H2" s="376" t="s">
        <v>124</v>
      </c>
      <c r="I2" s="187"/>
      <c r="J2" s="187"/>
      <c r="K2" s="187"/>
      <c r="L2" s="187"/>
      <c r="M2" s="187"/>
      <c r="N2" s="187"/>
      <c r="O2" s="187"/>
      <c r="P2" s="187"/>
      <c r="Q2" s="187"/>
      <c r="R2" s="187"/>
      <c r="S2" s="187"/>
      <c r="T2" s="187"/>
      <c r="U2" s="187"/>
      <c r="V2" s="187"/>
      <c r="W2" s="187"/>
      <c r="X2" s="187"/>
      <c r="AC2" s="333"/>
      <c r="AD2" s="333"/>
      <c r="AE2" s="333"/>
      <c r="AF2" s="333"/>
      <c r="AG2" s="333"/>
      <c r="AH2" s="333"/>
      <c r="AI2" s="333"/>
      <c r="AJ2" s="333"/>
      <c r="AK2" s="333"/>
      <c r="AL2" s="333"/>
      <c r="AM2" s="333"/>
      <c r="AN2" s="333"/>
    </row>
    <row r="3" spans="1:41" s="134" customFormat="1" ht="14.15" customHeight="1" thickBot="1">
      <c r="A3" s="187"/>
      <c r="B3" s="187"/>
      <c r="C3" s="187"/>
      <c r="D3" s="188"/>
      <c r="E3" s="188"/>
      <c r="F3" s="188"/>
      <c r="G3" s="188"/>
      <c r="H3" s="208"/>
      <c r="I3" s="187"/>
      <c r="J3" s="186" t="s">
        <v>1136</v>
      </c>
      <c r="K3" s="347">
        <f>SUM(K6:K205)</f>
        <v>0</v>
      </c>
      <c r="L3" s="347"/>
      <c r="M3" s="187"/>
      <c r="N3" s="186" t="s">
        <v>1136</v>
      </c>
      <c r="O3" s="347">
        <f>SUM(O6:O205)</f>
        <v>0</v>
      </c>
      <c r="P3" s="347"/>
      <c r="Q3" s="187"/>
      <c r="R3" s="186" t="s">
        <v>1136</v>
      </c>
      <c r="S3" s="347">
        <f>SUM(S6:S205)</f>
        <v>0</v>
      </c>
      <c r="T3" s="347"/>
      <c r="U3" s="187"/>
      <c r="V3" s="187"/>
      <c r="W3" s="187"/>
      <c r="X3" s="187"/>
      <c r="AC3" s="333"/>
      <c r="AD3" s="333"/>
      <c r="AE3" s="333"/>
      <c r="AF3" s="333"/>
      <c r="AG3" s="333"/>
      <c r="AH3" s="333"/>
      <c r="AI3" s="333"/>
      <c r="AJ3" s="333"/>
      <c r="AK3" s="333"/>
      <c r="AL3" s="333"/>
      <c r="AM3" s="333"/>
      <c r="AN3" s="333"/>
    </row>
    <row r="4" spans="1:41" s="134" customFormat="1" ht="14.15" customHeight="1" thickBot="1">
      <c r="A4" s="187"/>
      <c r="B4" s="187"/>
      <c r="C4" s="189"/>
      <c r="D4" s="801" t="s">
        <v>983</v>
      </c>
      <c r="E4" s="802"/>
      <c r="F4" s="803"/>
      <c r="G4" s="187"/>
      <c r="H4" s="208"/>
      <c r="I4" s="804" t="s">
        <v>1166</v>
      </c>
      <c r="J4" s="805"/>
      <c r="K4" s="805"/>
      <c r="L4" s="806"/>
      <c r="M4" s="798" t="s">
        <v>1167</v>
      </c>
      <c r="N4" s="799"/>
      <c r="O4" s="799"/>
      <c r="P4" s="800"/>
      <c r="Q4" s="804" t="s">
        <v>1171</v>
      </c>
      <c r="R4" s="805"/>
      <c r="S4" s="805"/>
      <c r="T4" s="806"/>
      <c r="U4" s="798" t="s">
        <v>1126</v>
      </c>
      <c r="V4" s="799"/>
      <c r="W4" s="800"/>
      <c r="X4" s="187"/>
      <c r="Z4" s="452"/>
      <c r="AA4" s="452"/>
      <c r="AB4" s="452"/>
      <c r="AC4" s="452" t="s">
        <v>1147</v>
      </c>
      <c r="AD4" s="452"/>
      <c r="AE4" s="452"/>
      <c r="AF4" s="452"/>
      <c r="AG4" s="452" t="s">
        <v>1045</v>
      </c>
      <c r="AH4" s="452"/>
      <c r="AI4" s="452"/>
      <c r="AJ4" s="452"/>
      <c r="AK4" s="452" t="s">
        <v>1144</v>
      </c>
      <c r="AL4" s="452"/>
      <c r="AM4" s="452"/>
      <c r="AN4" s="452"/>
      <c r="AO4" s="452"/>
    </row>
    <row r="5" spans="1:41" s="134" customFormat="1" ht="14.15" customHeight="1">
      <c r="A5" s="187"/>
      <c r="B5" s="187"/>
      <c r="C5" s="190" t="s">
        <v>414</v>
      </c>
      <c r="D5" s="355" t="s">
        <v>374</v>
      </c>
      <c r="E5" s="355" t="s">
        <v>375</v>
      </c>
      <c r="F5" s="355" t="s">
        <v>899</v>
      </c>
      <c r="G5" s="190" t="s">
        <v>924</v>
      </c>
      <c r="H5" s="190" t="s">
        <v>122</v>
      </c>
      <c r="I5" s="492" t="s">
        <v>1175</v>
      </c>
      <c r="J5" s="493" t="s">
        <v>211</v>
      </c>
      <c r="K5" s="493" t="s">
        <v>474</v>
      </c>
      <c r="L5" s="493" t="s">
        <v>33</v>
      </c>
      <c r="M5" s="494" t="s">
        <v>1177</v>
      </c>
      <c r="N5" s="494" t="s">
        <v>211</v>
      </c>
      <c r="O5" s="494" t="s">
        <v>1033</v>
      </c>
      <c r="P5" s="494" t="s">
        <v>33</v>
      </c>
      <c r="Q5" s="493" t="s">
        <v>1176</v>
      </c>
      <c r="R5" s="493" t="s">
        <v>211</v>
      </c>
      <c r="S5" s="493" t="s">
        <v>1170</v>
      </c>
      <c r="T5" s="493" t="s">
        <v>33</v>
      </c>
      <c r="U5" s="494" t="s">
        <v>1044</v>
      </c>
      <c r="V5" s="494" t="s">
        <v>1045</v>
      </c>
      <c r="W5" s="494" t="s">
        <v>1046</v>
      </c>
      <c r="X5" s="187"/>
      <c r="Z5" s="452" t="s">
        <v>122</v>
      </c>
      <c r="AA5" s="452" t="s">
        <v>1143</v>
      </c>
      <c r="AB5" s="452" t="s">
        <v>414</v>
      </c>
      <c r="AC5" s="452" t="s">
        <v>1145</v>
      </c>
      <c r="AD5" s="452" t="s">
        <v>474</v>
      </c>
      <c r="AE5" s="452" t="s">
        <v>211</v>
      </c>
      <c r="AF5" s="452" t="s">
        <v>33</v>
      </c>
      <c r="AG5" s="452" t="s">
        <v>1145</v>
      </c>
      <c r="AH5" s="452" t="s">
        <v>474</v>
      </c>
      <c r="AI5" s="452" t="s">
        <v>211</v>
      </c>
      <c r="AJ5" s="452" t="s">
        <v>33</v>
      </c>
      <c r="AK5" s="452" t="s">
        <v>1146</v>
      </c>
      <c r="AL5" s="452" t="s">
        <v>474</v>
      </c>
      <c r="AM5" s="452" t="s">
        <v>211</v>
      </c>
      <c r="AN5" s="452" t="s">
        <v>33</v>
      </c>
      <c r="AO5" s="452"/>
    </row>
    <row r="6" spans="1:41" s="134" customFormat="1" ht="14.15" customHeight="1">
      <c r="A6" s="187"/>
      <c r="B6" s="194" t="s">
        <v>413</v>
      </c>
      <c r="C6" s="276"/>
      <c r="D6" s="276"/>
      <c r="E6" s="276"/>
      <c r="F6" s="276"/>
      <c r="G6" s="276"/>
      <c r="H6" s="276"/>
      <c r="I6" s="375"/>
      <c r="J6" s="281"/>
      <c r="K6" s="282"/>
      <c r="L6" s="281"/>
      <c r="M6" s="495"/>
      <c r="N6" s="496"/>
      <c r="O6" s="497"/>
      <c r="P6" s="496"/>
      <c r="Q6" s="283"/>
      <c r="R6" s="281"/>
      <c r="S6" s="282"/>
      <c r="T6" s="281"/>
      <c r="U6" s="360"/>
      <c r="V6" s="360"/>
      <c r="W6" s="360"/>
      <c r="X6" s="187"/>
      <c r="Z6" s="134" t="str">
        <f t="shared" ref="Z6:Z37" si="0">IF(H6="","",H6)</f>
        <v/>
      </c>
      <c r="AA6" s="134" t="str">
        <f>IF(D6="","",IF(D6="その他.","その他"&amp;"　－　"&amp;G6,D6&amp;"　－　"&amp;IF(RIGHT(D6,1)="物",E6&amp;"　－　"&amp;IF(RIGHT(F6,1)=".",G6,F6),IF(RIGHT(F6,1)=".",G6,F6))))</f>
        <v/>
      </c>
      <c r="AB6" s="134" t="str">
        <f t="shared" ref="AB6:AB37" si="1">IF(H6="","",C6)</f>
        <v/>
      </c>
      <c r="AC6" s="333" t="str">
        <f t="shared" ref="AC6:AC37" si="2">IF(H6="","",I6)</f>
        <v/>
      </c>
      <c r="AD6" s="333" t="str">
        <f t="shared" ref="AD6:AD37" si="3">IF(H6="","",K6)</f>
        <v/>
      </c>
      <c r="AE6" s="333" t="str">
        <f t="shared" ref="AE6:AE37" si="4">IF(H6="","",J6)</f>
        <v/>
      </c>
      <c r="AF6" s="333" t="str">
        <f>IF(L6="","",L6)</f>
        <v/>
      </c>
      <c r="AG6" s="333" t="str">
        <f>IF(H6="","",M6)</f>
        <v/>
      </c>
      <c r="AH6" s="333" t="str">
        <f>IF(H6="","",O6)</f>
        <v/>
      </c>
      <c r="AI6" s="333" t="str">
        <f>IF(H6="","",N6)</f>
        <v/>
      </c>
      <c r="AJ6" s="333" t="str">
        <f>IF(P6="","",P6)</f>
        <v/>
      </c>
      <c r="AK6" s="333" t="str">
        <f t="shared" ref="AK6" si="5">IF(H6="","",Q6)</f>
        <v/>
      </c>
      <c r="AL6" s="333" t="str">
        <f t="shared" ref="AL6" si="6">IF(H6="","",S6)</f>
        <v/>
      </c>
      <c r="AM6" s="333" t="str">
        <f t="shared" ref="AM6" si="7">IF(H6="","",R6)</f>
        <v/>
      </c>
      <c r="AN6" s="333" t="str">
        <f>IF(T6="","",T6)</f>
        <v/>
      </c>
    </row>
    <row r="7" spans="1:41" s="134" customFormat="1" ht="14.15" customHeight="1">
      <c r="A7" s="187"/>
      <c r="B7" s="194" t="s">
        <v>416</v>
      </c>
      <c r="C7" s="276"/>
      <c r="D7" s="276"/>
      <c r="E7" s="276"/>
      <c r="F7" s="276"/>
      <c r="G7" s="276"/>
      <c r="H7" s="276"/>
      <c r="I7" s="375"/>
      <c r="J7" s="281"/>
      <c r="K7" s="282"/>
      <c r="L7" s="281"/>
      <c r="M7" s="495"/>
      <c r="N7" s="496"/>
      <c r="O7" s="497"/>
      <c r="P7" s="496"/>
      <c r="Q7" s="283"/>
      <c r="R7" s="281"/>
      <c r="S7" s="282"/>
      <c r="T7" s="281"/>
      <c r="U7" s="360"/>
      <c r="V7" s="360"/>
      <c r="W7" s="360"/>
      <c r="X7" s="187"/>
      <c r="Z7" s="134" t="str">
        <f t="shared" si="0"/>
        <v/>
      </c>
      <c r="AA7" s="134" t="str">
        <f t="shared" ref="AA7:AA70" si="8">IF(D7="","",IF(D7="その他.","その他"&amp;"　－　"&amp;G7,D7&amp;"　－　"&amp;IF(RIGHT(D7,1)="物",E7&amp;"　－　"&amp;IF(RIGHT(F7,1)=".",G7,F7),IF(RIGHT(F7,1)=".",G7,F7))))</f>
        <v/>
      </c>
      <c r="AB7" s="134" t="str">
        <f t="shared" si="1"/>
        <v/>
      </c>
      <c r="AC7" s="333" t="str">
        <f t="shared" si="2"/>
        <v/>
      </c>
      <c r="AD7" s="333" t="str">
        <f t="shared" si="3"/>
        <v/>
      </c>
      <c r="AE7" s="333" t="str">
        <f t="shared" si="4"/>
        <v/>
      </c>
      <c r="AF7" s="333" t="str">
        <f t="shared" ref="AF7:AF70" si="9">IF(L7="","",L7)</f>
        <v/>
      </c>
      <c r="AG7" s="333" t="str">
        <f t="shared" ref="AG7:AG13" si="10">IF(H7="","",M7)</f>
        <v/>
      </c>
      <c r="AH7" s="333" t="str">
        <f t="shared" ref="AH7:AH13" si="11">IF(H7="","",O7)</f>
        <v/>
      </c>
      <c r="AI7" s="333" t="str">
        <f t="shared" ref="AI7:AI13" si="12">IF(H7="","",N7)</f>
        <v/>
      </c>
      <c r="AJ7" s="333" t="str">
        <f t="shared" ref="AJ7:AJ70" si="13">IF(P7="","",P7)</f>
        <v/>
      </c>
      <c r="AK7" s="333" t="str">
        <f t="shared" ref="AK7:AK13" si="14">IF(H7="","",Q7)</f>
        <v/>
      </c>
      <c r="AL7" s="333" t="str">
        <f t="shared" ref="AL7:AL13" si="15">IF(H7="","",S7)</f>
        <v/>
      </c>
      <c r="AM7" s="333" t="str">
        <f t="shared" ref="AM7:AM13" si="16">IF(H7="","",R7)</f>
        <v/>
      </c>
      <c r="AN7" s="333" t="str">
        <f t="shared" ref="AN7:AN70" si="17">IF(T7="","",T7)</f>
        <v/>
      </c>
    </row>
    <row r="8" spans="1:41" s="134" customFormat="1" ht="14.15" customHeight="1">
      <c r="A8" s="187"/>
      <c r="B8" s="194" t="s">
        <v>418</v>
      </c>
      <c r="C8" s="276"/>
      <c r="D8" s="276"/>
      <c r="E8" s="276"/>
      <c r="F8" s="276"/>
      <c r="G8" s="276"/>
      <c r="H8" s="276"/>
      <c r="I8" s="375"/>
      <c r="J8" s="281"/>
      <c r="K8" s="282"/>
      <c r="L8" s="281"/>
      <c r="M8" s="495"/>
      <c r="N8" s="496"/>
      <c r="O8" s="497"/>
      <c r="P8" s="496"/>
      <c r="Q8" s="283"/>
      <c r="R8" s="281"/>
      <c r="S8" s="282"/>
      <c r="T8" s="281"/>
      <c r="U8" s="360"/>
      <c r="V8" s="360"/>
      <c r="W8" s="360"/>
      <c r="X8" s="187"/>
      <c r="Z8" s="134" t="str">
        <f t="shared" si="0"/>
        <v/>
      </c>
      <c r="AA8" s="134" t="str">
        <f t="shared" si="8"/>
        <v/>
      </c>
      <c r="AB8" s="134" t="str">
        <f t="shared" si="1"/>
        <v/>
      </c>
      <c r="AC8" s="333" t="str">
        <f t="shared" si="2"/>
        <v/>
      </c>
      <c r="AD8" s="333" t="str">
        <f t="shared" si="3"/>
        <v/>
      </c>
      <c r="AE8" s="333" t="str">
        <f t="shared" si="4"/>
        <v/>
      </c>
      <c r="AF8" s="333" t="str">
        <f t="shared" si="9"/>
        <v/>
      </c>
      <c r="AG8" s="333" t="str">
        <f t="shared" si="10"/>
        <v/>
      </c>
      <c r="AH8" s="333" t="str">
        <f t="shared" si="11"/>
        <v/>
      </c>
      <c r="AI8" s="333" t="str">
        <f t="shared" si="12"/>
        <v/>
      </c>
      <c r="AJ8" s="333" t="str">
        <f t="shared" si="13"/>
        <v/>
      </c>
      <c r="AK8" s="333" t="str">
        <f t="shared" si="14"/>
        <v/>
      </c>
      <c r="AL8" s="333" t="str">
        <f t="shared" si="15"/>
        <v/>
      </c>
      <c r="AM8" s="333" t="str">
        <f t="shared" si="16"/>
        <v/>
      </c>
      <c r="AN8" s="333" t="str">
        <f t="shared" si="17"/>
        <v/>
      </c>
    </row>
    <row r="9" spans="1:41" s="134" customFormat="1" ht="14.15" customHeight="1">
      <c r="A9" s="187"/>
      <c r="B9" s="194" t="s">
        <v>419</v>
      </c>
      <c r="C9" s="276"/>
      <c r="D9" s="276"/>
      <c r="E9" s="276"/>
      <c r="F9" s="276"/>
      <c r="G9" s="276"/>
      <c r="H9" s="276"/>
      <c r="I9" s="375"/>
      <c r="J9" s="281"/>
      <c r="K9" s="282"/>
      <c r="L9" s="281"/>
      <c r="M9" s="495"/>
      <c r="N9" s="496"/>
      <c r="O9" s="497"/>
      <c r="P9" s="496"/>
      <c r="Q9" s="283"/>
      <c r="R9" s="281"/>
      <c r="S9" s="282"/>
      <c r="T9" s="281"/>
      <c r="U9" s="360"/>
      <c r="V9" s="360"/>
      <c r="W9" s="360"/>
      <c r="X9" s="187"/>
      <c r="Z9" s="134" t="str">
        <f t="shared" si="0"/>
        <v/>
      </c>
      <c r="AA9" s="134" t="str">
        <f t="shared" si="8"/>
        <v/>
      </c>
      <c r="AB9" s="134" t="str">
        <f t="shared" si="1"/>
        <v/>
      </c>
      <c r="AC9" s="333" t="str">
        <f t="shared" si="2"/>
        <v/>
      </c>
      <c r="AD9" s="333" t="str">
        <f t="shared" si="3"/>
        <v/>
      </c>
      <c r="AE9" s="333" t="str">
        <f t="shared" si="4"/>
        <v/>
      </c>
      <c r="AF9" s="333" t="str">
        <f t="shared" si="9"/>
        <v/>
      </c>
      <c r="AG9" s="333" t="str">
        <f t="shared" si="10"/>
        <v/>
      </c>
      <c r="AH9" s="333" t="str">
        <f t="shared" si="11"/>
        <v/>
      </c>
      <c r="AI9" s="333" t="str">
        <f t="shared" si="12"/>
        <v/>
      </c>
      <c r="AJ9" s="333" t="str">
        <f t="shared" si="13"/>
        <v/>
      </c>
      <c r="AK9" s="333" t="str">
        <f t="shared" si="14"/>
        <v/>
      </c>
      <c r="AL9" s="333" t="str">
        <f t="shared" si="15"/>
        <v/>
      </c>
      <c r="AM9" s="333" t="str">
        <f t="shared" si="16"/>
        <v/>
      </c>
      <c r="AN9" s="333" t="str">
        <f t="shared" si="17"/>
        <v/>
      </c>
    </row>
    <row r="10" spans="1:41" s="134" customFormat="1" ht="14.15" customHeight="1">
      <c r="A10" s="187"/>
      <c r="B10" s="194" t="s">
        <v>420</v>
      </c>
      <c r="C10" s="276"/>
      <c r="D10" s="276"/>
      <c r="E10" s="276"/>
      <c r="F10" s="276"/>
      <c r="G10" s="276"/>
      <c r="H10" s="276"/>
      <c r="I10" s="375"/>
      <c r="J10" s="281"/>
      <c r="K10" s="282"/>
      <c r="L10" s="281"/>
      <c r="M10" s="495"/>
      <c r="N10" s="496"/>
      <c r="O10" s="497"/>
      <c r="P10" s="496"/>
      <c r="Q10" s="283"/>
      <c r="R10" s="281"/>
      <c r="S10" s="282"/>
      <c r="T10" s="281"/>
      <c r="U10" s="360"/>
      <c r="V10" s="360"/>
      <c r="W10" s="360"/>
      <c r="X10" s="187"/>
      <c r="Z10" s="134" t="str">
        <f t="shared" si="0"/>
        <v/>
      </c>
      <c r="AA10" s="134" t="str">
        <f t="shared" si="8"/>
        <v/>
      </c>
      <c r="AB10" s="134" t="str">
        <f t="shared" si="1"/>
        <v/>
      </c>
      <c r="AC10" s="333" t="str">
        <f t="shared" si="2"/>
        <v/>
      </c>
      <c r="AD10" s="333" t="str">
        <f t="shared" si="3"/>
        <v/>
      </c>
      <c r="AE10" s="333" t="str">
        <f t="shared" si="4"/>
        <v/>
      </c>
      <c r="AF10" s="333" t="str">
        <f t="shared" si="9"/>
        <v/>
      </c>
      <c r="AG10" s="333" t="str">
        <f t="shared" si="10"/>
        <v/>
      </c>
      <c r="AH10" s="333" t="str">
        <f t="shared" si="11"/>
        <v/>
      </c>
      <c r="AI10" s="333" t="str">
        <f t="shared" si="12"/>
        <v/>
      </c>
      <c r="AJ10" s="333" t="str">
        <f t="shared" si="13"/>
        <v/>
      </c>
      <c r="AK10" s="333" t="str">
        <f t="shared" si="14"/>
        <v/>
      </c>
      <c r="AL10" s="333" t="str">
        <f t="shared" si="15"/>
        <v/>
      </c>
      <c r="AM10" s="333" t="str">
        <f t="shared" si="16"/>
        <v/>
      </c>
      <c r="AN10" s="333" t="str">
        <f t="shared" si="17"/>
        <v/>
      </c>
    </row>
    <row r="11" spans="1:41" s="134" customFormat="1" ht="14.15" customHeight="1">
      <c r="A11" s="187"/>
      <c r="B11" s="194" t="s">
        <v>457</v>
      </c>
      <c r="C11" s="276"/>
      <c r="D11" s="276"/>
      <c r="E11" s="276"/>
      <c r="F11" s="276"/>
      <c r="G11" s="276"/>
      <c r="H11" s="276"/>
      <c r="I11" s="375"/>
      <c r="J11" s="281"/>
      <c r="K11" s="282"/>
      <c r="L11" s="281"/>
      <c r="M11" s="495"/>
      <c r="N11" s="496"/>
      <c r="O11" s="497"/>
      <c r="P11" s="496"/>
      <c r="Q11" s="283"/>
      <c r="R11" s="281"/>
      <c r="S11" s="282"/>
      <c r="T11" s="281"/>
      <c r="U11" s="360"/>
      <c r="V11" s="360"/>
      <c r="W11" s="360"/>
      <c r="X11" s="187"/>
      <c r="Z11" s="134" t="str">
        <f t="shared" si="0"/>
        <v/>
      </c>
      <c r="AA11" s="134" t="str">
        <f t="shared" si="8"/>
        <v/>
      </c>
      <c r="AB11" s="134" t="str">
        <f t="shared" si="1"/>
        <v/>
      </c>
      <c r="AC11" s="333" t="str">
        <f t="shared" si="2"/>
        <v/>
      </c>
      <c r="AD11" s="333" t="str">
        <f t="shared" si="3"/>
        <v/>
      </c>
      <c r="AE11" s="333" t="str">
        <f t="shared" si="4"/>
        <v/>
      </c>
      <c r="AF11" s="333" t="str">
        <f t="shared" si="9"/>
        <v/>
      </c>
      <c r="AG11" s="333" t="str">
        <f t="shared" si="10"/>
        <v/>
      </c>
      <c r="AH11" s="333" t="str">
        <f t="shared" si="11"/>
        <v/>
      </c>
      <c r="AI11" s="333" t="str">
        <f t="shared" si="12"/>
        <v/>
      </c>
      <c r="AJ11" s="333" t="str">
        <f t="shared" si="13"/>
        <v/>
      </c>
      <c r="AK11" s="333" t="str">
        <f t="shared" si="14"/>
        <v/>
      </c>
      <c r="AL11" s="333" t="str">
        <f t="shared" si="15"/>
        <v/>
      </c>
      <c r="AM11" s="333" t="str">
        <f t="shared" si="16"/>
        <v/>
      </c>
      <c r="AN11" s="333" t="str">
        <f t="shared" si="17"/>
        <v/>
      </c>
    </row>
    <row r="12" spans="1:41" s="134" customFormat="1" ht="14.15" customHeight="1">
      <c r="A12" s="187"/>
      <c r="B12" s="194" t="s">
        <v>458</v>
      </c>
      <c r="C12" s="276"/>
      <c r="D12" s="276"/>
      <c r="E12" s="276"/>
      <c r="F12" s="276"/>
      <c r="G12" s="276"/>
      <c r="H12" s="276"/>
      <c r="I12" s="375"/>
      <c r="J12" s="281"/>
      <c r="K12" s="282"/>
      <c r="L12" s="281"/>
      <c r="M12" s="495"/>
      <c r="N12" s="496"/>
      <c r="O12" s="497"/>
      <c r="P12" s="496"/>
      <c r="Q12" s="283"/>
      <c r="R12" s="281"/>
      <c r="S12" s="282"/>
      <c r="T12" s="281"/>
      <c r="U12" s="360"/>
      <c r="V12" s="360"/>
      <c r="W12" s="360"/>
      <c r="X12" s="187"/>
      <c r="Z12" s="134" t="str">
        <f t="shared" si="0"/>
        <v/>
      </c>
      <c r="AA12" s="134" t="str">
        <f t="shared" si="8"/>
        <v/>
      </c>
      <c r="AB12" s="134" t="str">
        <f t="shared" si="1"/>
        <v/>
      </c>
      <c r="AC12" s="333" t="str">
        <f t="shared" si="2"/>
        <v/>
      </c>
      <c r="AD12" s="333" t="str">
        <f t="shared" si="3"/>
        <v/>
      </c>
      <c r="AE12" s="333" t="str">
        <f t="shared" si="4"/>
        <v/>
      </c>
      <c r="AF12" s="333" t="str">
        <f t="shared" si="9"/>
        <v/>
      </c>
      <c r="AG12" s="333" t="str">
        <f t="shared" si="10"/>
        <v/>
      </c>
      <c r="AH12" s="333" t="str">
        <f t="shared" si="11"/>
        <v/>
      </c>
      <c r="AI12" s="333" t="str">
        <f t="shared" si="12"/>
        <v/>
      </c>
      <c r="AJ12" s="333" t="str">
        <f t="shared" si="13"/>
        <v/>
      </c>
      <c r="AK12" s="333" t="str">
        <f t="shared" si="14"/>
        <v/>
      </c>
      <c r="AL12" s="333" t="str">
        <f t="shared" si="15"/>
        <v/>
      </c>
      <c r="AM12" s="333" t="str">
        <f t="shared" si="16"/>
        <v/>
      </c>
      <c r="AN12" s="333" t="str">
        <f t="shared" si="17"/>
        <v/>
      </c>
    </row>
    <row r="13" spans="1:41" s="134" customFormat="1" ht="14.15" customHeight="1">
      <c r="A13" s="187"/>
      <c r="B13" s="194" t="s">
        <v>459</v>
      </c>
      <c r="C13" s="276"/>
      <c r="D13" s="276"/>
      <c r="E13" s="276"/>
      <c r="F13" s="276"/>
      <c r="G13" s="276"/>
      <c r="H13" s="276"/>
      <c r="I13" s="375"/>
      <c r="J13" s="281"/>
      <c r="K13" s="282"/>
      <c r="L13" s="281"/>
      <c r="M13" s="495"/>
      <c r="N13" s="496"/>
      <c r="O13" s="497"/>
      <c r="P13" s="496"/>
      <c r="Q13" s="283"/>
      <c r="R13" s="281"/>
      <c r="S13" s="282"/>
      <c r="T13" s="281"/>
      <c r="U13" s="360"/>
      <c r="V13" s="360"/>
      <c r="W13" s="360"/>
      <c r="X13" s="187"/>
      <c r="Z13" s="134" t="str">
        <f t="shared" si="0"/>
        <v/>
      </c>
      <c r="AA13" s="134" t="str">
        <f t="shared" si="8"/>
        <v/>
      </c>
      <c r="AB13" s="134" t="str">
        <f t="shared" si="1"/>
        <v/>
      </c>
      <c r="AC13" s="333" t="str">
        <f t="shared" si="2"/>
        <v/>
      </c>
      <c r="AD13" s="333" t="str">
        <f t="shared" si="3"/>
        <v/>
      </c>
      <c r="AE13" s="333" t="str">
        <f t="shared" si="4"/>
        <v/>
      </c>
      <c r="AF13" s="333" t="str">
        <f t="shared" si="9"/>
        <v/>
      </c>
      <c r="AG13" s="333" t="str">
        <f t="shared" si="10"/>
        <v/>
      </c>
      <c r="AH13" s="333" t="str">
        <f t="shared" si="11"/>
        <v/>
      </c>
      <c r="AI13" s="333" t="str">
        <f t="shared" si="12"/>
        <v/>
      </c>
      <c r="AJ13" s="333" t="str">
        <f t="shared" si="13"/>
        <v/>
      </c>
      <c r="AK13" s="333" t="str">
        <f t="shared" si="14"/>
        <v/>
      </c>
      <c r="AL13" s="333" t="str">
        <f t="shared" si="15"/>
        <v/>
      </c>
      <c r="AM13" s="333" t="str">
        <f t="shared" si="16"/>
        <v/>
      </c>
      <c r="AN13" s="333" t="str">
        <f t="shared" si="17"/>
        <v/>
      </c>
    </row>
    <row r="14" spans="1:41" s="134" customFormat="1" ht="14.15" customHeight="1">
      <c r="A14" s="188" t="str">
        <f>IF(OR($D14="畜産物",$D14="酒類",$D14="工業製品"),".","")</f>
        <v/>
      </c>
      <c r="B14" s="194" t="s">
        <v>460</v>
      </c>
      <c r="C14" s="276"/>
      <c r="D14" s="276"/>
      <c r="E14" s="276"/>
      <c r="F14" s="276"/>
      <c r="G14" s="276"/>
      <c r="H14" s="276"/>
      <c r="I14" s="375"/>
      <c r="J14" s="281"/>
      <c r="K14" s="282"/>
      <c r="L14" s="281"/>
      <c r="M14" s="495"/>
      <c r="N14" s="496"/>
      <c r="O14" s="497"/>
      <c r="P14" s="496"/>
      <c r="Q14" s="283"/>
      <c r="R14" s="335"/>
      <c r="S14" s="282"/>
      <c r="T14" s="281"/>
      <c r="U14" s="360"/>
      <c r="V14" s="360"/>
      <c r="W14" s="360"/>
      <c r="X14" s="187"/>
      <c r="Z14" s="134" t="str">
        <f t="shared" si="0"/>
        <v/>
      </c>
      <c r="AA14" s="134" t="str">
        <f t="shared" si="8"/>
        <v/>
      </c>
      <c r="AB14" s="134" t="str">
        <f t="shared" si="1"/>
        <v/>
      </c>
      <c r="AC14" s="333" t="str">
        <f t="shared" si="2"/>
        <v/>
      </c>
      <c r="AD14" s="333" t="str">
        <f t="shared" si="3"/>
        <v/>
      </c>
      <c r="AE14" s="333" t="str">
        <f t="shared" si="4"/>
        <v/>
      </c>
      <c r="AF14" s="333" t="str">
        <f t="shared" si="9"/>
        <v/>
      </c>
      <c r="AG14" s="333" t="str">
        <f t="shared" ref="AG14:AG77" si="18">IF(H14="","",M14)</f>
        <v/>
      </c>
      <c r="AH14" s="333" t="str">
        <f t="shared" ref="AH14:AH77" si="19">IF(H14="","",O14)</f>
        <v/>
      </c>
      <c r="AI14" s="333" t="str">
        <f t="shared" ref="AI14:AI77" si="20">IF(H14="","",N14)</f>
        <v/>
      </c>
      <c r="AJ14" s="333" t="str">
        <f t="shared" si="13"/>
        <v/>
      </c>
      <c r="AK14" s="333" t="str">
        <f t="shared" ref="AK14:AK77" si="21">IF(H14="","",Q14)</f>
        <v/>
      </c>
      <c r="AL14" s="333" t="str">
        <f t="shared" ref="AL14:AL77" si="22">IF(H14="","",S14)</f>
        <v/>
      </c>
      <c r="AM14" s="333" t="str">
        <f t="shared" ref="AM14:AM77" si="23">IF(H14="","",R14)</f>
        <v/>
      </c>
      <c r="AN14" s="333" t="str">
        <f t="shared" si="17"/>
        <v/>
      </c>
    </row>
    <row r="15" spans="1:41" s="134" customFormat="1" ht="14.15" customHeight="1">
      <c r="A15" s="188" t="str">
        <f t="shared" ref="A15:A17" si="24">IF(OR($D15="畜産物",$D15="酒類",$D15="工業製品"),".","")</f>
        <v/>
      </c>
      <c r="B15" s="194" t="s">
        <v>461</v>
      </c>
      <c r="C15" s="276"/>
      <c r="D15" s="276"/>
      <c r="E15" s="276"/>
      <c r="F15" s="276"/>
      <c r="G15" s="276"/>
      <c r="H15" s="276"/>
      <c r="I15" s="375"/>
      <c r="J15" s="281"/>
      <c r="K15" s="282"/>
      <c r="L15" s="281"/>
      <c r="M15" s="495"/>
      <c r="N15" s="496"/>
      <c r="O15" s="497"/>
      <c r="P15" s="496"/>
      <c r="Q15" s="283"/>
      <c r="R15" s="281"/>
      <c r="S15" s="282"/>
      <c r="T15" s="281"/>
      <c r="U15" s="360"/>
      <c r="V15" s="360"/>
      <c r="W15" s="360"/>
      <c r="X15" s="187"/>
      <c r="Z15" s="134" t="str">
        <f t="shared" si="0"/>
        <v/>
      </c>
      <c r="AA15" s="134" t="str">
        <f t="shared" si="8"/>
        <v/>
      </c>
      <c r="AB15" s="134" t="str">
        <f t="shared" si="1"/>
        <v/>
      </c>
      <c r="AC15" s="333" t="str">
        <f t="shared" si="2"/>
        <v/>
      </c>
      <c r="AD15" s="333" t="str">
        <f t="shared" si="3"/>
        <v/>
      </c>
      <c r="AE15" s="333" t="str">
        <f t="shared" si="4"/>
        <v/>
      </c>
      <c r="AF15" s="333" t="str">
        <f t="shared" si="9"/>
        <v/>
      </c>
      <c r="AG15" s="333" t="str">
        <f t="shared" si="18"/>
        <v/>
      </c>
      <c r="AH15" s="333" t="str">
        <f t="shared" si="19"/>
        <v/>
      </c>
      <c r="AI15" s="333" t="str">
        <f t="shared" si="20"/>
        <v/>
      </c>
      <c r="AJ15" s="333" t="str">
        <f t="shared" si="13"/>
        <v/>
      </c>
      <c r="AK15" s="333" t="str">
        <f t="shared" si="21"/>
        <v/>
      </c>
      <c r="AL15" s="333" t="str">
        <f t="shared" si="22"/>
        <v/>
      </c>
      <c r="AM15" s="333" t="str">
        <f t="shared" si="23"/>
        <v/>
      </c>
      <c r="AN15" s="333" t="str">
        <f t="shared" si="17"/>
        <v/>
      </c>
    </row>
    <row r="16" spans="1:41" s="134" customFormat="1" ht="14.15" customHeight="1">
      <c r="A16" s="188" t="str">
        <f t="shared" si="24"/>
        <v/>
      </c>
      <c r="B16" s="194" t="s">
        <v>462</v>
      </c>
      <c r="C16" s="276"/>
      <c r="D16" s="276"/>
      <c r="E16" s="276"/>
      <c r="F16" s="276"/>
      <c r="G16" s="276"/>
      <c r="H16" s="276"/>
      <c r="I16" s="375"/>
      <c r="J16" s="281"/>
      <c r="K16" s="282"/>
      <c r="L16" s="281"/>
      <c r="M16" s="495"/>
      <c r="N16" s="496"/>
      <c r="O16" s="497"/>
      <c r="P16" s="496"/>
      <c r="Q16" s="283"/>
      <c r="R16" s="281"/>
      <c r="S16" s="282"/>
      <c r="T16" s="281"/>
      <c r="U16" s="360"/>
      <c r="V16" s="360"/>
      <c r="W16" s="360"/>
      <c r="X16" s="187"/>
      <c r="Z16" s="134" t="str">
        <f t="shared" si="0"/>
        <v/>
      </c>
      <c r="AA16" s="134" t="str">
        <f t="shared" si="8"/>
        <v/>
      </c>
      <c r="AB16" s="134" t="str">
        <f t="shared" si="1"/>
        <v/>
      </c>
      <c r="AC16" s="333" t="str">
        <f t="shared" si="2"/>
        <v/>
      </c>
      <c r="AD16" s="333" t="str">
        <f t="shared" si="3"/>
        <v/>
      </c>
      <c r="AE16" s="333" t="str">
        <f t="shared" si="4"/>
        <v/>
      </c>
      <c r="AF16" s="333" t="str">
        <f t="shared" si="9"/>
        <v/>
      </c>
      <c r="AG16" s="333" t="str">
        <f t="shared" si="18"/>
        <v/>
      </c>
      <c r="AH16" s="333" t="str">
        <f t="shared" si="19"/>
        <v/>
      </c>
      <c r="AI16" s="333" t="str">
        <f t="shared" si="20"/>
        <v/>
      </c>
      <c r="AJ16" s="333" t="str">
        <f t="shared" si="13"/>
        <v/>
      </c>
      <c r="AK16" s="333" t="str">
        <f t="shared" si="21"/>
        <v/>
      </c>
      <c r="AL16" s="333" t="str">
        <f t="shared" si="22"/>
        <v/>
      </c>
      <c r="AM16" s="333" t="str">
        <f t="shared" si="23"/>
        <v/>
      </c>
      <c r="AN16" s="333" t="str">
        <f t="shared" si="17"/>
        <v/>
      </c>
    </row>
    <row r="17" spans="1:40" s="134" customFormat="1" ht="14.15" customHeight="1">
      <c r="A17" s="188" t="str">
        <f t="shared" si="24"/>
        <v/>
      </c>
      <c r="B17" s="194" t="s">
        <v>463</v>
      </c>
      <c r="C17" s="276"/>
      <c r="D17" s="276"/>
      <c r="E17" s="276"/>
      <c r="F17" s="276"/>
      <c r="G17" s="276"/>
      <c r="H17" s="276"/>
      <c r="I17" s="375"/>
      <c r="J17" s="281"/>
      <c r="K17" s="282"/>
      <c r="L17" s="281"/>
      <c r="M17" s="495"/>
      <c r="N17" s="496"/>
      <c r="O17" s="497"/>
      <c r="P17" s="496"/>
      <c r="Q17" s="283"/>
      <c r="R17" s="281"/>
      <c r="S17" s="282"/>
      <c r="T17" s="281"/>
      <c r="U17" s="360"/>
      <c r="V17" s="360"/>
      <c r="W17" s="360"/>
      <c r="X17" s="187"/>
      <c r="Z17" s="134" t="str">
        <f t="shared" si="0"/>
        <v/>
      </c>
      <c r="AA17" s="134" t="str">
        <f t="shared" si="8"/>
        <v/>
      </c>
      <c r="AB17" s="134" t="str">
        <f t="shared" si="1"/>
        <v/>
      </c>
      <c r="AC17" s="333" t="str">
        <f t="shared" si="2"/>
        <v/>
      </c>
      <c r="AD17" s="333" t="str">
        <f t="shared" si="3"/>
        <v/>
      </c>
      <c r="AE17" s="333" t="str">
        <f t="shared" si="4"/>
        <v/>
      </c>
      <c r="AF17" s="333" t="str">
        <f t="shared" si="9"/>
        <v/>
      </c>
      <c r="AG17" s="333" t="str">
        <f t="shared" si="18"/>
        <v/>
      </c>
      <c r="AH17" s="333" t="str">
        <f t="shared" si="19"/>
        <v/>
      </c>
      <c r="AI17" s="333" t="str">
        <f t="shared" si="20"/>
        <v/>
      </c>
      <c r="AJ17" s="333" t="str">
        <f t="shared" si="13"/>
        <v/>
      </c>
      <c r="AK17" s="333" t="str">
        <f t="shared" si="21"/>
        <v/>
      </c>
      <c r="AL17" s="333" t="str">
        <f t="shared" si="22"/>
        <v/>
      </c>
      <c r="AM17" s="333" t="str">
        <f t="shared" si="23"/>
        <v/>
      </c>
      <c r="AN17" s="333" t="str">
        <f t="shared" si="17"/>
        <v/>
      </c>
    </row>
    <row r="18" spans="1:40" s="134" customFormat="1" ht="14.15" customHeight="1">
      <c r="A18" s="188" t="str">
        <f>IF(OR($D18="加工食品_その他",$D18="調味料",$D18="酒類",$D18="清涼飲料水",$D18="菓子類",$D18="健康食品",$D18="工業製品",$D18="その他"),".","")</f>
        <v/>
      </c>
      <c r="B18" s="194" t="s">
        <v>464</v>
      </c>
      <c r="C18" s="276"/>
      <c r="D18" s="276"/>
      <c r="E18" s="276"/>
      <c r="F18" s="276"/>
      <c r="G18" s="276"/>
      <c r="H18" s="276"/>
      <c r="I18" s="375"/>
      <c r="J18" s="281"/>
      <c r="K18" s="282"/>
      <c r="L18" s="281"/>
      <c r="M18" s="495"/>
      <c r="N18" s="496"/>
      <c r="O18" s="497"/>
      <c r="P18" s="496"/>
      <c r="Q18" s="283"/>
      <c r="R18" s="281"/>
      <c r="S18" s="282"/>
      <c r="T18" s="281"/>
      <c r="U18" s="360"/>
      <c r="V18" s="360"/>
      <c r="W18" s="360"/>
      <c r="X18" s="187"/>
      <c r="Z18" s="134" t="str">
        <f t="shared" si="0"/>
        <v/>
      </c>
      <c r="AA18" s="134" t="str">
        <f t="shared" si="8"/>
        <v/>
      </c>
      <c r="AB18" s="134" t="str">
        <f t="shared" si="1"/>
        <v/>
      </c>
      <c r="AC18" s="333" t="str">
        <f t="shared" si="2"/>
        <v/>
      </c>
      <c r="AD18" s="333" t="str">
        <f t="shared" si="3"/>
        <v/>
      </c>
      <c r="AE18" s="333" t="str">
        <f t="shared" si="4"/>
        <v/>
      </c>
      <c r="AF18" s="333" t="str">
        <f t="shared" si="9"/>
        <v/>
      </c>
      <c r="AG18" s="333" t="str">
        <f t="shared" si="18"/>
        <v/>
      </c>
      <c r="AH18" s="333" t="str">
        <f t="shared" si="19"/>
        <v/>
      </c>
      <c r="AI18" s="333" t="str">
        <f t="shared" si="20"/>
        <v/>
      </c>
      <c r="AJ18" s="333" t="str">
        <f t="shared" si="13"/>
        <v/>
      </c>
      <c r="AK18" s="333" t="str">
        <f t="shared" si="21"/>
        <v/>
      </c>
      <c r="AL18" s="333" t="str">
        <f t="shared" si="22"/>
        <v/>
      </c>
      <c r="AM18" s="333" t="str">
        <f t="shared" si="23"/>
        <v/>
      </c>
      <c r="AN18" s="333" t="str">
        <f t="shared" si="17"/>
        <v/>
      </c>
    </row>
    <row r="19" spans="1:40" s="134" customFormat="1" ht="14.15" customHeight="1">
      <c r="A19" s="188" t="str">
        <f t="shared" ref="A19:A27" si="25">IF(OR($D19="加工食品_その他",$D19="調味料",$D19="酒類",$D19="清涼飲料水",$D19="菓子類",$D19="健康食品",$D19="工業製品",$D19="その他"),".","")</f>
        <v/>
      </c>
      <c r="B19" s="194" t="s">
        <v>465</v>
      </c>
      <c r="C19" s="276"/>
      <c r="D19" s="276"/>
      <c r="E19" s="276"/>
      <c r="F19" s="276"/>
      <c r="G19" s="276"/>
      <c r="H19" s="276"/>
      <c r="I19" s="375"/>
      <c r="J19" s="281"/>
      <c r="K19" s="282"/>
      <c r="L19" s="281"/>
      <c r="M19" s="495"/>
      <c r="N19" s="496"/>
      <c r="O19" s="497"/>
      <c r="P19" s="496"/>
      <c r="Q19" s="283"/>
      <c r="R19" s="281"/>
      <c r="S19" s="282"/>
      <c r="T19" s="281"/>
      <c r="U19" s="360"/>
      <c r="V19" s="360"/>
      <c r="W19" s="360"/>
      <c r="X19" s="187"/>
      <c r="Z19" s="134" t="str">
        <f t="shared" si="0"/>
        <v/>
      </c>
      <c r="AA19" s="134" t="str">
        <f t="shared" si="8"/>
        <v/>
      </c>
      <c r="AB19" s="134" t="str">
        <f t="shared" si="1"/>
        <v/>
      </c>
      <c r="AC19" s="333" t="str">
        <f t="shared" si="2"/>
        <v/>
      </c>
      <c r="AD19" s="333" t="str">
        <f t="shared" si="3"/>
        <v/>
      </c>
      <c r="AE19" s="333" t="str">
        <f t="shared" si="4"/>
        <v/>
      </c>
      <c r="AF19" s="333" t="str">
        <f t="shared" si="9"/>
        <v/>
      </c>
      <c r="AG19" s="333" t="str">
        <f t="shared" si="18"/>
        <v/>
      </c>
      <c r="AH19" s="333" t="str">
        <f t="shared" si="19"/>
        <v/>
      </c>
      <c r="AI19" s="333" t="str">
        <f t="shared" si="20"/>
        <v/>
      </c>
      <c r="AJ19" s="333" t="str">
        <f t="shared" si="13"/>
        <v/>
      </c>
      <c r="AK19" s="333" t="str">
        <f t="shared" si="21"/>
        <v/>
      </c>
      <c r="AL19" s="333" t="str">
        <f t="shared" si="22"/>
        <v/>
      </c>
      <c r="AM19" s="333" t="str">
        <f t="shared" si="23"/>
        <v/>
      </c>
      <c r="AN19" s="333" t="str">
        <f t="shared" si="17"/>
        <v/>
      </c>
    </row>
    <row r="20" spans="1:40" s="134" customFormat="1" ht="14.15" customHeight="1">
      <c r="A20" s="188" t="str">
        <f t="shared" si="25"/>
        <v/>
      </c>
      <c r="B20" s="194" t="s">
        <v>466</v>
      </c>
      <c r="C20" s="276"/>
      <c r="D20" s="276"/>
      <c r="E20" s="276"/>
      <c r="F20" s="276"/>
      <c r="G20" s="276"/>
      <c r="H20" s="276"/>
      <c r="I20" s="375"/>
      <c r="J20" s="281"/>
      <c r="K20" s="282"/>
      <c r="L20" s="281"/>
      <c r="M20" s="495"/>
      <c r="N20" s="496"/>
      <c r="O20" s="497"/>
      <c r="P20" s="496"/>
      <c r="Q20" s="283"/>
      <c r="R20" s="281"/>
      <c r="S20" s="282"/>
      <c r="T20" s="281"/>
      <c r="U20" s="360"/>
      <c r="V20" s="360"/>
      <c r="W20" s="360"/>
      <c r="X20" s="187"/>
      <c r="Z20" s="134" t="str">
        <f t="shared" si="0"/>
        <v/>
      </c>
      <c r="AA20" s="134" t="str">
        <f t="shared" si="8"/>
        <v/>
      </c>
      <c r="AB20" s="134" t="str">
        <f t="shared" si="1"/>
        <v/>
      </c>
      <c r="AC20" s="333" t="str">
        <f t="shared" si="2"/>
        <v/>
      </c>
      <c r="AD20" s="333" t="str">
        <f t="shared" si="3"/>
        <v/>
      </c>
      <c r="AE20" s="333" t="str">
        <f t="shared" si="4"/>
        <v/>
      </c>
      <c r="AF20" s="333" t="str">
        <f t="shared" si="9"/>
        <v/>
      </c>
      <c r="AG20" s="333" t="str">
        <f t="shared" si="18"/>
        <v/>
      </c>
      <c r="AH20" s="333" t="str">
        <f t="shared" si="19"/>
        <v/>
      </c>
      <c r="AI20" s="333" t="str">
        <f t="shared" si="20"/>
        <v/>
      </c>
      <c r="AJ20" s="333" t="str">
        <f t="shared" si="13"/>
        <v/>
      </c>
      <c r="AK20" s="333" t="str">
        <f t="shared" si="21"/>
        <v/>
      </c>
      <c r="AL20" s="333" t="str">
        <f t="shared" si="22"/>
        <v/>
      </c>
      <c r="AM20" s="333" t="str">
        <f t="shared" si="23"/>
        <v/>
      </c>
      <c r="AN20" s="333" t="str">
        <f t="shared" si="17"/>
        <v/>
      </c>
    </row>
    <row r="21" spans="1:40" s="134" customFormat="1" ht="14.15" customHeight="1">
      <c r="A21" s="188" t="str">
        <f t="shared" si="25"/>
        <v/>
      </c>
      <c r="B21" s="194" t="s">
        <v>467</v>
      </c>
      <c r="C21" s="276"/>
      <c r="D21" s="276"/>
      <c r="E21" s="276"/>
      <c r="F21" s="276"/>
      <c r="G21" s="276"/>
      <c r="H21" s="276"/>
      <c r="I21" s="375"/>
      <c r="J21" s="281"/>
      <c r="K21" s="282"/>
      <c r="L21" s="281"/>
      <c r="M21" s="495"/>
      <c r="N21" s="496"/>
      <c r="O21" s="497"/>
      <c r="P21" s="496"/>
      <c r="Q21" s="283"/>
      <c r="R21" s="281"/>
      <c r="S21" s="282"/>
      <c r="T21" s="281"/>
      <c r="U21" s="360"/>
      <c r="V21" s="360"/>
      <c r="W21" s="360"/>
      <c r="X21" s="187"/>
      <c r="Z21" s="134" t="str">
        <f t="shared" si="0"/>
        <v/>
      </c>
      <c r="AA21" s="134" t="str">
        <f t="shared" si="8"/>
        <v/>
      </c>
      <c r="AB21" s="134" t="str">
        <f t="shared" si="1"/>
        <v/>
      </c>
      <c r="AC21" s="333" t="str">
        <f t="shared" si="2"/>
        <v/>
      </c>
      <c r="AD21" s="333" t="str">
        <f t="shared" si="3"/>
        <v/>
      </c>
      <c r="AE21" s="333" t="str">
        <f t="shared" si="4"/>
        <v/>
      </c>
      <c r="AF21" s="333" t="str">
        <f t="shared" si="9"/>
        <v/>
      </c>
      <c r="AG21" s="333" t="str">
        <f t="shared" si="18"/>
        <v/>
      </c>
      <c r="AH21" s="333" t="str">
        <f t="shared" si="19"/>
        <v/>
      </c>
      <c r="AI21" s="333" t="str">
        <f t="shared" si="20"/>
        <v/>
      </c>
      <c r="AJ21" s="333" t="str">
        <f t="shared" si="13"/>
        <v/>
      </c>
      <c r="AK21" s="333" t="str">
        <f t="shared" si="21"/>
        <v/>
      </c>
      <c r="AL21" s="333" t="str">
        <f t="shared" si="22"/>
        <v/>
      </c>
      <c r="AM21" s="333" t="str">
        <f t="shared" si="23"/>
        <v/>
      </c>
      <c r="AN21" s="333" t="str">
        <f t="shared" si="17"/>
        <v/>
      </c>
    </row>
    <row r="22" spans="1:40" s="134" customFormat="1" ht="14.15" customHeight="1">
      <c r="A22" s="188" t="str">
        <f t="shared" si="25"/>
        <v/>
      </c>
      <c r="B22" s="194" t="s">
        <v>468</v>
      </c>
      <c r="C22" s="276"/>
      <c r="D22" s="276"/>
      <c r="E22" s="276"/>
      <c r="F22" s="276"/>
      <c r="G22" s="276"/>
      <c r="H22" s="276"/>
      <c r="I22" s="375"/>
      <c r="J22" s="281"/>
      <c r="K22" s="282"/>
      <c r="L22" s="281"/>
      <c r="M22" s="495"/>
      <c r="N22" s="496"/>
      <c r="O22" s="497"/>
      <c r="P22" s="496"/>
      <c r="Q22" s="283"/>
      <c r="R22" s="281"/>
      <c r="S22" s="282"/>
      <c r="T22" s="281"/>
      <c r="U22" s="360"/>
      <c r="V22" s="360"/>
      <c r="W22" s="360"/>
      <c r="X22" s="187"/>
      <c r="Z22" s="134" t="str">
        <f t="shared" si="0"/>
        <v/>
      </c>
      <c r="AA22" s="134" t="str">
        <f t="shared" si="8"/>
        <v/>
      </c>
      <c r="AB22" s="134" t="str">
        <f t="shared" si="1"/>
        <v/>
      </c>
      <c r="AC22" s="333" t="str">
        <f t="shared" si="2"/>
        <v/>
      </c>
      <c r="AD22" s="333" t="str">
        <f t="shared" si="3"/>
        <v/>
      </c>
      <c r="AE22" s="333" t="str">
        <f t="shared" si="4"/>
        <v/>
      </c>
      <c r="AF22" s="333" t="str">
        <f t="shared" si="9"/>
        <v/>
      </c>
      <c r="AG22" s="333" t="str">
        <f t="shared" si="18"/>
        <v/>
      </c>
      <c r="AH22" s="333" t="str">
        <f t="shared" si="19"/>
        <v/>
      </c>
      <c r="AI22" s="333" t="str">
        <f t="shared" si="20"/>
        <v/>
      </c>
      <c r="AJ22" s="333" t="str">
        <f t="shared" si="13"/>
        <v/>
      </c>
      <c r="AK22" s="333" t="str">
        <f t="shared" si="21"/>
        <v/>
      </c>
      <c r="AL22" s="333" t="str">
        <f t="shared" si="22"/>
        <v/>
      </c>
      <c r="AM22" s="333" t="str">
        <f t="shared" si="23"/>
        <v/>
      </c>
      <c r="AN22" s="333" t="str">
        <f t="shared" si="17"/>
        <v/>
      </c>
    </row>
    <row r="23" spans="1:40" s="134" customFormat="1" ht="14.15" customHeight="1">
      <c r="A23" s="188" t="str">
        <f t="shared" si="25"/>
        <v/>
      </c>
      <c r="B23" s="194" t="s">
        <v>469</v>
      </c>
      <c r="C23" s="276"/>
      <c r="D23" s="276"/>
      <c r="E23" s="276"/>
      <c r="F23" s="276"/>
      <c r="G23" s="276"/>
      <c r="H23" s="276"/>
      <c r="I23" s="375"/>
      <c r="J23" s="281"/>
      <c r="K23" s="282"/>
      <c r="L23" s="281"/>
      <c r="M23" s="495"/>
      <c r="N23" s="496"/>
      <c r="O23" s="497"/>
      <c r="P23" s="496"/>
      <c r="Q23" s="283"/>
      <c r="R23" s="281"/>
      <c r="S23" s="282"/>
      <c r="T23" s="281"/>
      <c r="U23" s="360"/>
      <c r="V23" s="360"/>
      <c r="W23" s="360"/>
      <c r="X23" s="187"/>
      <c r="Z23" s="134" t="str">
        <f t="shared" si="0"/>
        <v/>
      </c>
      <c r="AA23" s="134" t="str">
        <f t="shared" si="8"/>
        <v/>
      </c>
      <c r="AB23" s="134" t="str">
        <f t="shared" si="1"/>
        <v/>
      </c>
      <c r="AC23" s="333" t="str">
        <f t="shared" si="2"/>
        <v/>
      </c>
      <c r="AD23" s="333" t="str">
        <f t="shared" si="3"/>
        <v/>
      </c>
      <c r="AE23" s="333" t="str">
        <f t="shared" si="4"/>
        <v/>
      </c>
      <c r="AF23" s="333" t="str">
        <f t="shared" si="9"/>
        <v/>
      </c>
      <c r="AG23" s="333" t="str">
        <f t="shared" si="18"/>
        <v/>
      </c>
      <c r="AH23" s="333" t="str">
        <f t="shared" si="19"/>
        <v/>
      </c>
      <c r="AI23" s="333" t="str">
        <f t="shared" si="20"/>
        <v/>
      </c>
      <c r="AJ23" s="333" t="str">
        <f t="shared" si="13"/>
        <v/>
      </c>
      <c r="AK23" s="333" t="str">
        <f t="shared" si="21"/>
        <v/>
      </c>
      <c r="AL23" s="333" t="str">
        <f t="shared" si="22"/>
        <v/>
      </c>
      <c r="AM23" s="333" t="str">
        <f t="shared" si="23"/>
        <v/>
      </c>
      <c r="AN23" s="333" t="str">
        <f t="shared" si="17"/>
        <v/>
      </c>
    </row>
    <row r="24" spans="1:40" s="134" customFormat="1" ht="14.15" customHeight="1">
      <c r="A24" s="188" t="str">
        <f t="shared" si="25"/>
        <v/>
      </c>
      <c r="B24" s="194" t="s">
        <v>470</v>
      </c>
      <c r="C24" s="276"/>
      <c r="D24" s="276"/>
      <c r="E24" s="276"/>
      <c r="F24" s="276"/>
      <c r="G24" s="276"/>
      <c r="H24" s="276"/>
      <c r="I24" s="375"/>
      <c r="J24" s="281"/>
      <c r="K24" s="282"/>
      <c r="L24" s="281"/>
      <c r="M24" s="495"/>
      <c r="N24" s="496"/>
      <c r="O24" s="497"/>
      <c r="P24" s="496"/>
      <c r="Q24" s="283"/>
      <c r="R24" s="281"/>
      <c r="S24" s="282"/>
      <c r="T24" s="281"/>
      <c r="U24" s="360"/>
      <c r="V24" s="360"/>
      <c r="W24" s="360"/>
      <c r="X24" s="187"/>
      <c r="Z24" s="134" t="str">
        <f t="shared" si="0"/>
        <v/>
      </c>
      <c r="AA24" s="134" t="str">
        <f t="shared" si="8"/>
        <v/>
      </c>
      <c r="AB24" s="134" t="str">
        <f t="shared" si="1"/>
        <v/>
      </c>
      <c r="AC24" s="333" t="str">
        <f t="shared" si="2"/>
        <v/>
      </c>
      <c r="AD24" s="333" t="str">
        <f t="shared" si="3"/>
        <v/>
      </c>
      <c r="AE24" s="333" t="str">
        <f t="shared" si="4"/>
        <v/>
      </c>
      <c r="AF24" s="333" t="str">
        <f t="shared" si="9"/>
        <v/>
      </c>
      <c r="AG24" s="333" t="str">
        <f t="shared" si="18"/>
        <v/>
      </c>
      <c r="AH24" s="333" t="str">
        <f t="shared" si="19"/>
        <v/>
      </c>
      <c r="AI24" s="333" t="str">
        <f t="shared" si="20"/>
        <v/>
      </c>
      <c r="AJ24" s="333" t="str">
        <f t="shared" si="13"/>
        <v/>
      </c>
      <c r="AK24" s="333" t="str">
        <f t="shared" si="21"/>
        <v/>
      </c>
      <c r="AL24" s="333" t="str">
        <f t="shared" si="22"/>
        <v/>
      </c>
      <c r="AM24" s="333" t="str">
        <f t="shared" si="23"/>
        <v/>
      </c>
      <c r="AN24" s="333" t="str">
        <f t="shared" si="17"/>
        <v/>
      </c>
    </row>
    <row r="25" spans="1:40" s="134" customFormat="1" ht="14.15" customHeight="1">
      <c r="A25" s="188" t="str">
        <f t="shared" si="25"/>
        <v/>
      </c>
      <c r="B25" s="194" t="s">
        <v>471</v>
      </c>
      <c r="C25" s="276"/>
      <c r="D25" s="276"/>
      <c r="E25" s="276"/>
      <c r="F25" s="276"/>
      <c r="G25" s="276"/>
      <c r="H25" s="276"/>
      <c r="I25" s="375"/>
      <c r="J25" s="281"/>
      <c r="K25" s="282"/>
      <c r="L25" s="281"/>
      <c r="M25" s="495"/>
      <c r="N25" s="496"/>
      <c r="O25" s="497"/>
      <c r="P25" s="496"/>
      <c r="Q25" s="283"/>
      <c r="R25" s="281"/>
      <c r="S25" s="282"/>
      <c r="T25" s="281"/>
      <c r="U25" s="360"/>
      <c r="V25" s="360"/>
      <c r="W25" s="360"/>
      <c r="X25" s="187"/>
      <c r="Z25" s="134" t="str">
        <f t="shared" si="0"/>
        <v/>
      </c>
      <c r="AA25" s="134" t="str">
        <f t="shared" si="8"/>
        <v/>
      </c>
      <c r="AB25" s="134" t="str">
        <f t="shared" si="1"/>
        <v/>
      </c>
      <c r="AC25" s="333" t="str">
        <f t="shared" si="2"/>
        <v/>
      </c>
      <c r="AD25" s="333" t="str">
        <f t="shared" si="3"/>
        <v/>
      </c>
      <c r="AE25" s="333" t="str">
        <f t="shared" si="4"/>
        <v/>
      </c>
      <c r="AF25" s="333" t="str">
        <f t="shared" si="9"/>
        <v/>
      </c>
      <c r="AG25" s="333" t="str">
        <f t="shared" si="18"/>
        <v/>
      </c>
      <c r="AH25" s="333" t="str">
        <f t="shared" si="19"/>
        <v/>
      </c>
      <c r="AI25" s="333" t="str">
        <f t="shared" si="20"/>
        <v/>
      </c>
      <c r="AJ25" s="333" t="str">
        <f t="shared" si="13"/>
        <v/>
      </c>
      <c r="AK25" s="333" t="str">
        <f t="shared" si="21"/>
        <v/>
      </c>
      <c r="AL25" s="333" t="str">
        <f t="shared" si="22"/>
        <v/>
      </c>
      <c r="AM25" s="333" t="str">
        <f t="shared" si="23"/>
        <v/>
      </c>
      <c r="AN25" s="333" t="str">
        <f t="shared" si="17"/>
        <v/>
      </c>
    </row>
    <row r="26" spans="1:40" s="134" customFormat="1" ht="14.15" customHeight="1">
      <c r="A26" s="188" t="str">
        <f t="shared" si="25"/>
        <v/>
      </c>
      <c r="B26" s="194" t="s">
        <v>472</v>
      </c>
      <c r="C26" s="276"/>
      <c r="D26" s="276"/>
      <c r="E26" s="276"/>
      <c r="F26" s="276"/>
      <c r="G26" s="276"/>
      <c r="H26" s="354"/>
      <c r="I26" s="283"/>
      <c r="J26" s="281"/>
      <c r="K26" s="282"/>
      <c r="L26" s="281"/>
      <c r="M26" s="495"/>
      <c r="N26" s="496"/>
      <c r="O26" s="497"/>
      <c r="P26" s="496"/>
      <c r="Q26" s="283"/>
      <c r="R26" s="281"/>
      <c r="S26" s="282"/>
      <c r="T26" s="281"/>
      <c r="U26" s="360"/>
      <c r="V26" s="360"/>
      <c r="W26" s="360"/>
      <c r="X26" s="187"/>
      <c r="Z26" s="134" t="str">
        <f t="shared" si="0"/>
        <v/>
      </c>
      <c r="AA26" s="134" t="str">
        <f t="shared" si="8"/>
        <v/>
      </c>
      <c r="AB26" s="134" t="str">
        <f t="shared" si="1"/>
        <v/>
      </c>
      <c r="AC26" s="333" t="str">
        <f t="shared" si="2"/>
        <v/>
      </c>
      <c r="AD26" s="333" t="str">
        <f t="shared" si="3"/>
        <v/>
      </c>
      <c r="AE26" s="333" t="str">
        <f t="shared" si="4"/>
        <v/>
      </c>
      <c r="AF26" s="333" t="str">
        <f t="shared" si="9"/>
        <v/>
      </c>
      <c r="AG26" s="333" t="str">
        <f t="shared" si="18"/>
        <v/>
      </c>
      <c r="AH26" s="333" t="str">
        <f t="shared" si="19"/>
        <v/>
      </c>
      <c r="AI26" s="333" t="str">
        <f t="shared" si="20"/>
        <v/>
      </c>
      <c r="AJ26" s="333" t="str">
        <f t="shared" si="13"/>
        <v/>
      </c>
      <c r="AK26" s="333" t="str">
        <f t="shared" si="21"/>
        <v/>
      </c>
      <c r="AL26" s="333" t="str">
        <f t="shared" si="22"/>
        <v/>
      </c>
      <c r="AM26" s="333" t="str">
        <f t="shared" si="23"/>
        <v/>
      </c>
      <c r="AN26" s="333" t="str">
        <f t="shared" si="17"/>
        <v/>
      </c>
    </row>
    <row r="27" spans="1:40" s="134" customFormat="1" ht="14.15" customHeight="1">
      <c r="A27" s="188" t="str">
        <f t="shared" si="25"/>
        <v/>
      </c>
      <c r="B27" s="194" t="s">
        <v>473</v>
      </c>
      <c r="C27" s="276"/>
      <c r="D27" s="276"/>
      <c r="E27" s="276"/>
      <c r="F27" s="276"/>
      <c r="G27" s="276"/>
      <c r="H27" s="354"/>
      <c r="I27" s="283"/>
      <c r="J27" s="281"/>
      <c r="K27" s="282"/>
      <c r="L27" s="281"/>
      <c r="M27" s="495"/>
      <c r="N27" s="496"/>
      <c r="O27" s="497"/>
      <c r="P27" s="496"/>
      <c r="Q27" s="283"/>
      <c r="R27" s="281"/>
      <c r="S27" s="282"/>
      <c r="T27" s="281"/>
      <c r="U27" s="360"/>
      <c r="V27" s="360"/>
      <c r="W27" s="360"/>
      <c r="X27" s="187"/>
      <c r="Z27" s="134" t="str">
        <f t="shared" si="0"/>
        <v/>
      </c>
      <c r="AA27" s="134" t="str">
        <f t="shared" si="8"/>
        <v/>
      </c>
      <c r="AB27" s="134" t="str">
        <f t="shared" si="1"/>
        <v/>
      </c>
      <c r="AC27" s="333" t="str">
        <f t="shared" si="2"/>
        <v/>
      </c>
      <c r="AD27" s="333" t="str">
        <f t="shared" si="3"/>
        <v/>
      </c>
      <c r="AE27" s="333" t="str">
        <f t="shared" si="4"/>
        <v/>
      </c>
      <c r="AF27" s="333" t="str">
        <f t="shared" si="9"/>
        <v/>
      </c>
      <c r="AG27" s="333" t="str">
        <f t="shared" si="18"/>
        <v/>
      </c>
      <c r="AH27" s="333" t="str">
        <f t="shared" si="19"/>
        <v/>
      </c>
      <c r="AI27" s="333" t="str">
        <f t="shared" si="20"/>
        <v/>
      </c>
      <c r="AJ27" s="333" t="str">
        <f t="shared" si="13"/>
        <v/>
      </c>
      <c r="AK27" s="333" t="str">
        <f t="shared" si="21"/>
        <v/>
      </c>
      <c r="AL27" s="333" t="str">
        <f t="shared" si="22"/>
        <v/>
      </c>
      <c r="AM27" s="333" t="str">
        <f t="shared" si="23"/>
        <v/>
      </c>
      <c r="AN27" s="333" t="str">
        <f t="shared" si="17"/>
        <v/>
      </c>
    </row>
    <row r="28" spans="1:40" s="134" customFormat="1" ht="14.15" customHeight="1">
      <c r="A28" s="187"/>
      <c r="B28" s="194" t="s">
        <v>475</v>
      </c>
      <c r="C28" s="276"/>
      <c r="D28" s="276"/>
      <c r="E28" s="276"/>
      <c r="F28" s="276"/>
      <c r="G28" s="276"/>
      <c r="H28" s="354"/>
      <c r="I28" s="283"/>
      <c r="J28" s="281"/>
      <c r="K28" s="282"/>
      <c r="L28" s="281"/>
      <c r="M28" s="495"/>
      <c r="N28" s="496"/>
      <c r="O28" s="497"/>
      <c r="P28" s="496"/>
      <c r="Q28" s="283"/>
      <c r="R28" s="281"/>
      <c r="S28" s="282"/>
      <c r="T28" s="281"/>
      <c r="U28" s="360"/>
      <c r="V28" s="360"/>
      <c r="W28" s="360"/>
      <c r="X28" s="187"/>
      <c r="Z28" s="134" t="str">
        <f t="shared" si="0"/>
        <v/>
      </c>
      <c r="AA28" s="134" t="str">
        <f t="shared" si="8"/>
        <v/>
      </c>
      <c r="AB28" s="134" t="str">
        <f t="shared" si="1"/>
        <v/>
      </c>
      <c r="AC28" s="333" t="str">
        <f t="shared" si="2"/>
        <v/>
      </c>
      <c r="AD28" s="333" t="str">
        <f t="shared" si="3"/>
        <v/>
      </c>
      <c r="AE28" s="333" t="str">
        <f t="shared" si="4"/>
        <v/>
      </c>
      <c r="AF28" s="333" t="str">
        <f t="shared" si="9"/>
        <v/>
      </c>
      <c r="AG28" s="333" t="str">
        <f t="shared" si="18"/>
        <v/>
      </c>
      <c r="AH28" s="333" t="str">
        <f t="shared" si="19"/>
        <v/>
      </c>
      <c r="AI28" s="333" t="str">
        <f t="shared" si="20"/>
        <v/>
      </c>
      <c r="AJ28" s="333" t="str">
        <f t="shared" si="13"/>
        <v/>
      </c>
      <c r="AK28" s="333" t="str">
        <f t="shared" si="21"/>
        <v/>
      </c>
      <c r="AL28" s="333" t="str">
        <f t="shared" si="22"/>
        <v/>
      </c>
      <c r="AM28" s="333" t="str">
        <f t="shared" si="23"/>
        <v/>
      </c>
      <c r="AN28" s="333" t="str">
        <f t="shared" si="17"/>
        <v/>
      </c>
    </row>
    <row r="29" spans="1:40" s="134" customFormat="1" ht="14.15" customHeight="1">
      <c r="A29" s="187"/>
      <c r="B29" s="194" t="s">
        <v>476</v>
      </c>
      <c r="C29" s="276"/>
      <c r="D29" s="276"/>
      <c r="E29" s="276"/>
      <c r="F29" s="276"/>
      <c r="G29" s="276"/>
      <c r="H29" s="354"/>
      <c r="I29" s="283"/>
      <c r="J29" s="281"/>
      <c r="K29" s="282"/>
      <c r="L29" s="281"/>
      <c r="M29" s="495"/>
      <c r="N29" s="496"/>
      <c r="O29" s="497"/>
      <c r="P29" s="496"/>
      <c r="Q29" s="283"/>
      <c r="R29" s="281"/>
      <c r="S29" s="282"/>
      <c r="T29" s="281"/>
      <c r="U29" s="360"/>
      <c r="V29" s="360"/>
      <c r="W29" s="360"/>
      <c r="X29" s="187"/>
      <c r="Z29" s="134" t="str">
        <f t="shared" si="0"/>
        <v/>
      </c>
      <c r="AA29" s="134" t="str">
        <f t="shared" si="8"/>
        <v/>
      </c>
      <c r="AB29" s="134" t="str">
        <f t="shared" si="1"/>
        <v/>
      </c>
      <c r="AC29" s="333" t="str">
        <f t="shared" si="2"/>
        <v/>
      </c>
      <c r="AD29" s="333" t="str">
        <f t="shared" si="3"/>
        <v/>
      </c>
      <c r="AE29" s="333" t="str">
        <f t="shared" si="4"/>
        <v/>
      </c>
      <c r="AF29" s="333" t="str">
        <f t="shared" si="9"/>
        <v/>
      </c>
      <c r="AG29" s="333" t="str">
        <f t="shared" si="18"/>
        <v/>
      </c>
      <c r="AH29" s="333" t="str">
        <f t="shared" si="19"/>
        <v/>
      </c>
      <c r="AI29" s="333" t="str">
        <f t="shared" si="20"/>
        <v/>
      </c>
      <c r="AJ29" s="333" t="str">
        <f t="shared" si="13"/>
        <v/>
      </c>
      <c r="AK29" s="333" t="str">
        <f t="shared" si="21"/>
        <v/>
      </c>
      <c r="AL29" s="333" t="str">
        <f t="shared" si="22"/>
        <v/>
      </c>
      <c r="AM29" s="333" t="str">
        <f t="shared" si="23"/>
        <v/>
      </c>
      <c r="AN29" s="333" t="str">
        <f t="shared" si="17"/>
        <v/>
      </c>
    </row>
    <row r="30" spans="1:40" s="134" customFormat="1" ht="14.15" customHeight="1">
      <c r="A30" s="187"/>
      <c r="B30" s="194" t="s">
        <v>477</v>
      </c>
      <c r="C30" s="276"/>
      <c r="D30" s="276"/>
      <c r="E30" s="276"/>
      <c r="F30" s="276"/>
      <c r="G30" s="276"/>
      <c r="H30" s="354"/>
      <c r="I30" s="283"/>
      <c r="J30" s="281"/>
      <c r="K30" s="282"/>
      <c r="L30" s="281"/>
      <c r="M30" s="495"/>
      <c r="N30" s="496"/>
      <c r="O30" s="497"/>
      <c r="P30" s="496"/>
      <c r="Q30" s="283"/>
      <c r="R30" s="281"/>
      <c r="S30" s="282"/>
      <c r="T30" s="281"/>
      <c r="U30" s="360"/>
      <c r="V30" s="360"/>
      <c r="W30" s="360"/>
      <c r="X30" s="187"/>
      <c r="Z30" s="134" t="str">
        <f t="shared" si="0"/>
        <v/>
      </c>
      <c r="AA30" s="134" t="str">
        <f t="shared" si="8"/>
        <v/>
      </c>
      <c r="AB30" s="134" t="str">
        <f t="shared" si="1"/>
        <v/>
      </c>
      <c r="AC30" s="333" t="str">
        <f t="shared" si="2"/>
        <v/>
      </c>
      <c r="AD30" s="333" t="str">
        <f t="shared" si="3"/>
        <v/>
      </c>
      <c r="AE30" s="333" t="str">
        <f t="shared" si="4"/>
        <v/>
      </c>
      <c r="AF30" s="333" t="str">
        <f t="shared" si="9"/>
        <v/>
      </c>
      <c r="AG30" s="333" t="str">
        <f t="shared" si="18"/>
        <v/>
      </c>
      <c r="AH30" s="333" t="str">
        <f t="shared" si="19"/>
        <v/>
      </c>
      <c r="AI30" s="333" t="str">
        <f t="shared" si="20"/>
        <v/>
      </c>
      <c r="AJ30" s="333" t="str">
        <f t="shared" si="13"/>
        <v/>
      </c>
      <c r="AK30" s="333" t="str">
        <f t="shared" si="21"/>
        <v/>
      </c>
      <c r="AL30" s="333" t="str">
        <f t="shared" si="22"/>
        <v/>
      </c>
      <c r="AM30" s="333" t="str">
        <f t="shared" si="23"/>
        <v/>
      </c>
      <c r="AN30" s="333" t="str">
        <f t="shared" si="17"/>
        <v/>
      </c>
    </row>
    <row r="31" spans="1:40" s="134" customFormat="1" ht="14.15" customHeight="1">
      <c r="A31" s="187"/>
      <c r="B31" s="194" t="s">
        <v>478</v>
      </c>
      <c r="C31" s="276"/>
      <c r="D31" s="276"/>
      <c r="E31" s="276"/>
      <c r="F31" s="276"/>
      <c r="G31" s="276"/>
      <c r="H31" s="354"/>
      <c r="I31" s="283"/>
      <c r="J31" s="281"/>
      <c r="K31" s="282"/>
      <c r="L31" s="281"/>
      <c r="M31" s="495"/>
      <c r="N31" s="496"/>
      <c r="O31" s="497"/>
      <c r="P31" s="496"/>
      <c r="Q31" s="283"/>
      <c r="R31" s="281"/>
      <c r="S31" s="282"/>
      <c r="T31" s="281"/>
      <c r="U31" s="360"/>
      <c r="V31" s="360"/>
      <c r="W31" s="360"/>
      <c r="X31" s="187"/>
      <c r="Z31" s="134" t="str">
        <f t="shared" si="0"/>
        <v/>
      </c>
      <c r="AA31" s="134" t="str">
        <f t="shared" si="8"/>
        <v/>
      </c>
      <c r="AB31" s="134" t="str">
        <f t="shared" si="1"/>
        <v/>
      </c>
      <c r="AC31" s="333" t="str">
        <f t="shared" si="2"/>
        <v/>
      </c>
      <c r="AD31" s="333" t="str">
        <f t="shared" si="3"/>
        <v/>
      </c>
      <c r="AE31" s="333" t="str">
        <f t="shared" si="4"/>
        <v/>
      </c>
      <c r="AF31" s="333" t="str">
        <f t="shared" si="9"/>
        <v/>
      </c>
      <c r="AG31" s="333" t="str">
        <f t="shared" si="18"/>
        <v/>
      </c>
      <c r="AH31" s="333" t="str">
        <f t="shared" si="19"/>
        <v/>
      </c>
      <c r="AI31" s="333" t="str">
        <f t="shared" si="20"/>
        <v/>
      </c>
      <c r="AJ31" s="333" t="str">
        <f t="shared" si="13"/>
        <v/>
      </c>
      <c r="AK31" s="333" t="str">
        <f t="shared" si="21"/>
        <v/>
      </c>
      <c r="AL31" s="333" t="str">
        <f t="shared" si="22"/>
        <v/>
      </c>
      <c r="AM31" s="333" t="str">
        <f t="shared" si="23"/>
        <v/>
      </c>
      <c r="AN31" s="333" t="str">
        <f t="shared" si="17"/>
        <v/>
      </c>
    </row>
    <row r="32" spans="1:40" s="134" customFormat="1" ht="14.15" customHeight="1">
      <c r="A32" s="187"/>
      <c r="B32" s="194" t="s">
        <v>479</v>
      </c>
      <c r="C32" s="276"/>
      <c r="D32" s="276"/>
      <c r="E32" s="276"/>
      <c r="F32" s="276"/>
      <c r="G32" s="276"/>
      <c r="H32" s="354"/>
      <c r="I32" s="283"/>
      <c r="J32" s="281"/>
      <c r="K32" s="282"/>
      <c r="L32" s="281"/>
      <c r="M32" s="495"/>
      <c r="N32" s="496"/>
      <c r="O32" s="497"/>
      <c r="P32" s="496"/>
      <c r="Q32" s="283"/>
      <c r="R32" s="281"/>
      <c r="S32" s="282"/>
      <c r="T32" s="281"/>
      <c r="U32" s="360"/>
      <c r="V32" s="360"/>
      <c r="W32" s="360"/>
      <c r="X32" s="187"/>
      <c r="Z32" s="134" t="str">
        <f t="shared" si="0"/>
        <v/>
      </c>
      <c r="AA32" s="134" t="str">
        <f t="shared" si="8"/>
        <v/>
      </c>
      <c r="AB32" s="134" t="str">
        <f t="shared" si="1"/>
        <v/>
      </c>
      <c r="AC32" s="333" t="str">
        <f t="shared" si="2"/>
        <v/>
      </c>
      <c r="AD32" s="333" t="str">
        <f t="shared" si="3"/>
        <v/>
      </c>
      <c r="AE32" s="333" t="str">
        <f t="shared" si="4"/>
        <v/>
      </c>
      <c r="AF32" s="333" t="str">
        <f t="shared" si="9"/>
        <v/>
      </c>
      <c r="AG32" s="333" t="str">
        <f t="shared" si="18"/>
        <v/>
      </c>
      <c r="AH32" s="333" t="str">
        <f t="shared" si="19"/>
        <v/>
      </c>
      <c r="AI32" s="333" t="str">
        <f t="shared" si="20"/>
        <v/>
      </c>
      <c r="AJ32" s="333" t="str">
        <f t="shared" si="13"/>
        <v/>
      </c>
      <c r="AK32" s="333" t="str">
        <f t="shared" si="21"/>
        <v/>
      </c>
      <c r="AL32" s="333" t="str">
        <f t="shared" si="22"/>
        <v/>
      </c>
      <c r="AM32" s="333" t="str">
        <f t="shared" si="23"/>
        <v/>
      </c>
      <c r="AN32" s="333" t="str">
        <f t="shared" si="17"/>
        <v/>
      </c>
    </row>
    <row r="33" spans="1:40" s="134" customFormat="1" ht="14.15" customHeight="1">
      <c r="A33" s="187"/>
      <c r="B33" s="194" t="s">
        <v>480</v>
      </c>
      <c r="C33" s="276"/>
      <c r="D33" s="276"/>
      <c r="E33" s="276"/>
      <c r="F33" s="276"/>
      <c r="G33" s="276"/>
      <c r="H33" s="354"/>
      <c r="I33" s="283"/>
      <c r="J33" s="281"/>
      <c r="K33" s="282"/>
      <c r="L33" s="281"/>
      <c r="M33" s="495"/>
      <c r="N33" s="496"/>
      <c r="O33" s="497"/>
      <c r="P33" s="496"/>
      <c r="Q33" s="283"/>
      <c r="R33" s="281"/>
      <c r="S33" s="282"/>
      <c r="T33" s="281"/>
      <c r="U33" s="360"/>
      <c r="V33" s="360"/>
      <c r="W33" s="360"/>
      <c r="X33" s="187"/>
      <c r="Z33" s="134" t="str">
        <f t="shared" si="0"/>
        <v/>
      </c>
      <c r="AA33" s="134" t="str">
        <f t="shared" si="8"/>
        <v/>
      </c>
      <c r="AB33" s="134" t="str">
        <f t="shared" si="1"/>
        <v/>
      </c>
      <c r="AC33" s="333" t="str">
        <f t="shared" si="2"/>
        <v/>
      </c>
      <c r="AD33" s="333" t="str">
        <f t="shared" si="3"/>
        <v/>
      </c>
      <c r="AE33" s="333" t="str">
        <f t="shared" si="4"/>
        <v/>
      </c>
      <c r="AF33" s="333" t="str">
        <f t="shared" si="9"/>
        <v/>
      </c>
      <c r="AG33" s="333" t="str">
        <f t="shared" si="18"/>
        <v/>
      </c>
      <c r="AH33" s="333" t="str">
        <f t="shared" si="19"/>
        <v/>
      </c>
      <c r="AI33" s="333" t="str">
        <f t="shared" si="20"/>
        <v/>
      </c>
      <c r="AJ33" s="333" t="str">
        <f t="shared" si="13"/>
        <v/>
      </c>
      <c r="AK33" s="333" t="str">
        <f t="shared" si="21"/>
        <v/>
      </c>
      <c r="AL33" s="333" t="str">
        <f t="shared" si="22"/>
        <v/>
      </c>
      <c r="AM33" s="333" t="str">
        <f t="shared" si="23"/>
        <v/>
      </c>
      <c r="AN33" s="333" t="str">
        <f t="shared" si="17"/>
        <v/>
      </c>
    </row>
    <row r="34" spans="1:40" s="134" customFormat="1" ht="14.15" customHeight="1">
      <c r="A34" s="187"/>
      <c r="B34" s="194" t="s">
        <v>481</v>
      </c>
      <c r="C34" s="276"/>
      <c r="D34" s="276"/>
      <c r="E34" s="276"/>
      <c r="F34" s="276"/>
      <c r="G34" s="276"/>
      <c r="H34" s="354"/>
      <c r="I34" s="283"/>
      <c r="J34" s="281"/>
      <c r="K34" s="282"/>
      <c r="L34" s="281"/>
      <c r="M34" s="495"/>
      <c r="N34" s="496"/>
      <c r="O34" s="497"/>
      <c r="P34" s="496"/>
      <c r="Q34" s="283"/>
      <c r="R34" s="281"/>
      <c r="S34" s="282"/>
      <c r="T34" s="281"/>
      <c r="U34" s="360"/>
      <c r="V34" s="360"/>
      <c r="W34" s="360"/>
      <c r="X34" s="187"/>
      <c r="Z34" s="134" t="str">
        <f t="shared" si="0"/>
        <v/>
      </c>
      <c r="AA34" s="134" t="str">
        <f t="shared" si="8"/>
        <v/>
      </c>
      <c r="AB34" s="134" t="str">
        <f t="shared" si="1"/>
        <v/>
      </c>
      <c r="AC34" s="333" t="str">
        <f t="shared" si="2"/>
        <v/>
      </c>
      <c r="AD34" s="333" t="str">
        <f t="shared" si="3"/>
        <v/>
      </c>
      <c r="AE34" s="333" t="str">
        <f t="shared" si="4"/>
        <v/>
      </c>
      <c r="AF34" s="333" t="str">
        <f t="shared" si="9"/>
        <v/>
      </c>
      <c r="AG34" s="333" t="str">
        <f t="shared" si="18"/>
        <v/>
      </c>
      <c r="AH34" s="333" t="str">
        <f t="shared" si="19"/>
        <v/>
      </c>
      <c r="AI34" s="333" t="str">
        <f t="shared" si="20"/>
        <v/>
      </c>
      <c r="AJ34" s="333" t="str">
        <f t="shared" si="13"/>
        <v/>
      </c>
      <c r="AK34" s="333" t="str">
        <f t="shared" si="21"/>
        <v/>
      </c>
      <c r="AL34" s="333" t="str">
        <f t="shared" si="22"/>
        <v/>
      </c>
      <c r="AM34" s="333" t="str">
        <f t="shared" si="23"/>
        <v/>
      </c>
      <c r="AN34" s="333" t="str">
        <f t="shared" si="17"/>
        <v/>
      </c>
    </row>
    <row r="35" spans="1:40" s="134" customFormat="1" ht="14.15" customHeight="1">
      <c r="A35" s="187"/>
      <c r="B35" s="194" t="s">
        <v>482</v>
      </c>
      <c r="C35" s="276"/>
      <c r="D35" s="276"/>
      <c r="E35" s="276"/>
      <c r="F35" s="276"/>
      <c r="G35" s="276"/>
      <c r="H35" s="354"/>
      <c r="I35" s="283"/>
      <c r="J35" s="281"/>
      <c r="K35" s="282"/>
      <c r="L35" s="281"/>
      <c r="M35" s="495"/>
      <c r="N35" s="496"/>
      <c r="O35" s="497"/>
      <c r="P35" s="496"/>
      <c r="Q35" s="283"/>
      <c r="R35" s="281"/>
      <c r="S35" s="282"/>
      <c r="T35" s="281"/>
      <c r="U35" s="360"/>
      <c r="V35" s="360"/>
      <c r="W35" s="360"/>
      <c r="X35" s="187"/>
      <c r="Z35" s="134" t="str">
        <f t="shared" si="0"/>
        <v/>
      </c>
      <c r="AA35" s="134" t="str">
        <f t="shared" si="8"/>
        <v/>
      </c>
      <c r="AB35" s="134" t="str">
        <f t="shared" si="1"/>
        <v/>
      </c>
      <c r="AC35" s="333" t="str">
        <f t="shared" si="2"/>
        <v/>
      </c>
      <c r="AD35" s="333" t="str">
        <f t="shared" si="3"/>
        <v/>
      </c>
      <c r="AE35" s="333" t="str">
        <f t="shared" si="4"/>
        <v/>
      </c>
      <c r="AF35" s="333" t="str">
        <f t="shared" si="9"/>
        <v/>
      </c>
      <c r="AG35" s="333" t="str">
        <f t="shared" si="18"/>
        <v/>
      </c>
      <c r="AH35" s="333" t="str">
        <f t="shared" si="19"/>
        <v/>
      </c>
      <c r="AI35" s="333" t="str">
        <f t="shared" si="20"/>
        <v/>
      </c>
      <c r="AJ35" s="333" t="str">
        <f t="shared" si="13"/>
        <v/>
      </c>
      <c r="AK35" s="333" t="str">
        <f t="shared" si="21"/>
        <v/>
      </c>
      <c r="AL35" s="333" t="str">
        <f t="shared" si="22"/>
        <v/>
      </c>
      <c r="AM35" s="333" t="str">
        <f t="shared" si="23"/>
        <v/>
      </c>
      <c r="AN35" s="333" t="str">
        <f t="shared" si="17"/>
        <v/>
      </c>
    </row>
    <row r="36" spans="1:40" s="134" customFormat="1" ht="14.15" customHeight="1">
      <c r="A36" s="187"/>
      <c r="B36" s="194" t="s">
        <v>483</v>
      </c>
      <c r="C36" s="276"/>
      <c r="D36" s="276"/>
      <c r="E36" s="276"/>
      <c r="F36" s="276"/>
      <c r="G36" s="276"/>
      <c r="H36" s="354"/>
      <c r="I36" s="283"/>
      <c r="J36" s="281"/>
      <c r="K36" s="282"/>
      <c r="L36" s="281"/>
      <c r="M36" s="495"/>
      <c r="N36" s="496"/>
      <c r="O36" s="497"/>
      <c r="P36" s="496"/>
      <c r="Q36" s="283"/>
      <c r="R36" s="281"/>
      <c r="S36" s="282"/>
      <c r="T36" s="281"/>
      <c r="U36" s="360"/>
      <c r="V36" s="360"/>
      <c r="W36" s="360"/>
      <c r="X36" s="187"/>
      <c r="Z36" s="134" t="str">
        <f t="shared" si="0"/>
        <v/>
      </c>
      <c r="AA36" s="134" t="str">
        <f t="shared" si="8"/>
        <v/>
      </c>
      <c r="AB36" s="134" t="str">
        <f t="shared" si="1"/>
        <v/>
      </c>
      <c r="AC36" s="333" t="str">
        <f t="shared" si="2"/>
        <v/>
      </c>
      <c r="AD36" s="333" t="str">
        <f t="shared" si="3"/>
        <v/>
      </c>
      <c r="AE36" s="333" t="str">
        <f t="shared" si="4"/>
        <v/>
      </c>
      <c r="AF36" s="333" t="str">
        <f t="shared" si="9"/>
        <v/>
      </c>
      <c r="AG36" s="333" t="str">
        <f t="shared" si="18"/>
        <v/>
      </c>
      <c r="AH36" s="333" t="str">
        <f t="shared" si="19"/>
        <v/>
      </c>
      <c r="AI36" s="333" t="str">
        <f t="shared" si="20"/>
        <v/>
      </c>
      <c r="AJ36" s="333" t="str">
        <f t="shared" si="13"/>
        <v/>
      </c>
      <c r="AK36" s="333" t="str">
        <f t="shared" si="21"/>
        <v/>
      </c>
      <c r="AL36" s="333" t="str">
        <f t="shared" si="22"/>
        <v/>
      </c>
      <c r="AM36" s="333" t="str">
        <f t="shared" si="23"/>
        <v/>
      </c>
      <c r="AN36" s="333" t="str">
        <f t="shared" si="17"/>
        <v/>
      </c>
    </row>
    <row r="37" spans="1:40" s="134" customFormat="1" ht="14.15" customHeight="1">
      <c r="A37" s="187"/>
      <c r="B37" s="194" t="s">
        <v>484</v>
      </c>
      <c r="C37" s="276"/>
      <c r="D37" s="276"/>
      <c r="E37" s="276"/>
      <c r="F37" s="276"/>
      <c r="G37" s="276"/>
      <c r="H37" s="354"/>
      <c r="I37" s="283"/>
      <c r="J37" s="281"/>
      <c r="K37" s="282"/>
      <c r="L37" s="281"/>
      <c r="M37" s="495"/>
      <c r="N37" s="496"/>
      <c r="O37" s="497"/>
      <c r="P37" s="496"/>
      <c r="Q37" s="283"/>
      <c r="R37" s="281"/>
      <c r="S37" s="282"/>
      <c r="T37" s="281"/>
      <c r="U37" s="360"/>
      <c r="V37" s="360"/>
      <c r="W37" s="360"/>
      <c r="X37" s="187"/>
      <c r="Z37" s="134" t="str">
        <f t="shared" si="0"/>
        <v/>
      </c>
      <c r="AA37" s="134" t="str">
        <f t="shared" si="8"/>
        <v/>
      </c>
      <c r="AB37" s="134" t="str">
        <f t="shared" si="1"/>
        <v/>
      </c>
      <c r="AC37" s="333" t="str">
        <f t="shared" si="2"/>
        <v/>
      </c>
      <c r="AD37" s="333" t="str">
        <f t="shared" si="3"/>
        <v/>
      </c>
      <c r="AE37" s="333" t="str">
        <f t="shared" si="4"/>
        <v/>
      </c>
      <c r="AF37" s="333" t="str">
        <f t="shared" si="9"/>
        <v/>
      </c>
      <c r="AG37" s="333" t="str">
        <f t="shared" si="18"/>
        <v/>
      </c>
      <c r="AH37" s="333" t="str">
        <f t="shared" si="19"/>
        <v/>
      </c>
      <c r="AI37" s="333" t="str">
        <f t="shared" si="20"/>
        <v/>
      </c>
      <c r="AJ37" s="333" t="str">
        <f t="shared" si="13"/>
        <v/>
      </c>
      <c r="AK37" s="333" t="str">
        <f t="shared" si="21"/>
        <v/>
      </c>
      <c r="AL37" s="333" t="str">
        <f t="shared" si="22"/>
        <v/>
      </c>
      <c r="AM37" s="333" t="str">
        <f t="shared" si="23"/>
        <v/>
      </c>
      <c r="AN37" s="333" t="str">
        <f t="shared" si="17"/>
        <v/>
      </c>
    </row>
    <row r="38" spans="1:40" s="134" customFormat="1" ht="14.15" customHeight="1">
      <c r="A38" s="187"/>
      <c r="B38" s="194" t="s">
        <v>485</v>
      </c>
      <c r="C38" s="276"/>
      <c r="D38" s="276"/>
      <c r="E38" s="276"/>
      <c r="F38" s="276"/>
      <c r="G38" s="276"/>
      <c r="H38" s="354"/>
      <c r="I38" s="283"/>
      <c r="J38" s="281"/>
      <c r="K38" s="282"/>
      <c r="L38" s="281"/>
      <c r="M38" s="495"/>
      <c r="N38" s="496"/>
      <c r="O38" s="497"/>
      <c r="P38" s="496"/>
      <c r="Q38" s="283"/>
      <c r="R38" s="281"/>
      <c r="S38" s="282"/>
      <c r="T38" s="281"/>
      <c r="U38" s="360"/>
      <c r="V38" s="360"/>
      <c r="W38" s="360"/>
      <c r="X38" s="187"/>
      <c r="Z38" s="134" t="str">
        <f t="shared" ref="Z38:Z69" si="26">IF(H38="","",H38)</f>
        <v/>
      </c>
      <c r="AA38" s="134" t="str">
        <f t="shared" si="8"/>
        <v/>
      </c>
      <c r="AB38" s="134" t="str">
        <f t="shared" ref="AB38:AB69" si="27">IF(H38="","",C38)</f>
        <v/>
      </c>
      <c r="AC38" s="333" t="str">
        <f t="shared" ref="AC38:AC69" si="28">IF(H38="","",I38)</f>
        <v/>
      </c>
      <c r="AD38" s="333" t="str">
        <f t="shared" ref="AD38:AD69" si="29">IF(H38="","",K38)</f>
        <v/>
      </c>
      <c r="AE38" s="333" t="str">
        <f t="shared" ref="AE38:AE69" si="30">IF(H38="","",J38)</f>
        <v/>
      </c>
      <c r="AF38" s="333" t="str">
        <f t="shared" si="9"/>
        <v/>
      </c>
      <c r="AG38" s="333" t="str">
        <f t="shared" si="18"/>
        <v/>
      </c>
      <c r="AH38" s="333" t="str">
        <f t="shared" si="19"/>
        <v/>
      </c>
      <c r="AI38" s="333" t="str">
        <f t="shared" si="20"/>
        <v/>
      </c>
      <c r="AJ38" s="333" t="str">
        <f t="shared" si="13"/>
        <v/>
      </c>
      <c r="AK38" s="333" t="str">
        <f t="shared" si="21"/>
        <v/>
      </c>
      <c r="AL38" s="333" t="str">
        <f t="shared" si="22"/>
        <v/>
      </c>
      <c r="AM38" s="333" t="str">
        <f t="shared" si="23"/>
        <v/>
      </c>
      <c r="AN38" s="333" t="str">
        <f t="shared" si="17"/>
        <v/>
      </c>
    </row>
    <row r="39" spans="1:40" s="134" customFormat="1" ht="14.15" customHeight="1">
      <c r="A39" s="187"/>
      <c r="B39" s="194" t="s">
        <v>486</v>
      </c>
      <c r="C39" s="276"/>
      <c r="D39" s="276"/>
      <c r="E39" s="276"/>
      <c r="F39" s="276"/>
      <c r="G39" s="276"/>
      <c r="H39" s="354"/>
      <c r="I39" s="283"/>
      <c r="J39" s="281"/>
      <c r="K39" s="282"/>
      <c r="L39" s="281"/>
      <c r="M39" s="495"/>
      <c r="N39" s="496"/>
      <c r="O39" s="497"/>
      <c r="P39" s="496"/>
      <c r="Q39" s="283"/>
      <c r="R39" s="281"/>
      <c r="S39" s="282"/>
      <c r="T39" s="281"/>
      <c r="U39" s="360"/>
      <c r="V39" s="360"/>
      <c r="W39" s="360"/>
      <c r="X39" s="187"/>
      <c r="Z39" s="134" t="str">
        <f t="shared" si="26"/>
        <v/>
      </c>
      <c r="AA39" s="134" t="str">
        <f t="shared" si="8"/>
        <v/>
      </c>
      <c r="AB39" s="134" t="str">
        <f t="shared" si="27"/>
        <v/>
      </c>
      <c r="AC39" s="333" t="str">
        <f t="shared" si="28"/>
        <v/>
      </c>
      <c r="AD39" s="333" t="str">
        <f t="shared" si="29"/>
        <v/>
      </c>
      <c r="AE39" s="333" t="str">
        <f t="shared" si="30"/>
        <v/>
      </c>
      <c r="AF39" s="333" t="str">
        <f t="shared" si="9"/>
        <v/>
      </c>
      <c r="AG39" s="333" t="str">
        <f t="shared" si="18"/>
        <v/>
      </c>
      <c r="AH39" s="333" t="str">
        <f t="shared" si="19"/>
        <v/>
      </c>
      <c r="AI39" s="333" t="str">
        <f t="shared" si="20"/>
        <v/>
      </c>
      <c r="AJ39" s="333" t="str">
        <f t="shared" si="13"/>
        <v/>
      </c>
      <c r="AK39" s="333" t="str">
        <f t="shared" si="21"/>
        <v/>
      </c>
      <c r="AL39" s="333" t="str">
        <f t="shared" si="22"/>
        <v/>
      </c>
      <c r="AM39" s="333" t="str">
        <f t="shared" si="23"/>
        <v/>
      </c>
      <c r="AN39" s="333" t="str">
        <f t="shared" si="17"/>
        <v/>
      </c>
    </row>
    <row r="40" spans="1:40" s="134" customFormat="1" ht="14.15" customHeight="1">
      <c r="A40" s="187"/>
      <c r="B40" s="194" t="s">
        <v>487</v>
      </c>
      <c r="C40" s="276"/>
      <c r="D40" s="276"/>
      <c r="E40" s="276"/>
      <c r="F40" s="276"/>
      <c r="G40" s="276"/>
      <c r="H40" s="354"/>
      <c r="I40" s="283"/>
      <c r="J40" s="281"/>
      <c r="K40" s="282"/>
      <c r="L40" s="281"/>
      <c r="M40" s="495"/>
      <c r="N40" s="496"/>
      <c r="O40" s="497"/>
      <c r="P40" s="496"/>
      <c r="Q40" s="283"/>
      <c r="R40" s="281"/>
      <c r="S40" s="282"/>
      <c r="T40" s="281"/>
      <c r="U40" s="360"/>
      <c r="V40" s="360"/>
      <c r="W40" s="360"/>
      <c r="X40" s="187"/>
      <c r="Z40" s="134" t="str">
        <f t="shared" si="26"/>
        <v/>
      </c>
      <c r="AA40" s="134" t="str">
        <f t="shared" si="8"/>
        <v/>
      </c>
      <c r="AB40" s="134" t="str">
        <f t="shared" si="27"/>
        <v/>
      </c>
      <c r="AC40" s="333" t="str">
        <f t="shared" si="28"/>
        <v/>
      </c>
      <c r="AD40" s="333" t="str">
        <f t="shared" si="29"/>
        <v/>
      </c>
      <c r="AE40" s="333" t="str">
        <f t="shared" si="30"/>
        <v/>
      </c>
      <c r="AF40" s="333" t="str">
        <f t="shared" si="9"/>
        <v/>
      </c>
      <c r="AG40" s="333" t="str">
        <f t="shared" si="18"/>
        <v/>
      </c>
      <c r="AH40" s="333" t="str">
        <f t="shared" si="19"/>
        <v/>
      </c>
      <c r="AI40" s="333" t="str">
        <f t="shared" si="20"/>
        <v/>
      </c>
      <c r="AJ40" s="333" t="str">
        <f t="shared" si="13"/>
        <v/>
      </c>
      <c r="AK40" s="333" t="str">
        <f t="shared" si="21"/>
        <v/>
      </c>
      <c r="AL40" s="333" t="str">
        <f t="shared" si="22"/>
        <v/>
      </c>
      <c r="AM40" s="333" t="str">
        <f t="shared" si="23"/>
        <v/>
      </c>
      <c r="AN40" s="333" t="str">
        <f t="shared" si="17"/>
        <v/>
      </c>
    </row>
    <row r="41" spans="1:40" s="134" customFormat="1" ht="14.15" customHeight="1">
      <c r="A41" s="187"/>
      <c r="B41" s="194" t="s">
        <v>488</v>
      </c>
      <c r="C41" s="276"/>
      <c r="D41" s="276"/>
      <c r="E41" s="276"/>
      <c r="F41" s="276"/>
      <c r="G41" s="276"/>
      <c r="H41" s="354"/>
      <c r="I41" s="283"/>
      <c r="J41" s="281"/>
      <c r="K41" s="282"/>
      <c r="L41" s="281"/>
      <c r="M41" s="495"/>
      <c r="N41" s="496"/>
      <c r="O41" s="497"/>
      <c r="P41" s="496"/>
      <c r="Q41" s="283"/>
      <c r="R41" s="281"/>
      <c r="S41" s="282"/>
      <c r="T41" s="281"/>
      <c r="U41" s="360"/>
      <c r="V41" s="360"/>
      <c r="W41" s="360"/>
      <c r="X41" s="187"/>
      <c r="Z41" s="134" t="str">
        <f t="shared" si="26"/>
        <v/>
      </c>
      <c r="AA41" s="134" t="str">
        <f t="shared" si="8"/>
        <v/>
      </c>
      <c r="AB41" s="134" t="str">
        <f t="shared" si="27"/>
        <v/>
      </c>
      <c r="AC41" s="333" t="str">
        <f t="shared" si="28"/>
        <v/>
      </c>
      <c r="AD41" s="333" t="str">
        <f t="shared" si="29"/>
        <v/>
      </c>
      <c r="AE41" s="333" t="str">
        <f t="shared" si="30"/>
        <v/>
      </c>
      <c r="AF41" s="333" t="str">
        <f t="shared" si="9"/>
        <v/>
      </c>
      <c r="AG41" s="333" t="str">
        <f t="shared" si="18"/>
        <v/>
      </c>
      <c r="AH41" s="333" t="str">
        <f t="shared" si="19"/>
        <v/>
      </c>
      <c r="AI41" s="333" t="str">
        <f t="shared" si="20"/>
        <v/>
      </c>
      <c r="AJ41" s="333" t="str">
        <f t="shared" si="13"/>
        <v/>
      </c>
      <c r="AK41" s="333" t="str">
        <f t="shared" si="21"/>
        <v/>
      </c>
      <c r="AL41" s="333" t="str">
        <f t="shared" si="22"/>
        <v/>
      </c>
      <c r="AM41" s="333" t="str">
        <f t="shared" si="23"/>
        <v/>
      </c>
      <c r="AN41" s="333" t="str">
        <f t="shared" si="17"/>
        <v/>
      </c>
    </row>
    <row r="42" spans="1:40" s="134" customFormat="1" ht="14.15" customHeight="1">
      <c r="A42" s="187"/>
      <c r="B42" s="194" t="s">
        <v>489</v>
      </c>
      <c r="C42" s="276"/>
      <c r="D42" s="276"/>
      <c r="E42" s="276"/>
      <c r="F42" s="276"/>
      <c r="G42" s="276"/>
      <c r="H42" s="354"/>
      <c r="I42" s="283"/>
      <c r="J42" s="281"/>
      <c r="K42" s="282"/>
      <c r="L42" s="281"/>
      <c r="M42" s="495"/>
      <c r="N42" s="496"/>
      <c r="O42" s="497"/>
      <c r="P42" s="496"/>
      <c r="Q42" s="283"/>
      <c r="R42" s="281"/>
      <c r="S42" s="282"/>
      <c r="T42" s="281"/>
      <c r="U42" s="360"/>
      <c r="V42" s="360"/>
      <c r="W42" s="360"/>
      <c r="X42" s="187"/>
      <c r="Z42" s="134" t="str">
        <f t="shared" si="26"/>
        <v/>
      </c>
      <c r="AA42" s="134" t="str">
        <f t="shared" si="8"/>
        <v/>
      </c>
      <c r="AB42" s="134" t="str">
        <f t="shared" si="27"/>
        <v/>
      </c>
      <c r="AC42" s="333" t="str">
        <f t="shared" si="28"/>
        <v/>
      </c>
      <c r="AD42" s="333" t="str">
        <f t="shared" si="29"/>
        <v/>
      </c>
      <c r="AE42" s="333" t="str">
        <f t="shared" si="30"/>
        <v/>
      </c>
      <c r="AF42" s="333" t="str">
        <f t="shared" si="9"/>
        <v/>
      </c>
      <c r="AG42" s="333" t="str">
        <f t="shared" si="18"/>
        <v/>
      </c>
      <c r="AH42" s="333" t="str">
        <f t="shared" si="19"/>
        <v/>
      </c>
      <c r="AI42" s="333" t="str">
        <f t="shared" si="20"/>
        <v/>
      </c>
      <c r="AJ42" s="333" t="str">
        <f t="shared" si="13"/>
        <v/>
      </c>
      <c r="AK42" s="333" t="str">
        <f t="shared" si="21"/>
        <v/>
      </c>
      <c r="AL42" s="333" t="str">
        <f t="shared" si="22"/>
        <v/>
      </c>
      <c r="AM42" s="333" t="str">
        <f t="shared" si="23"/>
        <v/>
      </c>
      <c r="AN42" s="333" t="str">
        <f t="shared" si="17"/>
        <v/>
      </c>
    </row>
    <row r="43" spans="1:40" s="134" customFormat="1" ht="14.15" customHeight="1">
      <c r="A43" s="187"/>
      <c r="B43" s="194" t="s">
        <v>490</v>
      </c>
      <c r="C43" s="276"/>
      <c r="D43" s="276"/>
      <c r="E43" s="276"/>
      <c r="F43" s="276"/>
      <c r="G43" s="276"/>
      <c r="H43" s="354"/>
      <c r="I43" s="283"/>
      <c r="J43" s="281"/>
      <c r="K43" s="282"/>
      <c r="L43" s="281"/>
      <c r="M43" s="495"/>
      <c r="N43" s="496"/>
      <c r="O43" s="497"/>
      <c r="P43" s="496"/>
      <c r="Q43" s="283"/>
      <c r="R43" s="281"/>
      <c r="S43" s="282"/>
      <c r="T43" s="281"/>
      <c r="U43" s="360"/>
      <c r="V43" s="360"/>
      <c r="W43" s="360"/>
      <c r="X43" s="187"/>
      <c r="Z43" s="134" t="str">
        <f t="shared" si="26"/>
        <v/>
      </c>
      <c r="AA43" s="134" t="str">
        <f t="shared" si="8"/>
        <v/>
      </c>
      <c r="AB43" s="134" t="str">
        <f t="shared" si="27"/>
        <v/>
      </c>
      <c r="AC43" s="333" t="str">
        <f t="shared" si="28"/>
        <v/>
      </c>
      <c r="AD43" s="333" t="str">
        <f t="shared" si="29"/>
        <v/>
      </c>
      <c r="AE43" s="333" t="str">
        <f t="shared" si="30"/>
        <v/>
      </c>
      <c r="AF43" s="333" t="str">
        <f t="shared" si="9"/>
        <v/>
      </c>
      <c r="AG43" s="333" t="str">
        <f t="shared" si="18"/>
        <v/>
      </c>
      <c r="AH43" s="333" t="str">
        <f t="shared" si="19"/>
        <v/>
      </c>
      <c r="AI43" s="333" t="str">
        <f t="shared" si="20"/>
        <v/>
      </c>
      <c r="AJ43" s="333" t="str">
        <f t="shared" si="13"/>
        <v/>
      </c>
      <c r="AK43" s="333" t="str">
        <f t="shared" si="21"/>
        <v/>
      </c>
      <c r="AL43" s="333" t="str">
        <f t="shared" si="22"/>
        <v/>
      </c>
      <c r="AM43" s="333" t="str">
        <f t="shared" si="23"/>
        <v/>
      </c>
      <c r="AN43" s="333" t="str">
        <f t="shared" si="17"/>
        <v/>
      </c>
    </row>
    <row r="44" spans="1:40" s="134" customFormat="1" ht="14.15" customHeight="1">
      <c r="A44" s="187"/>
      <c r="B44" s="194" t="s">
        <v>491</v>
      </c>
      <c r="C44" s="276"/>
      <c r="D44" s="276"/>
      <c r="E44" s="276"/>
      <c r="F44" s="276"/>
      <c r="G44" s="276"/>
      <c r="H44" s="354"/>
      <c r="I44" s="283"/>
      <c r="J44" s="281"/>
      <c r="K44" s="282"/>
      <c r="L44" s="281"/>
      <c r="M44" s="495"/>
      <c r="N44" s="496"/>
      <c r="O44" s="497"/>
      <c r="P44" s="496"/>
      <c r="Q44" s="283"/>
      <c r="R44" s="281"/>
      <c r="S44" s="282"/>
      <c r="T44" s="281"/>
      <c r="U44" s="360"/>
      <c r="V44" s="360"/>
      <c r="W44" s="360"/>
      <c r="X44" s="187"/>
      <c r="Z44" s="134" t="str">
        <f t="shared" si="26"/>
        <v/>
      </c>
      <c r="AA44" s="134" t="str">
        <f t="shared" si="8"/>
        <v/>
      </c>
      <c r="AB44" s="134" t="str">
        <f t="shared" si="27"/>
        <v/>
      </c>
      <c r="AC44" s="333" t="str">
        <f t="shared" si="28"/>
        <v/>
      </c>
      <c r="AD44" s="333" t="str">
        <f t="shared" si="29"/>
        <v/>
      </c>
      <c r="AE44" s="333" t="str">
        <f t="shared" si="30"/>
        <v/>
      </c>
      <c r="AF44" s="333" t="str">
        <f t="shared" si="9"/>
        <v/>
      </c>
      <c r="AG44" s="333" t="str">
        <f t="shared" si="18"/>
        <v/>
      </c>
      <c r="AH44" s="333" t="str">
        <f t="shared" si="19"/>
        <v/>
      </c>
      <c r="AI44" s="333" t="str">
        <f t="shared" si="20"/>
        <v/>
      </c>
      <c r="AJ44" s="333" t="str">
        <f t="shared" si="13"/>
        <v/>
      </c>
      <c r="AK44" s="333" t="str">
        <f t="shared" si="21"/>
        <v/>
      </c>
      <c r="AL44" s="333" t="str">
        <f t="shared" si="22"/>
        <v/>
      </c>
      <c r="AM44" s="333" t="str">
        <f t="shared" si="23"/>
        <v/>
      </c>
      <c r="AN44" s="333" t="str">
        <f t="shared" si="17"/>
        <v/>
      </c>
    </row>
    <row r="45" spans="1:40" s="134" customFormat="1" ht="14.15" customHeight="1">
      <c r="A45" s="187"/>
      <c r="B45" s="194" t="s">
        <v>492</v>
      </c>
      <c r="C45" s="276"/>
      <c r="D45" s="276"/>
      <c r="E45" s="276"/>
      <c r="F45" s="276"/>
      <c r="G45" s="276"/>
      <c r="H45" s="354"/>
      <c r="I45" s="283"/>
      <c r="J45" s="281"/>
      <c r="K45" s="282"/>
      <c r="L45" s="281"/>
      <c r="M45" s="495"/>
      <c r="N45" s="496"/>
      <c r="O45" s="497"/>
      <c r="P45" s="496"/>
      <c r="Q45" s="283"/>
      <c r="R45" s="281"/>
      <c r="S45" s="282"/>
      <c r="T45" s="281"/>
      <c r="U45" s="360"/>
      <c r="V45" s="360"/>
      <c r="W45" s="360"/>
      <c r="X45" s="187"/>
      <c r="Z45" s="134" t="str">
        <f t="shared" si="26"/>
        <v/>
      </c>
      <c r="AA45" s="134" t="str">
        <f t="shared" si="8"/>
        <v/>
      </c>
      <c r="AB45" s="134" t="str">
        <f t="shared" si="27"/>
        <v/>
      </c>
      <c r="AC45" s="333" t="str">
        <f t="shared" si="28"/>
        <v/>
      </c>
      <c r="AD45" s="333" t="str">
        <f t="shared" si="29"/>
        <v/>
      </c>
      <c r="AE45" s="333" t="str">
        <f t="shared" si="30"/>
        <v/>
      </c>
      <c r="AF45" s="333" t="str">
        <f t="shared" si="9"/>
        <v/>
      </c>
      <c r="AG45" s="333" t="str">
        <f t="shared" si="18"/>
        <v/>
      </c>
      <c r="AH45" s="333" t="str">
        <f t="shared" si="19"/>
        <v/>
      </c>
      <c r="AI45" s="333" t="str">
        <f t="shared" si="20"/>
        <v/>
      </c>
      <c r="AJ45" s="333" t="str">
        <f t="shared" si="13"/>
        <v/>
      </c>
      <c r="AK45" s="333" t="str">
        <f t="shared" si="21"/>
        <v/>
      </c>
      <c r="AL45" s="333" t="str">
        <f t="shared" si="22"/>
        <v/>
      </c>
      <c r="AM45" s="333" t="str">
        <f t="shared" si="23"/>
        <v/>
      </c>
      <c r="AN45" s="333" t="str">
        <f t="shared" si="17"/>
        <v/>
      </c>
    </row>
    <row r="46" spans="1:40" s="134" customFormat="1" ht="14.15" customHeight="1">
      <c r="A46" s="187"/>
      <c r="B46" s="194" t="s">
        <v>493</v>
      </c>
      <c r="C46" s="276"/>
      <c r="D46" s="276"/>
      <c r="E46" s="276"/>
      <c r="F46" s="276"/>
      <c r="G46" s="276"/>
      <c r="H46" s="354"/>
      <c r="I46" s="283"/>
      <c r="J46" s="281"/>
      <c r="K46" s="282"/>
      <c r="L46" s="281"/>
      <c r="M46" s="495"/>
      <c r="N46" s="496"/>
      <c r="O46" s="497"/>
      <c r="P46" s="496"/>
      <c r="Q46" s="283"/>
      <c r="R46" s="281"/>
      <c r="S46" s="282"/>
      <c r="T46" s="281"/>
      <c r="U46" s="360"/>
      <c r="V46" s="360"/>
      <c r="W46" s="360"/>
      <c r="X46" s="187"/>
      <c r="Z46" s="134" t="str">
        <f t="shared" si="26"/>
        <v/>
      </c>
      <c r="AA46" s="134" t="str">
        <f t="shared" si="8"/>
        <v/>
      </c>
      <c r="AB46" s="134" t="str">
        <f t="shared" si="27"/>
        <v/>
      </c>
      <c r="AC46" s="333" t="str">
        <f t="shared" si="28"/>
        <v/>
      </c>
      <c r="AD46" s="333" t="str">
        <f t="shared" si="29"/>
        <v/>
      </c>
      <c r="AE46" s="333" t="str">
        <f t="shared" si="30"/>
        <v/>
      </c>
      <c r="AF46" s="333" t="str">
        <f t="shared" si="9"/>
        <v/>
      </c>
      <c r="AG46" s="333" t="str">
        <f t="shared" si="18"/>
        <v/>
      </c>
      <c r="AH46" s="333" t="str">
        <f t="shared" si="19"/>
        <v/>
      </c>
      <c r="AI46" s="333" t="str">
        <f t="shared" si="20"/>
        <v/>
      </c>
      <c r="AJ46" s="333" t="str">
        <f t="shared" si="13"/>
        <v/>
      </c>
      <c r="AK46" s="333" t="str">
        <f t="shared" si="21"/>
        <v/>
      </c>
      <c r="AL46" s="333" t="str">
        <f t="shared" si="22"/>
        <v/>
      </c>
      <c r="AM46" s="333" t="str">
        <f t="shared" si="23"/>
        <v/>
      </c>
      <c r="AN46" s="333" t="str">
        <f t="shared" si="17"/>
        <v/>
      </c>
    </row>
    <row r="47" spans="1:40" s="134" customFormat="1" ht="14.15" customHeight="1">
      <c r="A47" s="187"/>
      <c r="B47" s="194" t="s">
        <v>494</v>
      </c>
      <c r="C47" s="276"/>
      <c r="D47" s="276"/>
      <c r="E47" s="276"/>
      <c r="F47" s="276"/>
      <c r="G47" s="276"/>
      <c r="H47" s="354"/>
      <c r="I47" s="283"/>
      <c r="J47" s="281"/>
      <c r="K47" s="282"/>
      <c r="L47" s="281"/>
      <c r="M47" s="495"/>
      <c r="N47" s="496"/>
      <c r="O47" s="497"/>
      <c r="P47" s="496"/>
      <c r="Q47" s="283"/>
      <c r="R47" s="281"/>
      <c r="S47" s="282"/>
      <c r="T47" s="281"/>
      <c r="U47" s="360"/>
      <c r="V47" s="360"/>
      <c r="W47" s="360"/>
      <c r="X47" s="187"/>
      <c r="Z47" s="134" t="str">
        <f t="shared" si="26"/>
        <v/>
      </c>
      <c r="AA47" s="134" t="str">
        <f t="shared" si="8"/>
        <v/>
      </c>
      <c r="AB47" s="134" t="str">
        <f t="shared" si="27"/>
        <v/>
      </c>
      <c r="AC47" s="333" t="str">
        <f t="shared" si="28"/>
        <v/>
      </c>
      <c r="AD47" s="333" t="str">
        <f t="shared" si="29"/>
        <v/>
      </c>
      <c r="AE47" s="333" t="str">
        <f t="shared" si="30"/>
        <v/>
      </c>
      <c r="AF47" s="333" t="str">
        <f t="shared" si="9"/>
        <v/>
      </c>
      <c r="AG47" s="333" t="str">
        <f t="shared" si="18"/>
        <v/>
      </c>
      <c r="AH47" s="333" t="str">
        <f t="shared" si="19"/>
        <v/>
      </c>
      <c r="AI47" s="333" t="str">
        <f t="shared" si="20"/>
        <v/>
      </c>
      <c r="AJ47" s="333" t="str">
        <f t="shared" si="13"/>
        <v/>
      </c>
      <c r="AK47" s="333" t="str">
        <f t="shared" si="21"/>
        <v/>
      </c>
      <c r="AL47" s="333" t="str">
        <f t="shared" si="22"/>
        <v/>
      </c>
      <c r="AM47" s="333" t="str">
        <f t="shared" si="23"/>
        <v/>
      </c>
      <c r="AN47" s="333" t="str">
        <f t="shared" si="17"/>
        <v/>
      </c>
    </row>
    <row r="48" spans="1:40" s="134" customFormat="1" ht="14.15" customHeight="1">
      <c r="A48" s="187"/>
      <c r="B48" s="194" t="s">
        <v>495</v>
      </c>
      <c r="C48" s="276"/>
      <c r="D48" s="276"/>
      <c r="E48" s="276"/>
      <c r="F48" s="276"/>
      <c r="G48" s="276"/>
      <c r="H48" s="354"/>
      <c r="I48" s="283"/>
      <c r="J48" s="281"/>
      <c r="K48" s="282"/>
      <c r="L48" s="281"/>
      <c r="M48" s="495"/>
      <c r="N48" s="496"/>
      <c r="O48" s="497"/>
      <c r="P48" s="496"/>
      <c r="Q48" s="283"/>
      <c r="R48" s="281"/>
      <c r="S48" s="282"/>
      <c r="T48" s="281"/>
      <c r="U48" s="360"/>
      <c r="V48" s="360"/>
      <c r="W48" s="360"/>
      <c r="X48" s="187"/>
      <c r="Z48" s="134" t="str">
        <f t="shared" si="26"/>
        <v/>
      </c>
      <c r="AA48" s="134" t="str">
        <f t="shared" si="8"/>
        <v/>
      </c>
      <c r="AB48" s="134" t="str">
        <f t="shared" si="27"/>
        <v/>
      </c>
      <c r="AC48" s="333" t="str">
        <f t="shared" si="28"/>
        <v/>
      </c>
      <c r="AD48" s="333" t="str">
        <f t="shared" si="29"/>
        <v/>
      </c>
      <c r="AE48" s="333" t="str">
        <f t="shared" si="30"/>
        <v/>
      </c>
      <c r="AF48" s="333" t="str">
        <f t="shared" si="9"/>
        <v/>
      </c>
      <c r="AG48" s="333" t="str">
        <f t="shared" si="18"/>
        <v/>
      </c>
      <c r="AH48" s="333" t="str">
        <f t="shared" si="19"/>
        <v/>
      </c>
      <c r="AI48" s="333" t="str">
        <f t="shared" si="20"/>
        <v/>
      </c>
      <c r="AJ48" s="333" t="str">
        <f t="shared" si="13"/>
        <v/>
      </c>
      <c r="AK48" s="333" t="str">
        <f t="shared" si="21"/>
        <v/>
      </c>
      <c r="AL48" s="333" t="str">
        <f t="shared" si="22"/>
        <v/>
      </c>
      <c r="AM48" s="333" t="str">
        <f t="shared" si="23"/>
        <v/>
      </c>
      <c r="AN48" s="333" t="str">
        <f t="shared" si="17"/>
        <v/>
      </c>
    </row>
    <row r="49" spans="1:40" s="134" customFormat="1" ht="14.15" customHeight="1">
      <c r="A49" s="187"/>
      <c r="B49" s="194" t="s">
        <v>496</v>
      </c>
      <c r="C49" s="276"/>
      <c r="D49" s="276"/>
      <c r="E49" s="276"/>
      <c r="F49" s="276"/>
      <c r="G49" s="276"/>
      <c r="H49" s="354"/>
      <c r="I49" s="283"/>
      <c r="J49" s="281"/>
      <c r="K49" s="282"/>
      <c r="L49" s="281"/>
      <c r="M49" s="495"/>
      <c r="N49" s="496"/>
      <c r="O49" s="497"/>
      <c r="P49" s="496"/>
      <c r="Q49" s="283"/>
      <c r="R49" s="281"/>
      <c r="S49" s="282"/>
      <c r="T49" s="281"/>
      <c r="U49" s="360"/>
      <c r="V49" s="360"/>
      <c r="W49" s="360"/>
      <c r="X49" s="187"/>
      <c r="Z49" s="134" t="str">
        <f t="shared" si="26"/>
        <v/>
      </c>
      <c r="AA49" s="134" t="str">
        <f t="shared" si="8"/>
        <v/>
      </c>
      <c r="AB49" s="134" t="str">
        <f t="shared" si="27"/>
        <v/>
      </c>
      <c r="AC49" s="333" t="str">
        <f t="shared" si="28"/>
        <v/>
      </c>
      <c r="AD49" s="333" t="str">
        <f t="shared" si="29"/>
        <v/>
      </c>
      <c r="AE49" s="333" t="str">
        <f t="shared" si="30"/>
        <v/>
      </c>
      <c r="AF49" s="333" t="str">
        <f t="shared" si="9"/>
        <v/>
      </c>
      <c r="AG49" s="333" t="str">
        <f t="shared" si="18"/>
        <v/>
      </c>
      <c r="AH49" s="333" t="str">
        <f t="shared" si="19"/>
        <v/>
      </c>
      <c r="AI49" s="333" t="str">
        <f t="shared" si="20"/>
        <v/>
      </c>
      <c r="AJ49" s="333" t="str">
        <f t="shared" si="13"/>
        <v/>
      </c>
      <c r="AK49" s="333" t="str">
        <f t="shared" si="21"/>
        <v/>
      </c>
      <c r="AL49" s="333" t="str">
        <f t="shared" si="22"/>
        <v/>
      </c>
      <c r="AM49" s="333" t="str">
        <f t="shared" si="23"/>
        <v/>
      </c>
      <c r="AN49" s="333" t="str">
        <f t="shared" si="17"/>
        <v/>
      </c>
    </row>
    <row r="50" spans="1:40" s="134" customFormat="1" ht="14.15" customHeight="1">
      <c r="A50" s="187"/>
      <c r="B50" s="194" t="s">
        <v>497</v>
      </c>
      <c r="C50" s="276"/>
      <c r="D50" s="276"/>
      <c r="E50" s="276"/>
      <c r="F50" s="276"/>
      <c r="G50" s="276"/>
      <c r="H50" s="354"/>
      <c r="I50" s="283"/>
      <c r="J50" s="281"/>
      <c r="K50" s="282"/>
      <c r="L50" s="281"/>
      <c r="M50" s="495"/>
      <c r="N50" s="496"/>
      <c r="O50" s="497"/>
      <c r="P50" s="496"/>
      <c r="Q50" s="283"/>
      <c r="R50" s="281"/>
      <c r="S50" s="282"/>
      <c r="T50" s="281"/>
      <c r="U50" s="360"/>
      <c r="V50" s="360"/>
      <c r="W50" s="360"/>
      <c r="X50" s="187"/>
      <c r="Z50" s="134" t="str">
        <f t="shared" si="26"/>
        <v/>
      </c>
      <c r="AA50" s="134" t="str">
        <f t="shared" si="8"/>
        <v/>
      </c>
      <c r="AB50" s="134" t="str">
        <f t="shared" si="27"/>
        <v/>
      </c>
      <c r="AC50" s="333" t="str">
        <f t="shared" si="28"/>
        <v/>
      </c>
      <c r="AD50" s="333" t="str">
        <f t="shared" si="29"/>
        <v/>
      </c>
      <c r="AE50" s="333" t="str">
        <f t="shared" si="30"/>
        <v/>
      </c>
      <c r="AF50" s="333" t="str">
        <f t="shared" si="9"/>
        <v/>
      </c>
      <c r="AG50" s="333" t="str">
        <f t="shared" si="18"/>
        <v/>
      </c>
      <c r="AH50" s="333" t="str">
        <f t="shared" si="19"/>
        <v/>
      </c>
      <c r="AI50" s="333" t="str">
        <f t="shared" si="20"/>
        <v/>
      </c>
      <c r="AJ50" s="333" t="str">
        <f t="shared" si="13"/>
        <v/>
      </c>
      <c r="AK50" s="333" t="str">
        <f t="shared" si="21"/>
        <v/>
      </c>
      <c r="AL50" s="333" t="str">
        <f t="shared" si="22"/>
        <v/>
      </c>
      <c r="AM50" s="333" t="str">
        <f t="shared" si="23"/>
        <v/>
      </c>
      <c r="AN50" s="333" t="str">
        <f t="shared" si="17"/>
        <v/>
      </c>
    </row>
    <row r="51" spans="1:40" s="134" customFormat="1" ht="14.15" customHeight="1">
      <c r="A51" s="187"/>
      <c r="B51" s="194" t="s">
        <v>498</v>
      </c>
      <c r="C51" s="276"/>
      <c r="D51" s="276"/>
      <c r="E51" s="276"/>
      <c r="F51" s="276"/>
      <c r="G51" s="276"/>
      <c r="H51" s="354"/>
      <c r="I51" s="283"/>
      <c r="J51" s="281"/>
      <c r="K51" s="282"/>
      <c r="L51" s="281"/>
      <c r="M51" s="495"/>
      <c r="N51" s="496"/>
      <c r="O51" s="497"/>
      <c r="P51" s="496"/>
      <c r="Q51" s="283"/>
      <c r="R51" s="281"/>
      <c r="S51" s="282"/>
      <c r="T51" s="281"/>
      <c r="U51" s="360"/>
      <c r="V51" s="360"/>
      <c r="W51" s="360"/>
      <c r="X51" s="187"/>
      <c r="Z51" s="134" t="str">
        <f t="shared" si="26"/>
        <v/>
      </c>
      <c r="AA51" s="134" t="str">
        <f t="shared" si="8"/>
        <v/>
      </c>
      <c r="AB51" s="134" t="str">
        <f t="shared" si="27"/>
        <v/>
      </c>
      <c r="AC51" s="333" t="str">
        <f t="shared" si="28"/>
        <v/>
      </c>
      <c r="AD51" s="333" t="str">
        <f t="shared" si="29"/>
        <v/>
      </c>
      <c r="AE51" s="333" t="str">
        <f t="shared" si="30"/>
        <v/>
      </c>
      <c r="AF51" s="333" t="str">
        <f t="shared" si="9"/>
        <v/>
      </c>
      <c r="AG51" s="333" t="str">
        <f t="shared" si="18"/>
        <v/>
      </c>
      <c r="AH51" s="333" t="str">
        <f t="shared" si="19"/>
        <v/>
      </c>
      <c r="AI51" s="333" t="str">
        <f t="shared" si="20"/>
        <v/>
      </c>
      <c r="AJ51" s="333" t="str">
        <f t="shared" si="13"/>
        <v/>
      </c>
      <c r="AK51" s="333" t="str">
        <f t="shared" si="21"/>
        <v/>
      </c>
      <c r="AL51" s="333" t="str">
        <f t="shared" si="22"/>
        <v/>
      </c>
      <c r="AM51" s="333" t="str">
        <f t="shared" si="23"/>
        <v/>
      </c>
      <c r="AN51" s="333" t="str">
        <f t="shared" si="17"/>
        <v/>
      </c>
    </row>
    <row r="52" spans="1:40" s="134" customFormat="1" ht="14.15" customHeight="1">
      <c r="A52" s="187"/>
      <c r="B52" s="194" t="s">
        <v>499</v>
      </c>
      <c r="C52" s="276"/>
      <c r="D52" s="276"/>
      <c r="E52" s="276"/>
      <c r="F52" s="276"/>
      <c r="G52" s="276"/>
      <c r="H52" s="354"/>
      <c r="I52" s="283"/>
      <c r="J52" s="281"/>
      <c r="K52" s="282"/>
      <c r="L52" s="281"/>
      <c r="M52" s="495"/>
      <c r="N52" s="496"/>
      <c r="O52" s="497"/>
      <c r="P52" s="496"/>
      <c r="Q52" s="283"/>
      <c r="R52" s="281"/>
      <c r="S52" s="282"/>
      <c r="T52" s="281"/>
      <c r="U52" s="360"/>
      <c r="V52" s="360"/>
      <c r="W52" s="360"/>
      <c r="X52" s="187"/>
      <c r="Z52" s="134" t="str">
        <f t="shared" si="26"/>
        <v/>
      </c>
      <c r="AA52" s="134" t="str">
        <f t="shared" si="8"/>
        <v/>
      </c>
      <c r="AB52" s="134" t="str">
        <f t="shared" si="27"/>
        <v/>
      </c>
      <c r="AC52" s="333" t="str">
        <f t="shared" si="28"/>
        <v/>
      </c>
      <c r="AD52" s="333" t="str">
        <f t="shared" si="29"/>
        <v/>
      </c>
      <c r="AE52" s="333" t="str">
        <f t="shared" si="30"/>
        <v/>
      </c>
      <c r="AF52" s="333" t="str">
        <f t="shared" si="9"/>
        <v/>
      </c>
      <c r="AG52" s="333" t="str">
        <f t="shared" si="18"/>
        <v/>
      </c>
      <c r="AH52" s="333" t="str">
        <f t="shared" si="19"/>
        <v/>
      </c>
      <c r="AI52" s="333" t="str">
        <f t="shared" si="20"/>
        <v/>
      </c>
      <c r="AJ52" s="333" t="str">
        <f t="shared" si="13"/>
        <v/>
      </c>
      <c r="AK52" s="333" t="str">
        <f t="shared" si="21"/>
        <v/>
      </c>
      <c r="AL52" s="333" t="str">
        <f t="shared" si="22"/>
        <v/>
      </c>
      <c r="AM52" s="333" t="str">
        <f t="shared" si="23"/>
        <v/>
      </c>
      <c r="AN52" s="333" t="str">
        <f t="shared" si="17"/>
        <v/>
      </c>
    </row>
    <row r="53" spans="1:40" s="134" customFormat="1" ht="14.15" customHeight="1">
      <c r="A53" s="187"/>
      <c r="B53" s="194" t="s">
        <v>500</v>
      </c>
      <c r="C53" s="276"/>
      <c r="D53" s="276"/>
      <c r="E53" s="276"/>
      <c r="F53" s="276"/>
      <c r="G53" s="276"/>
      <c r="H53" s="354"/>
      <c r="I53" s="283"/>
      <c r="J53" s="281"/>
      <c r="K53" s="282"/>
      <c r="L53" s="281"/>
      <c r="M53" s="495"/>
      <c r="N53" s="496"/>
      <c r="O53" s="497"/>
      <c r="P53" s="496"/>
      <c r="Q53" s="283"/>
      <c r="R53" s="281"/>
      <c r="S53" s="282"/>
      <c r="T53" s="281"/>
      <c r="U53" s="360"/>
      <c r="V53" s="360"/>
      <c r="W53" s="360"/>
      <c r="X53" s="187"/>
      <c r="Z53" s="134" t="str">
        <f t="shared" si="26"/>
        <v/>
      </c>
      <c r="AA53" s="134" t="str">
        <f t="shared" si="8"/>
        <v/>
      </c>
      <c r="AB53" s="134" t="str">
        <f t="shared" si="27"/>
        <v/>
      </c>
      <c r="AC53" s="333" t="str">
        <f t="shared" si="28"/>
        <v/>
      </c>
      <c r="AD53" s="333" t="str">
        <f t="shared" si="29"/>
        <v/>
      </c>
      <c r="AE53" s="333" t="str">
        <f t="shared" si="30"/>
        <v/>
      </c>
      <c r="AF53" s="333" t="str">
        <f t="shared" si="9"/>
        <v/>
      </c>
      <c r="AG53" s="333" t="str">
        <f t="shared" si="18"/>
        <v/>
      </c>
      <c r="AH53" s="333" t="str">
        <f t="shared" si="19"/>
        <v/>
      </c>
      <c r="AI53" s="333" t="str">
        <f t="shared" si="20"/>
        <v/>
      </c>
      <c r="AJ53" s="333" t="str">
        <f t="shared" si="13"/>
        <v/>
      </c>
      <c r="AK53" s="333" t="str">
        <f t="shared" si="21"/>
        <v/>
      </c>
      <c r="AL53" s="333" t="str">
        <f t="shared" si="22"/>
        <v/>
      </c>
      <c r="AM53" s="333" t="str">
        <f t="shared" si="23"/>
        <v/>
      </c>
      <c r="AN53" s="333" t="str">
        <f t="shared" si="17"/>
        <v/>
      </c>
    </row>
    <row r="54" spans="1:40" s="134" customFormat="1" ht="14.15" customHeight="1">
      <c r="A54" s="187"/>
      <c r="B54" s="194" t="s">
        <v>501</v>
      </c>
      <c r="C54" s="276"/>
      <c r="D54" s="276"/>
      <c r="E54" s="276"/>
      <c r="F54" s="276"/>
      <c r="G54" s="276"/>
      <c r="H54" s="354"/>
      <c r="I54" s="283"/>
      <c r="J54" s="281"/>
      <c r="K54" s="282"/>
      <c r="L54" s="281"/>
      <c r="M54" s="495"/>
      <c r="N54" s="496"/>
      <c r="O54" s="497"/>
      <c r="P54" s="496"/>
      <c r="Q54" s="283"/>
      <c r="R54" s="281"/>
      <c r="S54" s="282"/>
      <c r="T54" s="281"/>
      <c r="U54" s="360"/>
      <c r="V54" s="360"/>
      <c r="W54" s="360"/>
      <c r="X54" s="187"/>
      <c r="Z54" s="134" t="str">
        <f t="shared" si="26"/>
        <v/>
      </c>
      <c r="AA54" s="134" t="str">
        <f t="shared" si="8"/>
        <v/>
      </c>
      <c r="AB54" s="134" t="str">
        <f t="shared" si="27"/>
        <v/>
      </c>
      <c r="AC54" s="333" t="str">
        <f t="shared" si="28"/>
        <v/>
      </c>
      <c r="AD54" s="333" t="str">
        <f t="shared" si="29"/>
        <v/>
      </c>
      <c r="AE54" s="333" t="str">
        <f t="shared" si="30"/>
        <v/>
      </c>
      <c r="AF54" s="333" t="str">
        <f t="shared" si="9"/>
        <v/>
      </c>
      <c r="AG54" s="333" t="str">
        <f t="shared" si="18"/>
        <v/>
      </c>
      <c r="AH54" s="333" t="str">
        <f t="shared" si="19"/>
        <v/>
      </c>
      <c r="AI54" s="333" t="str">
        <f t="shared" si="20"/>
        <v/>
      </c>
      <c r="AJ54" s="333" t="str">
        <f t="shared" si="13"/>
        <v/>
      </c>
      <c r="AK54" s="333" t="str">
        <f t="shared" si="21"/>
        <v/>
      </c>
      <c r="AL54" s="333" t="str">
        <f t="shared" si="22"/>
        <v/>
      </c>
      <c r="AM54" s="333" t="str">
        <f t="shared" si="23"/>
        <v/>
      </c>
      <c r="AN54" s="333" t="str">
        <f t="shared" si="17"/>
        <v/>
      </c>
    </row>
    <row r="55" spans="1:40" s="134" customFormat="1" ht="14.15" customHeight="1">
      <c r="A55" s="187"/>
      <c r="B55" s="194" t="s">
        <v>502</v>
      </c>
      <c r="C55" s="276"/>
      <c r="D55" s="276"/>
      <c r="E55" s="276"/>
      <c r="F55" s="276"/>
      <c r="G55" s="276"/>
      <c r="H55" s="354"/>
      <c r="I55" s="283"/>
      <c r="J55" s="281"/>
      <c r="K55" s="282"/>
      <c r="L55" s="281"/>
      <c r="M55" s="495"/>
      <c r="N55" s="496"/>
      <c r="O55" s="497"/>
      <c r="P55" s="496"/>
      <c r="Q55" s="283"/>
      <c r="R55" s="281"/>
      <c r="S55" s="282"/>
      <c r="T55" s="281"/>
      <c r="U55" s="360"/>
      <c r="V55" s="360"/>
      <c r="W55" s="360"/>
      <c r="X55" s="187"/>
      <c r="Z55" s="134" t="str">
        <f t="shared" si="26"/>
        <v/>
      </c>
      <c r="AA55" s="134" t="str">
        <f t="shared" si="8"/>
        <v/>
      </c>
      <c r="AB55" s="134" t="str">
        <f t="shared" si="27"/>
        <v/>
      </c>
      <c r="AC55" s="333" t="str">
        <f t="shared" si="28"/>
        <v/>
      </c>
      <c r="AD55" s="333" t="str">
        <f t="shared" si="29"/>
        <v/>
      </c>
      <c r="AE55" s="333" t="str">
        <f t="shared" si="30"/>
        <v/>
      </c>
      <c r="AF55" s="333" t="str">
        <f t="shared" si="9"/>
        <v/>
      </c>
      <c r="AG55" s="333" t="str">
        <f t="shared" si="18"/>
        <v/>
      </c>
      <c r="AH55" s="333" t="str">
        <f t="shared" si="19"/>
        <v/>
      </c>
      <c r="AI55" s="333" t="str">
        <f t="shared" si="20"/>
        <v/>
      </c>
      <c r="AJ55" s="333" t="str">
        <f t="shared" si="13"/>
        <v/>
      </c>
      <c r="AK55" s="333" t="str">
        <f t="shared" si="21"/>
        <v/>
      </c>
      <c r="AL55" s="333" t="str">
        <f t="shared" si="22"/>
        <v/>
      </c>
      <c r="AM55" s="333" t="str">
        <f t="shared" si="23"/>
        <v/>
      </c>
      <c r="AN55" s="333" t="str">
        <f t="shared" si="17"/>
        <v/>
      </c>
    </row>
    <row r="56" spans="1:40" s="134" customFormat="1" ht="14.15" customHeight="1">
      <c r="A56" s="187"/>
      <c r="B56" s="194" t="s">
        <v>503</v>
      </c>
      <c r="C56" s="276"/>
      <c r="D56" s="276"/>
      <c r="E56" s="276"/>
      <c r="F56" s="276"/>
      <c r="G56" s="276"/>
      <c r="H56" s="354"/>
      <c r="I56" s="283"/>
      <c r="J56" s="281"/>
      <c r="K56" s="282"/>
      <c r="L56" s="281"/>
      <c r="M56" s="495"/>
      <c r="N56" s="496"/>
      <c r="O56" s="497"/>
      <c r="P56" s="496"/>
      <c r="Q56" s="283"/>
      <c r="R56" s="281"/>
      <c r="S56" s="282"/>
      <c r="T56" s="281"/>
      <c r="U56" s="360"/>
      <c r="V56" s="360"/>
      <c r="W56" s="360"/>
      <c r="X56" s="187"/>
      <c r="Z56" s="134" t="str">
        <f t="shared" si="26"/>
        <v/>
      </c>
      <c r="AA56" s="134" t="str">
        <f t="shared" si="8"/>
        <v/>
      </c>
      <c r="AB56" s="134" t="str">
        <f t="shared" si="27"/>
        <v/>
      </c>
      <c r="AC56" s="333" t="str">
        <f t="shared" si="28"/>
        <v/>
      </c>
      <c r="AD56" s="333" t="str">
        <f t="shared" si="29"/>
        <v/>
      </c>
      <c r="AE56" s="333" t="str">
        <f t="shared" si="30"/>
        <v/>
      </c>
      <c r="AF56" s="333" t="str">
        <f t="shared" si="9"/>
        <v/>
      </c>
      <c r="AG56" s="333" t="str">
        <f t="shared" si="18"/>
        <v/>
      </c>
      <c r="AH56" s="333" t="str">
        <f t="shared" si="19"/>
        <v/>
      </c>
      <c r="AI56" s="333" t="str">
        <f t="shared" si="20"/>
        <v/>
      </c>
      <c r="AJ56" s="333" t="str">
        <f t="shared" si="13"/>
        <v/>
      </c>
      <c r="AK56" s="333" t="str">
        <f t="shared" si="21"/>
        <v/>
      </c>
      <c r="AL56" s="333" t="str">
        <f t="shared" si="22"/>
        <v/>
      </c>
      <c r="AM56" s="333" t="str">
        <f t="shared" si="23"/>
        <v/>
      </c>
      <c r="AN56" s="333" t="str">
        <f t="shared" si="17"/>
        <v/>
      </c>
    </row>
    <row r="57" spans="1:40" s="134" customFormat="1" ht="14.15" customHeight="1">
      <c r="A57" s="187"/>
      <c r="B57" s="194" t="s">
        <v>504</v>
      </c>
      <c r="C57" s="276"/>
      <c r="D57" s="276"/>
      <c r="E57" s="276"/>
      <c r="F57" s="276"/>
      <c r="G57" s="276"/>
      <c r="H57" s="354"/>
      <c r="I57" s="283"/>
      <c r="J57" s="281"/>
      <c r="K57" s="282"/>
      <c r="L57" s="281"/>
      <c r="M57" s="495"/>
      <c r="N57" s="496"/>
      <c r="O57" s="497"/>
      <c r="P57" s="496"/>
      <c r="Q57" s="283"/>
      <c r="R57" s="281"/>
      <c r="S57" s="282"/>
      <c r="T57" s="281"/>
      <c r="U57" s="360"/>
      <c r="V57" s="360"/>
      <c r="W57" s="360"/>
      <c r="X57" s="187"/>
      <c r="Z57" s="134" t="str">
        <f t="shared" si="26"/>
        <v/>
      </c>
      <c r="AA57" s="134" t="str">
        <f t="shared" si="8"/>
        <v/>
      </c>
      <c r="AB57" s="134" t="str">
        <f t="shared" si="27"/>
        <v/>
      </c>
      <c r="AC57" s="333" t="str">
        <f t="shared" si="28"/>
        <v/>
      </c>
      <c r="AD57" s="333" t="str">
        <f t="shared" si="29"/>
        <v/>
      </c>
      <c r="AE57" s="333" t="str">
        <f t="shared" si="30"/>
        <v/>
      </c>
      <c r="AF57" s="333" t="str">
        <f t="shared" si="9"/>
        <v/>
      </c>
      <c r="AG57" s="333" t="str">
        <f t="shared" si="18"/>
        <v/>
      </c>
      <c r="AH57" s="333" t="str">
        <f t="shared" si="19"/>
        <v/>
      </c>
      <c r="AI57" s="333" t="str">
        <f t="shared" si="20"/>
        <v/>
      </c>
      <c r="AJ57" s="333" t="str">
        <f t="shared" si="13"/>
        <v/>
      </c>
      <c r="AK57" s="333" t="str">
        <f t="shared" si="21"/>
        <v/>
      </c>
      <c r="AL57" s="333" t="str">
        <f t="shared" si="22"/>
        <v/>
      </c>
      <c r="AM57" s="333" t="str">
        <f t="shared" si="23"/>
        <v/>
      </c>
      <c r="AN57" s="333" t="str">
        <f t="shared" si="17"/>
        <v/>
      </c>
    </row>
    <row r="58" spans="1:40" s="134" customFormat="1" ht="14.15" customHeight="1">
      <c r="A58" s="187"/>
      <c r="B58" s="194" t="s">
        <v>505</v>
      </c>
      <c r="C58" s="276"/>
      <c r="D58" s="276"/>
      <c r="E58" s="276"/>
      <c r="F58" s="276"/>
      <c r="G58" s="276"/>
      <c r="H58" s="354"/>
      <c r="I58" s="283"/>
      <c r="J58" s="281"/>
      <c r="K58" s="282"/>
      <c r="L58" s="281"/>
      <c r="M58" s="495"/>
      <c r="N58" s="496"/>
      <c r="O58" s="497"/>
      <c r="P58" s="496"/>
      <c r="Q58" s="283"/>
      <c r="R58" s="281"/>
      <c r="S58" s="282"/>
      <c r="T58" s="281"/>
      <c r="U58" s="360"/>
      <c r="V58" s="360"/>
      <c r="W58" s="360"/>
      <c r="X58" s="187"/>
      <c r="Z58" s="134" t="str">
        <f t="shared" si="26"/>
        <v/>
      </c>
      <c r="AA58" s="134" t="str">
        <f t="shared" si="8"/>
        <v/>
      </c>
      <c r="AB58" s="134" t="str">
        <f t="shared" si="27"/>
        <v/>
      </c>
      <c r="AC58" s="333" t="str">
        <f t="shared" si="28"/>
        <v/>
      </c>
      <c r="AD58" s="333" t="str">
        <f t="shared" si="29"/>
        <v/>
      </c>
      <c r="AE58" s="333" t="str">
        <f t="shared" si="30"/>
        <v/>
      </c>
      <c r="AF58" s="333" t="str">
        <f t="shared" si="9"/>
        <v/>
      </c>
      <c r="AG58" s="333" t="str">
        <f t="shared" si="18"/>
        <v/>
      </c>
      <c r="AH58" s="333" t="str">
        <f t="shared" si="19"/>
        <v/>
      </c>
      <c r="AI58" s="333" t="str">
        <f t="shared" si="20"/>
        <v/>
      </c>
      <c r="AJ58" s="333" t="str">
        <f t="shared" si="13"/>
        <v/>
      </c>
      <c r="AK58" s="333" t="str">
        <f t="shared" si="21"/>
        <v/>
      </c>
      <c r="AL58" s="333" t="str">
        <f t="shared" si="22"/>
        <v/>
      </c>
      <c r="AM58" s="333" t="str">
        <f t="shared" si="23"/>
        <v/>
      </c>
      <c r="AN58" s="333" t="str">
        <f t="shared" si="17"/>
        <v/>
      </c>
    </row>
    <row r="59" spans="1:40" s="134" customFormat="1" ht="14.15" customHeight="1">
      <c r="A59" s="187"/>
      <c r="B59" s="194" t="s">
        <v>506</v>
      </c>
      <c r="C59" s="276"/>
      <c r="D59" s="276"/>
      <c r="E59" s="276"/>
      <c r="F59" s="276"/>
      <c r="G59" s="276"/>
      <c r="H59" s="354"/>
      <c r="I59" s="283"/>
      <c r="J59" s="281"/>
      <c r="K59" s="282"/>
      <c r="L59" s="281"/>
      <c r="M59" s="495"/>
      <c r="N59" s="496"/>
      <c r="O59" s="497"/>
      <c r="P59" s="496"/>
      <c r="Q59" s="283"/>
      <c r="R59" s="281"/>
      <c r="S59" s="282"/>
      <c r="T59" s="281"/>
      <c r="U59" s="360"/>
      <c r="V59" s="360"/>
      <c r="W59" s="360"/>
      <c r="X59" s="187"/>
      <c r="Z59" s="134" t="str">
        <f t="shared" si="26"/>
        <v/>
      </c>
      <c r="AA59" s="134" t="str">
        <f t="shared" si="8"/>
        <v/>
      </c>
      <c r="AB59" s="134" t="str">
        <f t="shared" si="27"/>
        <v/>
      </c>
      <c r="AC59" s="333" t="str">
        <f t="shared" si="28"/>
        <v/>
      </c>
      <c r="AD59" s="333" t="str">
        <f t="shared" si="29"/>
        <v/>
      </c>
      <c r="AE59" s="333" t="str">
        <f t="shared" si="30"/>
        <v/>
      </c>
      <c r="AF59" s="333" t="str">
        <f t="shared" si="9"/>
        <v/>
      </c>
      <c r="AG59" s="333" t="str">
        <f t="shared" si="18"/>
        <v/>
      </c>
      <c r="AH59" s="333" t="str">
        <f t="shared" si="19"/>
        <v/>
      </c>
      <c r="AI59" s="333" t="str">
        <f t="shared" si="20"/>
        <v/>
      </c>
      <c r="AJ59" s="333" t="str">
        <f t="shared" si="13"/>
        <v/>
      </c>
      <c r="AK59" s="333" t="str">
        <f t="shared" si="21"/>
        <v/>
      </c>
      <c r="AL59" s="333" t="str">
        <f t="shared" si="22"/>
        <v/>
      </c>
      <c r="AM59" s="333" t="str">
        <f t="shared" si="23"/>
        <v/>
      </c>
      <c r="AN59" s="333" t="str">
        <f t="shared" si="17"/>
        <v/>
      </c>
    </row>
    <row r="60" spans="1:40" s="134" customFormat="1" ht="14.15" customHeight="1">
      <c r="A60" s="187"/>
      <c r="B60" s="194" t="s">
        <v>507</v>
      </c>
      <c r="C60" s="276"/>
      <c r="D60" s="276"/>
      <c r="E60" s="276"/>
      <c r="F60" s="276"/>
      <c r="G60" s="276"/>
      <c r="H60" s="354"/>
      <c r="I60" s="283"/>
      <c r="J60" s="281"/>
      <c r="K60" s="282"/>
      <c r="L60" s="281"/>
      <c r="M60" s="495"/>
      <c r="N60" s="496"/>
      <c r="O60" s="497"/>
      <c r="P60" s="496"/>
      <c r="Q60" s="283"/>
      <c r="R60" s="281"/>
      <c r="S60" s="282"/>
      <c r="T60" s="281"/>
      <c r="U60" s="360"/>
      <c r="V60" s="360"/>
      <c r="W60" s="360"/>
      <c r="X60" s="187"/>
      <c r="Z60" s="134" t="str">
        <f t="shared" si="26"/>
        <v/>
      </c>
      <c r="AA60" s="134" t="str">
        <f t="shared" si="8"/>
        <v/>
      </c>
      <c r="AB60" s="134" t="str">
        <f t="shared" si="27"/>
        <v/>
      </c>
      <c r="AC60" s="333" t="str">
        <f t="shared" si="28"/>
        <v/>
      </c>
      <c r="AD60" s="333" t="str">
        <f t="shared" si="29"/>
        <v/>
      </c>
      <c r="AE60" s="333" t="str">
        <f t="shared" si="30"/>
        <v/>
      </c>
      <c r="AF60" s="333" t="str">
        <f t="shared" si="9"/>
        <v/>
      </c>
      <c r="AG60" s="333" t="str">
        <f t="shared" si="18"/>
        <v/>
      </c>
      <c r="AH60" s="333" t="str">
        <f t="shared" si="19"/>
        <v/>
      </c>
      <c r="AI60" s="333" t="str">
        <f t="shared" si="20"/>
        <v/>
      </c>
      <c r="AJ60" s="333" t="str">
        <f t="shared" si="13"/>
        <v/>
      </c>
      <c r="AK60" s="333" t="str">
        <f t="shared" si="21"/>
        <v/>
      </c>
      <c r="AL60" s="333" t="str">
        <f t="shared" si="22"/>
        <v/>
      </c>
      <c r="AM60" s="333" t="str">
        <f t="shared" si="23"/>
        <v/>
      </c>
      <c r="AN60" s="333" t="str">
        <f t="shared" si="17"/>
        <v/>
      </c>
    </row>
    <row r="61" spans="1:40" s="134" customFormat="1" ht="14.15" customHeight="1">
      <c r="A61" s="187"/>
      <c r="B61" s="194" t="s">
        <v>508</v>
      </c>
      <c r="C61" s="276"/>
      <c r="D61" s="276"/>
      <c r="E61" s="276"/>
      <c r="F61" s="276"/>
      <c r="G61" s="276"/>
      <c r="H61" s="354"/>
      <c r="I61" s="283"/>
      <c r="J61" s="281"/>
      <c r="K61" s="282"/>
      <c r="L61" s="281"/>
      <c r="M61" s="495"/>
      <c r="N61" s="496"/>
      <c r="O61" s="497"/>
      <c r="P61" s="496"/>
      <c r="Q61" s="283"/>
      <c r="R61" s="281"/>
      <c r="S61" s="282"/>
      <c r="T61" s="281"/>
      <c r="U61" s="360"/>
      <c r="V61" s="360"/>
      <c r="W61" s="360"/>
      <c r="X61" s="187"/>
      <c r="Z61" s="134" t="str">
        <f t="shared" si="26"/>
        <v/>
      </c>
      <c r="AA61" s="134" t="str">
        <f t="shared" si="8"/>
        <v/>
      </c>
      <c r="AB61" s="134" t="str">
        <f t="shared" si="27"/>
        <v/>
      </c>
      <c r="AC61" s="333" t="str">
        <f t="shared" si="28"/>
        <v/>
      </c>
      <c r="AD61" s="333" t="str">
        <f t="shared" si="29"/>
        <v/>
      </c>
      <c r="AE61" s="333" t="str">
        <f t="shared" si="30"/>
        <v/>
      </c>
      <c r="AF61" s="333" t="str">
        <f t="shared" si="9"/>
        <v/>
      </c>
      <c r="AG61" s="333" t="str">
        <f t="shared" si="18"/>
        <v/>
      </c>
      <c r="AH61" s="333" t="str">
        <f t="shared" si="19"/>
        <v/>
      </c>
      <c r="AI61" s="333" t="str">
        <f t="shared" si="20"/>
        <v/>
      </c>
      <c r="AJ61" s="333" t="str">
        <f t="shared" si="13"/>
        <v/>
      </c>
      <c r="AK61" s="333" t="str">
        <f t="shared" si="21"/>
        <v/>
      </c>
      <c r="AL61" s="333" t="str">
        <f t="shared" si="22"/>
        <v/>
      </c>
      <c r="AM61" s="333" t="str">
        <f t="shared" si="23"/>
        <v/>
      </c>
      <c r="AN61" s="333" t="str">
        <f t="shared" si="17"/>
        <v/>
      </c>
    </row>
    <row r="62" spans="1:40" s="134" customFormat="1" ht="14.15" customHeight="1">
      <c r="A62" s="187"/>
      <c r="B62" s="194" t="s">
        <v>509</v>
      </c>
      <c r="C62" s="276"/>
      <c r="D62" s="276"/>
      <c r="E62" s="276"/>
      <c r="F62" s="276"/>
      <c r="G62" s="276"/>
      <c r="H62" s="354"/>
      <c r="I62" s="283"/>
      <c r="J62" s="281"/>
      <c r="K62" s="282"/>
      <c r="L62" s="281"/>
      <c r="M62" s="495"/>
      <c r="N62" s="496"/>
      <c r="O62" s="497"/>
      <c r="P62" s="496"/>
      <c r="Q62" s="283"/>
      <c r="R62" s="281"/>
      <c r="S62" s="282"/>
      <c r="T62" s="281"/>
      <c r="U62" s="360"/>
      <c r="V62" s="360"/>
      <c r="W62" s="360"/>
      <c r="X62" s="187"/>
      <c r="Z62" s="134" t="str">
        <f t="shared" si="26"/>
        <v/>
      </c>
      <c r="AA62" s="134" t="str">
        <f t="shared" si="8"/>
        <v/>
      </c>
      <c r="AB62" s="134" t="str">
        <f t="shared" si="27"/>
        <v/>
      </c>
      <c r="AC62" s="333" t="str">
        <f t="shared" si="28"/>
        <v/>
      </c>
      <c r="AD62" s="333" t="str">
        <f t="shared" si="29"/>
        <v/>
      </c>
      <c r="AE62" s="333" t="str">
        <f t="shared" si="30"/>
        <v/>
      </c>
      <c r="AF62" s="333" t="str">
        <f t="shared" si="9"/>
        <v/>
      </c>
      <c r="AG62" s="333" t="str">
        <f t="shared" si="18"/>
        <v/>
      </c>
      <c r="AH62" s="333" t="str">
        <f t="shared" si="19"/>
        <v/>
      </c>
      <c r="AI62" s="333" t="str">
        <f t="shared" si="20"/>
        <v/>
      </c>
      <c r="AJ62" s="333" t="str">
        <f t="shared" si="13"/>
        <v/>
      </c>
      <c r="AK62" s="333" t="str">
        <f t="shared" si="21"/>
        <v/>
      </c>
      <c r="AL62" s="333" t="str">
        <f t="shared" si="22"/>
        <v/>
      </c>
      <c r="AM62" s="333" t="str">
        <f t="shared" si="23"/>
        <v/>
      </c>
      <c r="AN62" s="333" t="str">
        <f t="shared" si="17"/>
        <v/>
      </c>
    </row>
    <row r="63" spans="1:40" s="134" customFormat="1" ht="14.15" customHeight="1">
      <c r="A63" s="187"/>
      <c r="B63" s="194" t="s">
        <v>510</v>
      </c>
      <c r="C63" s="276"/>
      <c r="D63" s="276"/>
      <c r="E63" s="276"/>
      <c r="F63" s="276"/>
      <c r="G63" s="276"/>
      <c r="H63" s="354"/>
      <c r="I63" s="283"/>
      <c r="J63" s="281"/>
      <c r="K63" s="282"/>
      <c r="L63" s="281"/>
      <c r="M63" s="495"/>
      <c r="N63" s="496"/>
      <c r="O63" s="497"/>
      <c r="P63" s="496"/>
      <c r="Q63" s="283"/>
      <c r="R63" s="281"/>
      <c r="S63" s="282"/>
      <c r="T63" s="281"/>
      <c r="U63" s="360"/>
      <c r="V63" s="360"/>
      <c r="W63" s="360"/>
      <c r="X63" s="187"/>
      <c r="Z63" s="134" t="str">
        <f t="shared" si="26"/>
        <v/>
      </c>
      <c r="AA63" s="134" t="str">
        <f t="shared" si="8"/>
        <v/>
      </c>
      <c r="AB63" s="134" t="str">
        <f t="shared" si="27"/>
        <v/>
      </c>
      <c r="AC63" s="333" t="str">
        <f t="shared" si="28"/>
        <v/>
      </c>
      <c r="AD63" s="333" t="str">
        <f t="shared" si="29"/>
        <v/>
      </c>
      <c r="AE63" s="333" t="str">
        <f t="shared" si="30"/>
        <v/>
      </c>
      <c r="AF63" s="333" t="str">
        <f t="shared" si="9"/>
        <v/>
      </c>
      <c r="AG63" s="333" t="str">
        <f t="shared" si="18"/>
        <v/>
      </c>
      <c r="AH63" s="333" t="str">
        <f t="shared" si="19"/>
        <v/>
      </c>
      <c r="AI63" s="333" t="str">
        <f t="shared" si="20"/>
        <v/>
      </c>
      <c r="AJ63" s="333" t="str">
        <f t="shared" si="13"/>
        <v/>
      </c>
      <c r="AK63" s="333" t="str">
        <f t="shared" si="21"/>
        <v/>
      </c>
      <c r="AL63" s="333" t="str">
        <f t="shared" si="22"/>
        <v/>
      </c>
      <c r="AM63" s="333" t="str">
        <f t="shared" si="23"/>
        <v/>
      </c>
      <c r="AN63" s="333" t="str">
        <f t="shared" si="17"/>
        <v/>
      </c>
    </row>
    <row r="64" spans="1:40" s="134" customFormat="1" ht="14.15" customHeight="1">
      <c r="A64" s="187"/>
      <c r="B64" s="194" t="s">
        <v>511</v>
      </c>
      <c r="C64" s="276"/>
      <c r="D64" s="276"/>
      <c r="E64" s="276"/>
      <c r="F64" s="276"/>
      <c r="G64" s="276"/>
      <c r="H64" s="354"/>
      <c r="I64" s="283"/>
      <c r="J64" s="281"/>
      <c r="K64" s="282"/>
      <c r="L64" s="281"/>
      <c r="M64" s="495"/>
      <c r="N64" s="496"/>
      <c r="O64" s="497"/>
      <c r="P64" s="496"/>
      <c r="Q64" s="283"/>
      <c r="R64" s="281"/>
      <c r="S64" s="282"/>
      <c r="T64" s="281"/>
      <c r="U64" s="360"/>
      <c r="V64" s="360"/>
      <c r="W64" s="360"/>
      <c r="X64" s="187"/>
      <c r="Z64" s="134" t="str">
        <f t="shared" si="26"/>
        <v/>
      </c>
      <c r="AA64" s="134" t="str">
        <f t="shared" si="8"/>
        <v/>
      </c>
      <c r="AB64" s="134" t="str">
        <f t="shared" si="27"/>
        <v/>
      </c>
      <c r="AC64" s="333" t="str">
        <f t="shared" si="28"/>
        <v/>
      </c>
      <c r="AD64" s="333" t="str">
        <f t="shared" si="29"/>
        <v/>
      </c>
      <c r="AE64" s="333" t="str">
        <f t="shared" si="30"/>
        <v/>
      </c>
      <c r="AF64" s="333" t="str">
        <f t="shared" si="9"/>
        <v/>
      </c>
      <c r="AG64" s="333" t="str">
        <f t="shared" si="18"/>
        <v/>
      </c>
      <c r="AH64" s="333" t="str">
        <f t="shared" si="19"/>
        <v/>
      </c>
      <c r="AI64" s="333" t="str">
        <f t="shared" si="20"/>
        <v/>
      </c>
      <c r="AJ64" s="333" t="str">
        <f t="shared" si="13"/>
        <v/>
      </c>
      <c r="AK64" s="333" t="str">
        <f t="shared" si="21"/>
        <v/>
      </c>
      <c r="AL64" s="333" t="str">
        <f t="shared" si="22"/>
        <v/>
      </c>
      <c r="AM64" s="333" t="str">
        <f t="shared" si="23"/>
        <v/>
      </c>
      <c r="AN64" s="333" t="str">
        <f t="shared" si="17"/>
        <v/>
      </c>
    </row>
    <row r="65" spans="1:40" s="134" customFormat="1" ht="14.15" customHeight="1">
      <c r="A65" s="187"/>
      <c r="B65" s="194" t="s">
        <v>512</v>
      </c>
      <c r="C65" s="276"/>
      <c r="D65" s="276"/>
      <c r="E65" s="276"/>
      <c r="F65" s="276"/>
      <c r="G65" s="276"/>
      <c r="H65" s="354"/>
      <c r="I65" s="283"/>
      <c r="J65" s="281"/>
      <c r="K65" s="282"/>
      <c r="L65" s="281"/>
      <c r="M65" s="495"/>
      <c r="N65" s="496"/>
      <c r="O65" s="497"/>
      <c r="P65" s="496"/>
      <c r="Q65" s="283"/>
      <c r="R65" s="281"/>
      <c r="S65" s="282"/>
      <c r="T65" s="281"/>
      <c r="U65" s="360"/>
      <c r="V65" s="360"/>
      <c r="W65" s="360"/>
      <c r="X65" s="187"/>
      <c r="Z65" s="134" t="str">
        <f t="shared" si="26"/>
        <v/>
      </c>
      <c r="AA65" s="134" t="str">
        <f t="shared" si="8"/>
        <v/>
      </c>
      <c r="AB65" s="134" t="str">
        <f t="shared" si="27"/>
        <v/>
      </c>
      <c r="AC65" s="333" t="str">
        <f t="shared" si="28"/>
        <v/>
      </c>
      <c r="AD65" s="333" t="str">
        <f t="shared" si="29"/>
        <v/>
      </c>
      <c r="AE65" s="333" t="str">
        <f t="shared" si="30"/>
        <v/>
      </c>
      <c r="AF65" s="333" t="str">
        <f t="shared" si="9"/>
        <v/>
      </c>
      <c r="AG65" s="333" t="str">
        <f t="shared" si="18"/>
        <v/>
      </c>
      <c r="AH65" s="333" t="str">
        <f t="shared" si="19"/>
        <v/>
      </c>
      <c r="AI65" s="333" t="str">
        <f t="shared" si="20"/>
        <v/>
      </c>
      <c r="AJ65" s="333" t="str">
        <f t="shared" si="13"/>
        <v/>
      </c>
      <c r="AK65" s="333" t="str">
        <f t="shared" si="21"/>
        <v/>
      </c>
      <c r="AL65" s="333" t="str">
        <f t="shared" si="22"/>
        <v/>
      </c>
      <c r="AM65" s="333" t="str">
        <f t="shared" si="23"/>
        <v/>
      </c>
      <c r="AN65" s="333" t="str">
        <f t="shared" si="17"/>
        <v/>
      </c>
    </row>
    <row r="66" spans="1:40" s="134" customFormat="1" ht="14.15" customHeight="1">
      <c r="A66" s="187"/>
      <c r="B66" s="194" t="s">
        <v>513</v>
      </c>
      <c r="C66" s="276"/>
      <c r="D66" s="276"/>
      <c r="E66" s="276"/>
      <c r="F66" s="276"/>
      <c r="G66" s="276"/>
      <c r="H66" s="354"/>
      <c r="I66" s="283"/>
      <c r="J66" s="281"/>
      <c r="K66" s="282"/>
      <c r="L66" s="281"/>
      <c r="M66" s="495"/>
      <c r="N66" s="496"/>
      <c r="O66" s="497"/>
      <c r="P66" s="496"/>
      <c r="Q66" s="283"/>
      <c r="R66" s="281"/>
      <c r="S66" s="282"/>
      <c r="T66" s="281"/>
      <c r="U66" s="360"/>
      <c r="V66" s="360"/>
      <c r="W66" s="360"/>
      <c r="X66" s="187"/>
      <c r="Z66" s="134" t="str">
        <f t="shared" si="26"/>
        <v/>
      </c>
      <c r="AA66" s="134" t="str">
        <f t="shared" si="8"/>
        <v/>
      </c>
      <c r="AB66" s="134" t="str">
        <f t="shared" si="27"/>
        <v/>
      </c>
      <c r="AC66" s="333" t="str">
        <f t="shared" si="28"/>
        <v/>
      </c>
      <c r="AD66" s="333" t="str">
        <f t="shared" si="29"/>
        <v/>
      </c>
      <c r="AE66" s="333" t="str">
        <f t="shared" si="30"/>
        <v/>
      </c>
      <c r="AF66" s="333" t="str">
        <f t="shared" si="9"/>
        <v/>
      </c>
      <c r="AG66" s="333" t="str">
        <f t="shared" si="18"/>
        <v/>
      </c>
      <c r="AH66" s="333" t="str">
        <f t="shared" si="19"/>
        <v/>
      </c>
      <c r="AI66" s="333" t="str">
        <f t="shared" si="20"/>
        <v/>
      </c>
      <c r="AJ66" s="333" t="str">
        <f t="shared" si="13"/>
        <v/>
      </c>
      <c r="AK66" s="333" t="str">
        <f t="shared" si="21"/>
        <v/>
      </c>
      <c r="AL66" s="333" t="str">
        <f t="shared" si="22"/>
        <v/>
      </c>
      <c r="AM66" s="333" t="str">
        <f t="shared" si="23"/>
        <v/>
      </c>
      <c r="AN66" s="333" t="str">
        <f t="shared" si="17"/>
        <v/>
      </c>
    </row>
    <row r="67" spans="1:40" s="134" customFormat="1" ht="14.15" customHeight="1">
      <c r="A67" s="187"/>
      <c r="B67" s="194" t="s">
        <v>514</v>
      </c>
      <c r="C67" s="276"/>
      <c r="D67" s="276"/>
      <c r="E67" s="276"/>
      <c r="F67" s="276"/>
      <c r="G67" s="276"/>
      <c r="H67" s="354"/>
      <c r="I67" s="283"/>
      <c r="J67" s="281"/>
      <c r="K67" s="282"/>
      <c r="L67" s="281"/>
      <c r="M67" s="495"/>
      <c r="N67" s="496"/>
      <c r="O67" s="497"/>
      <c r="P67" s="496"/>
      <c r="Q67" s="283"/>
      <c r="R67" s="281"/>
      <c r="S67" s="282"/>
      <c r="T67" s="281"/>
      <c r="U67" s="360"/>
      <c r="V67" s="360"/>
      <c r="W67" s="360"/>
      <c r="X67" s="187"/>
      <c r="Z67" s="134" t="str">
        <f t="shared" si="26"/>
        <v/>
      </c>
      <c r="AA67" s="134" t="str">
        <f t="shared" si="8"/>
        <v/>
      </c>
      <c r="AB67" s="134" t="str">
        <f t="shared" si="27"/>
        <v/>
      </c>
      <c r="AC67" s="333" t="str">
        <f t="shared" si="28"/>
        <v/>
      </c>
      <c r="AD67" s="333" t="str">
        <f t="shared" si="29"/>
        <v/>
      </c>
      <c r="AE67" s="333" t="str">
        <f t="shared" si="30"/>
        <v/>
      </c>
      <c r="AF67" s="333" t="str">
        <f t="shared" si="9"/>
        <v/>
      </c>
      <c r="AG67" s="333" t="str">
        <f t="shared" si="18"/>
        <v/>
      </c>
      <c r="AH67" s="333" t="str">
        <f t="shared" si="19"/>
        <v/>
      </c>
      <c r="AI67" s="333" t="str">
        <f t="shared" si="20"/>
        <v/>
      </c>
      <c r="AJ67" s="333" t="str">
        <f t="shared" si="13"/>
        <v/>
      </c>
      <c r="AK67" s="333" t="str">
        <f t="shared" si="21"/>
        <v/>
      </c>
      <c r="AL67" s="333" t="str">
        <f t="shared" si="22"/>
        <v/>
      </c>
      <c r="AM67" s="333" t="str">
        <f t="shared" si="23"/>
        <v/>
      </c>
      <c r="AN67" s="333" t="str">
        <f t="shared" si="17"/>
        <v/>
      </c>
    </row>
    <row r="68" spans="1:40" s="134" customFormat="1" ht="14.15" customHeight="1">
      <c r="A68" s="187"/>
      <c r="B68" s="194" t="s">
        <v>515</v>
      </c>
      <c r="C68" s="276"/>
      <c r="D68" s="276"/>
      <c r="E68" s="276"/>
      <c r="F68" s="276"/>
      <c r="G68" s="276"/>
      <c r="H68" s="354"/>
      <c r="I68" s="283"/>
      <c r="J68" s="281"/>
      <c r="K68" s="282"/>
      <c r="L68" s="281"/>
      <c r="M68" s="495"/>
      <c r="N68" s="496"/>
      <c r="O68" s="497"/>
      <c r="P68" s="496"/>
      <c r="Q68" s="283"/>
      <c r="R68" s="281"/>
      <c r="S68" s="282"/>
      <c r="T68" s="281"/>
      <c r="U68" s="360"/>
      <c r="V68" s="360"/>
      <c r="W68" s="360"/>
      <c r="X68" s="187"/>
      <c r="Z68" s="134" t="str">
        <f t="shared" si="26"/>
        <v/>
      </c>
      <c r="AA68" s="134" t="str">
        <f t="shared" si="8"/>
        <v/>
      </c>
      <c r="AB68" s="134" t="str">
        <f t="shared" si="27"/>
        <v/>
      </c>
      <c r="AC68" s="333" t="str">
        <f t="shared" si="28"/>
        <v/>
      </c>
      <c r="AD68" s="333" t="str">
        <f t="shared" si="29"/>
        <v/>
      </c>
      <c r="AE68" s="333" t="str">
        <f t="shared" si="30"/>
        <v/>
      </c>
      <c r="AF68" s="333" t="str">
        <f t="shared" si="9"/>
        <v/>
      </c>
      <c r="AG68" s="333" t="str">
        <f t="shared" si="18"/>
        <v/>
      </c>
      <c r="AH68" s="333" t="str">
        <f t="shared" si="19"/>
        <v/>
      </c>
      <c r="AI68" s="333" t="str">
        <f t="shared" si="20"/>
        <v/>
      </c>
      <c r="AJ68" s="333" t="str">
        <f t="shared" si="13"/>
        <v/>
      </c>
      <c r="AK68" s="333" t="str">
        <f t="shared" si="21"/>
        <v/>
      </c>
      <c r="AL68" s="333" t="str">
        <f t="shared" si="22"/>
        <v/>
      </c>
      <c r="AM68" s="333" t="str">
        <f t="shared" si="23"/>
        <v/>
      </c>
      <c r="AN68" s="333" t="str">
        <f t="shared" si="17"/>
        <v/>
      </c>
    </row>
    <row r="69" spans="1:40" s="134" customFormat="1" ht="14.15" customHeight="1">
      <c r="A69" s="187"/>
      <c r="B69" s="194" t="s">
        <v>516</v>
      </c>
      <c r="C69" s="276"/>
      <c r="D69" s="276"/>
      <c r="E69" s="276"/>
      <c r="F69" s="276"/>
      <c r="G69" s="276"/>
      <c r="H69" s="354"/>
      <c r="I69" s="283"/>
      <c r="J69" s="281"/>
      <c r="K69" s="282"/>
      <c r="L69" s="281"/>
      <c r="M69" s="495"/>
      <c r="N69" s="496"/>
      <c r="O69" s="497"/>
      <c r="P69" s="496"/>
      <c r="Q69" s="283"/>
      <c r="R69" s="281"/>
      <c r="S69" s="282"/>
      <c r="T69" s="281"/>
      <c r="U69" s="360"/>
      <c r="V69" s="360"/>
      <c r="W69" s="360"/>
      <c r="X69" s="187"/>
      <c r="Z69" s="134" t="str">
        <f t="shared" si="26"/>
        <v/>
      </c>
      <c r="AA69" s="134" t="str">
        <f t="shared" si="8"/>
        <v/>
      </c>
      <c r="AB69" s="134" t="str">
        <f t="shared" si="27"/>
        <v/>
      </c>
      <c r="AC69" s="333" t="str">
        <f t="shared" si="28"/>
        <v/>
      </c>
      <c r="AD69" s="333" t="str">
        <f t="shared" si="29"/>
        <v/>
      </c>
      <c r="AE69" s="333" t="str">
        <f t="shared" si="30"/>
        <v/>
      </c>
      <c r="AF69" s="333" t="str">
        <f t="shared" si="9"/>
        <v/>
      </c>
      <c r="AG69" s="333" t="str">
        <f t="shared" si="18"/>
        <v/>
      </c>
      <c r="AH69" s="333" t="str">
        <f t="shared" si="19"/>
        <v/>
      </c>
      <c r="AI69" s="333" t="str">
        <f t="shared" si="20"/>
        <v/>
      </c>
      <c r="AJ69" s="333" t="str">
        <f t="shared" si="13"/>
        <v/>
      </c>
      <c r="AK69" s="333" t="str">
        <f t="shared" si="21"/>
        <v/>
      </c>
      <c r="AL69" s="333" t="str">
        <f t="shared" si="22"/>
        <v/>
      </c>
      <c r="AM69" s="333" t="str">
        <f t="shared" si="23"/>
        <v/>
      </c>
      <c r="AN69" s="333" t="str">
        <f t="shared" si="17"/>
        <v/>
      </c>
    </row>
    <row r="70" spans="1:40" s="134" customFormat="1" ht="14.15" customHeight="1">
      <c r="A70" s="187"/>
      <c r="B70" s="194" t="s">
        <v>517</v>
      </c>
      <c r="C70" s="276"/>
      <c r="D70" s="276"/>
      <c r="E70" s="276"/>
      <c r="F70" s="276"/>
      <c r="G70" s="276"/>
      <c r="H70" s="354"/>
      <c r="I70" s="283"/>
      <c r="J70" s="281"/>
      <c r="K70" s="282"/>
      <c r="L70" s="281"/>
      <c r="M70" s="495"/>
      <c r="N70" s="496"/>
      <c r="O70" s="497"/>
      <c r="P70" s="496"/>
      <c r="Q70" s="283"/>
      <c r="R70" s="281"/>
      <c r="S70" s="282"/>
      <c r="T70" s="281"/>
      <c r="U70" s="360"/>
      <c r="V70" s="360"/>
      <c r="W70" s="360"/>
      <c r="X70" s="187"/>
      <c r="Z70" s="134" t="str">
        <f t="shared" ref="Z70:Z101" si="31">IF(H70="","",H70)</f>
        <v/>
      </c>
      <c r="AA70" s="134" t="str">
        <f t="shared" si="8"/>
        <v/>
      </c>
      <c r="AB70" s="134" t="str">
        <f t="shared" ref="AB70:AB101" si="32">IF(H70="","",C70)</f>
        <v/>
      </c>
      <c r="AC70" s="333" t="str">
        <f t="shared" ref="AC70:AC101" si="33">IF(H70="","",I70)</f>
        <v/>
      </c>
      <c r="AD70" s="333" t="str">
        <f t="shared" ref="AD70:AD101" si="34">IF(H70="","",K70)</f>
        <v/>
      </c>
      <c r="AE70" s="333" t="str">
        <f t="shared" ref="AE70:AE101" si="35">IF(H70="","",J70)</f>
        <v/>
      </c>
      <c r="AF70" s="333" t="str">
        <f t="shared" si="9"/>
        <v/>
      </c>
      <c r="AG70" s="333" t="str">
        <f t="shared" si="18"/>
        <v/>
      </c>
      <c r="AH70" s="333" t="str">
        <f t="shared" si="19"/>
        <v/>
      </c>
      <c r="AI70" s="333" t="str">
        <f t="shared" si="20"/>
        <v/>
      </c>
      <c r="AJ70" s="333" t="str">
        <f t="shared" si="13"/>
        <v/>
      </c>
      <c r="AK70" s="333" t="str">
        <f t="shared" si="21"/>
        <v/>
      </c>
      <c r="AL70" s="333" t="str">
        <f t="shared" si="22"/>
        <v/>
      </c>
      <c r="AM70" s="333" t="str">
        <f t="shared" si="23"/>
        <v/>
      </c>
      <c r="AN70" s="333" t="str">
        <f t="shared" si="17"/>
        <v/>
      </c>
    </row>
    <row r="71" spans="1:40" s="134" customFormat="1" ht="14.15" customHeight="1">
      <c r="A71" s="187"/>
      <c r="B71" s="194" t="s">
        <v>518</v>
      </c>
      <c r="C71" s="276"/>
      <c r="D71" s="276"/>
      <c r="E71" s="276"/>
      <c r="F71" s="276"/>
      <c r="G71" s="276"/>
      <c r="H71" s="354"/>
      <c r="I71" s="283"/>
      <c r="J71" s="281"/>
      <c r="K71" s="282"/>
      <c r="L71" s="281"/>
      <c r="M71" s="495"/>
      <c r="N71" s="496"/>
      <c r="O71" s="497"/>
      <c r="P71" s="496"/>
      <c r="Q71" s="283"/>
      <c r="R71" s="281"/>
      <c r="S71" s="282"/>
      <c r="T71" s="281"/>
      <c r="U71" s="360"/>
      <c r="V71" s="360"/>
      <c r="W71" s="360"/>
      <c r="X71" s="187"/>
      <c r="Z71" s="134" t="str">
        <f t="shared" si="31"/>
        <v/>
      </c>
      <c r="AA71" s="134" t="str">
        <f t="shared" ref="AA71:AA134" si="36">IF(D71="","",IF(D71="その他.","その他"&amp;"　－　"&amp;G71,D71&amp;"　－　"&amp;IF(RIGHT(D71,1)="物",E71&amp;"　－　"&amp;IF(RIGHT(F71,1)=".",G71,F71),IF(RIGHT(F71,1)=".",G71,F71))))</f>
        <v/>
      </c>
      <c r="AB71" s="134" t="str">
        <f t="shared" si="32"/>
        <v/>
      </c>
      <c r="AC71" s="333" t="str">
        <f t="shared" si="33"/>
        <v/>
      </c>
      <c r="AD71" s="333" t="str">
        <f t="shared" si="34"/>
        <v/>
      </c>
      <c r="AE71" s="333" t="str">
        <f t="shared" si="35"/>
        <v/>
      </c>
      <c r="AF71" s="333" t="str">
        <f t="shared" ref="AF71:AF134" si="37">IF(L71="","",L71)</f>
        <v/>
      </c>
      <c r="AG71" s="333" t="str">
        <f t="shared" si="18"/>
        <v/>
      </c>
      <c r="AH71" s="333" t="str">
        <f t="shared" si="19"/>
        <v/>
      </c>
      <c r="AI71" s="333" t="str">
        <f t="shared" si="20"/>
        <v/>
      </c>
      <c r="AJ71" s="333" t="str">
        <f t="shared" ref="AJ71:AJ134" si="38">IF(P71="","",P71)</f>
        <v/>
      </c>
      <c r="AK71" s="333" t="str">
        <f t="shared" si="21"/>
        <v/>
      </c>
      <c r="AL71" s="333" t="str">
        <f t="shared" si="22"/>
        <v/>
      </c>
      <c r="AM71" s="333" t="str">
        <f t="shared" si="23"/>
        <v/>
      </c>
      <c r="AN71" s="333" t="str">
        <f t="shared" ref="AN71:AN134" si="39">IF(T71="","",T71)</f>
        <v/>
      </c>
    </row>
    <row r="72" spans="1:40" s="134" customFormat="1" ht="14.15" customHeight="1">
      <c r="A72" s="187"/>
      <c r="B72" s="194" t="s">
        <v>519</v>
      </c>
      <c r="C72" s="276"/>
      <c r="D72" s="276"/>
      <c r="E72" s="276"/>
      <c r="F72" s="276"/>
      <c r="G72" s="276"/>
      <c r="H72" s="354"/>
      <c r="I72" s="283"/>
      <c r="J72" s="281"/>
      <c r="K72" s="282"/>
      <c r="L72" s="281"/>
      <c r="M72" s="495"/>
      <c r="N72" s="496"/>
      <c r="O72" s="497"/>
      <c r="P72" s="496"/>
      <c r="Q72" s="283"/>
      <c r="R72" s="281"/>
      <c r="S72" s="282"/>
      <c r="T72" s="281"/>
      <c r="U72" s="360"/>
      <c r="V72" s="360"/>
      <c r="W72" s="360"/>
      <c r="X72" s="187"/>
      <c r="Z72" s="134" t="str">
        <f t="shared" si="31"/>
        <v/>
      </c>
      <c r="AA72" s="134" t="str">
        <f t="shared" si="36"/>
        <v/>
      </c>
      <c r="AB72" s="134" t="str">
        <f t="shared" si="32"/>
        <v/>
      </c>
      <c r="AC72" s="333" t="str">
        <f t="shared" si="33"/>
        <v/>
      </c>
      <c r="AD72" s="333" t="str">
        <f t="shared" si="34"/>
        <v/>
      </c>
      <c r="AE72" s="333" t="str">
        <f t="shared" si="35"/>
        <v/>
      </c>
      <c r="AF72" s="333" t="str">
        <f t="shared" si="37"/>
        <v/>
      </c>
      <c r="AG72" s="333" t="str">
        <f t="shared" si="18"/>
        <v/>
      </c>
      <c r="AH72" s="333" t="str">
        <f t="shared" si="19"/>
        <v/>
      </c>
      <c r="AI72" s="333" t="str">
        <f t="shared" si="20"/>
        <v/>
      </c>
      <c r="AJ72" s="333" t="str">
        <f t="shared" si="38"/>
        <v/>
      </c>
      <c r="AK72" s="333" t="str">
        <f t="shared" si="21"/>
        <v/>
      </c>
      <c r="AL72" s="333" t="str">
        <f t="shared" si="22"/>
        <v/>
      </c>
      <c r="AM72" s="333" t="str">
        <f t="shared" si="23"/>
        <v/>
      </c>
      <c r="AN72" s="333" t="str">
        <f t="shared" si="39"/>
        <v/>
      </c>
    </row>
    <row r="73" spans="1:40" s="134" customFormat="1" ht="14.15" customHeight="1">
      <c r="A73" s="187"/>
      <c r="B73" s="194" t="s">
        <v>520</v>
      </c>
      <c r="C73" s="276"/>
      <c r="D73" s="276"/>
      <c r="E73" s="276"/>
      <c r="F73" s="276"/>
      <c r="G73" s="276"/>
      <c r="H73" s="354"/>
      <c r="I73" s="283"/>
      <c r="J73" s="281"/>
      <c r="K73" s="282"/>
      <c r="L73" s="281"/>
      <c r="M73" s="495"/>
      <c r="N73" s="496"/>
      <c r="O73" s="497"/>
      <c r="P73" s="496"/>
      <c r="Q73" s="283"/>
      <c r="R73" s="281"/>
      <c r="S73" s="282"/>
      <c r="T73" s="281"/>
      <c r="U73" s="360"/>
      <c r="V73" s="360"/>
      <c r="W73" s="360"/>
      <c r="X73" s="187"/>
      <c r="Z73" s="134" t="str">
        <f t="shared" si="31"/>
        <v/>
      </c>
      <c r="AA73" s="134" t="str">
        <f t="shared" si="36"/>
        <v/>
      </c>
      <c r="AB73" s="134" t="str">
        <f t="shared" si="32"/>
        <v/>
      </c>
      <c r="AC73" s="333" t="str">
        <f t="shared" si="33"/>
        <v/>
      </c>
      <c r="AD73" s="333" t="str">
        <f t="shared" si="34"/>
        <v/>
      </c>
      <c r="AE73" s="333" t="str">
        <f t="shared" si="35"/>
        <v/>
      </c>
      <c r="AF73" s="333" t="str">
        <f t="shared" si="37"/>
        <v/>
      </c>
      <c r="AG73" s="333" t="str">
        <f t="shared" si="18"/>
        <v/>
      </c>
      <c r="AH73" s="333" t="str">
        <f t="shared" si="19"/>
        <v/>
      </c>
      <c r="AI73" s="333" t="str">
        <f t="shared" si="20"/>
        <v/>
      </c>
      <c r="AJ73" s="333" t="str">
        <f t="shared" si="38"/>
        <v/>
      </c>
      <c r="AK73" s="333" t="str">
        <f t="shared" si="21"/>
        <v/>
      </c>
      <c r="AL73" s="333" t="str">
        <f t="shared" si="22"/>
        <v/>
      </c>
      <c r="AM73" s="333" t="str">
        <f t="shared" si="23"/>
        <v/>
      </c>
      <c r="AN73" s="333" t="str">
        <f t="shared" si="39"/>
        <v/>
      </c>
    </row>
    <row r="74" spans="1:40" s="134" customFormat="1" ht="14.15" customHeight="1">
      <c r="A74" s="187"/>
      <c r="B74" s="194" t="s">
        <v>521</v>
      </c>
      <c r="C74" s="276"/>
      <c r="D74" s="276"/>
      <c r="E74" s="276"/>
      <c r="F74" s="276"/>
      <c r="G74" s="276"/>
      <c r="H74" s="354"/>
      <c r="I74" s="283"/>
      <c r="J74" s="281"/>
      <c r="K74" s="282"/>
      <c r="L74" s="281"/>
      <c r="M74" s="495"/>
      <c r="N74" s="496"/>
      <c r="O74" s="497"/>
      <c r="P74" s="496"/>
      <c r="Q74" s="283"/>
      <c r="R74" s="281"/>
      <c r="S74" s="282"/>
      <c r="T74" s="281"/>
      <c r="U74" s="360"/>
      <c r="V74" s="360"/>
      <c r="W74" s="360"/>
      <c r="X74" s="187"/>
      <c r="Z74" s="134" t="str">
        <f t="shared" si="31"/>
        <v/>
      </c>
      <c r="AA74" s="134" t="str">
        <f t="shared" si="36"/>
        <v/>
      </c>
      <c r="AB74" s="134" t="str">
        <f t="shared" si="32"/>
        <v/>
      </c>
      <c r="AC74" s="333" t="str">
        <f t="shared" si="33"/>
        <v/>
      </c>
      <c r="AD74" s="333" t="str">
        <f t="shared" si="34"/>
        <v/>
      </c>
      <c r="AE74" s="333" t="str">
        <f t="shared" si="35"/>
        <v/>
      </c>
      <c r="AF74" s="333" t="str">
        <f t="shared" si="37"/>
        <v/>
      </c>
      <c r="AG74" s="333" t="str">
        <f t="shared" si="18"/>
        <v/>
      </c>
      <c r="AH74" s="333" t="str">
        <f t="shared" si="19"/>
        <v/>
      </c>
      <c r="AI74" s="333" t="str">
        <f t="shared" si="20"/>
        <v/>
      </c>
      <c r="AJ74" s="333" t="str">
        <f t="shared" si="38"/>
        <v/>
      </c>
      <c r="AK74" s="333" t="str">
        <f t="shared" si="21"/>
        <v/>
      </c>
      <c r="AL74" s="333" t="str">
        <f t="shared" si="22"/>
        <v/>
      </c>
      <c r="AM74" s="333" t="str">
        <f t="shared" si="23"/>
        <v/>
      </c>
      <c r="AN74" s="333" t="str">
        <f t="shared" si="39"/>
        <v/>
      </c>
    </row>
    <row r="75" spans="1:40" s="134" customFormat="1" ht="14.15" customHeight="1">
      <c r="A75" s="187"/>
      <c r="B75" s="194" t="s">
        <v>522</v>
      </c>
      <c r="C75" s="276"/>
      <c r="D75" s="276"/>
      <c r="E75" s="276"/>
      <c r="F75" s="276"/>
      <c r="G75" s="276"/>
      <c r="H75" s="354"/>
      <c r="I75" s="283"/>
      <c r="J75" s="281"/>
      <c r="K75" s="282"/>
      <c r="L75" s="281"/>
      <c r="M75" s="495"/>
      <c r="N75" s="496"/>
      <c r="O75" s="497"/>
      <c r="P75" s="496"/>
      <c r="Q75" s="283"/>
      <c r="R75" s="281"/>
      <c r="S75" s="282"/>
      <c r="T75" s="281"/>
      <c r="U75" s="360"/>
      <c r="V75" s="360"/>
      <c r="W75" s="360"/>
      <c r="X75" s="187"/>
      <c r="Z75" s="134" t="str">
        <f t="shared" si="31"/>
        <v/>
      </c>
      <c r="AA75" s="134" t="str">
        <f t="shared" si="36"/>
        <v/>
      </c>
      <c r="AB75" s="134" t="str">
        <f t="shared" si="32"/>
        <v/>
      </c>
      <c r="AC75" s="333" t="str">
        <f t="shared" si="33"/>
        <v/>
      </c>
      <c r="AD75" s="333" t="str">
        <f t="shared" si="34"/>
        <v/>
      </c>
      <c r="AE75" s="333" t="str">
        <f t="shared" si="35"/>
        <v/>
      </c>
      <c r="AF75" s="333" t="str">
        <f t="shared" si="37"/>
        <v/>
      </c>
      <c r="AG75" s="333" t="str">
        <f t="shared" si="18"/>
        <v/>
      </c>
      <c r="AH75" s="333" t="str">
        <f t="shared" si="19"/>
        <v/>
      </c>
      <c r="AI75" s="333" t="str">
        <f t="shared" si="20"/>
        <v/>
      </c>
      <c r="AJ75" s="333" t="str">
        <f t="shared" si="38"/>
        <v/>
      </c>
      <c r="AK75" s="333" t="str">
        <f t="shared" si="21"/>
        <v/>
      </c>
      <c r="AL75" s="333" t="str">
        <f t="shared" si="22"/>
        <v/>
      </c>
      <c r="AM75" s="333" t="str">
        <f t="shared" si="23"/>
        <v/>
      </c>
      <c r="AN75" s="333" t="str">
        <f t="shared" si="39"/>
        <v/>
      </c>
    </row>
    <row r="76" spans="1:40" s="134" customFormat="1" ht="14.15" customHeight="1">
      <c r="A76" s="187"/>
      <c r="B76" s="194" t="s">
        <v>523</v>
      </c>
      <c r="C76" s="276"/>
      <c r="D76" s="276"/>
      <c r="E76" s="276"/>
      <c r="F76" s="276"/>
      <c r="G76" s="276"/>
      <c r="H76" s="354"/>
      <c r="I76" s="283"/>
      <c r="J76" s="281"/>
      <c r="K76" s="282"/>
      <c r="L76" s="281"/>
      <c r="M76" s="495"/>
      <c r="N76" s="496"/>
      <c r="O76" s="497"/>
      <c r="P76" s="496"/>
      <c r="Q76" s="283"/>
      <c r="R76" s="281"/>
      <c r="S76" s="282"/>
      <c r="T76" s="281"/>
      <c r="U76" s="360"/>
      <c r="V76" s="360"/>
      <c r="W76" s="360"/>
      <c r="X76" s="187"/>
      <c r="Z76" s="134" t="str">
        <f t="shared" si="31"/>
        <v/>
      </c>
      <c r="AA76" s="134" t="str">
        <f t="shared" si="36"/>
        <v/>
      </c>
      <c r="AB76" s="134" t="str">
        <f t="shared" si="32"/>
        <v/>
      </c>
      <c r="AC76" s="333" t="str">
        <f t="shared" si="33"/>
        <v/>
      </c>
      <c r="AD76" s="333" t="str">
        <f t="shared" si="34"/>
        <v/>
      </c>
      <c r="AE76" s="333" t="str">
        <f t="shared" si="35"/>
        <v/>
      </c>
      <c r="AF76" s="333" t="str">
        <f t="shared" si="37"/>
        <v/>
      </c>
      <c r="AG76" s="333" t="str">
        <f t="shared" si="18"/>
        <v/>
      </c>
      <c r="AH76" s="333" t="str">
        <f t="shared" si="19"/>
        <v/>
      </c>
      <c r="AI76" s="333" t="str">
        <f t="shared" si="20"/>
        <v/>
      </c>
      <c r="AJ76" s="333" t="str">
        <f t="shared" si="38"/>
        <v/>
      </c>
      <c r="AK76" s="333" t="str">
        <f t="shared" si="21"/>
        <v/>
      </c>
      <c r="AL76" s="333" t="str">
        <f t="shared" si="22"/>
        <v/>
      </c>
      <c r="AM76" s="333" t="str">
        <f t="shared" si="23"/>
        <v/>
      </c>
      <c r="AN76" s="333" t="str">
        <f t="shared" si="39"/>
        <v/>
      </c>
    </row>
    <row r="77" spans="1:40" s="134" customFormat="1" ht="14.15" customHeight="1">
      <c r="A77" s="187"/>
      <c r="B77" s="194" t="s">
        <v>524</v>
      </c>
      <c r="C77" s="276"/>
      <c r="D77" s="276"/>
      <c r="E77" s="276"/>
      <c r="F77" s="276"/>
      <c r="G77" s="276"/>
      <c r="H77" s="354"/>
      <c r="I77" s="283"/>
      <c r="J77" s="281"/>
      <c r="K77" s="282"/>
      <c r="L77" s="281"/>
      <c r="M77" s="495"/>
      <c r="N77" s="496"/>
      <c r="O77" s="497"/>
      <c r="P77" s="496"/>
      <c r="Q77" s="283"/>
      <c r="R77" s="281"/>
      <c r="S77" s="282"/>
      <c r="T77" s="281"/>
      <c r="U77" s="360"/>
      <c r="V77" s="360"/>
      <c r="W77" s="360"/>
      <c r="X77" s="187"/>
      <c r="Z77" s="134" t="str">
        <f t="shared" si="31"/>
        <v/>
      </c>
      <c r="AA77" s="134" t="str">
        <f t="shared" si="36"/>
        <v/>
      </c>
      <c r="AB77" s="134" t="str">
        <f t="shared" si="32"/>
        <v/>
      </c>
      <c r="AC77" s="333" t="str">
        <f t="shared" si="33"/>
        <v/>
      </c>
      <c r="AD77" s="333" t="str">
        <f t="shared" si="34"/>
        <v/>
      </c>
      <c r="AE77" s="333" t="str">
        <f t="shared" si="35"/>
        <v/>
      </c>
      <c r="AF77" s="333" t="str">
        <f t="shared" si="37"/>
        <v/>
      </c>
      <c r="AG77" s="333" t="str">
        <f t="shared" si="18"/>
        <v/>
      </c>
      <c r="AH77" s="333" t="str">
        <f t="shared" si="19"/>
        <v/>
      </c>
      <c r="AI77" s="333" t="str">
        <f t="shared" si="20"/>
        <v/>
      </c>
      <c r="AJ77" s="333" t="str">
        <f t="shared" si="38"/>
        <v/>
      </c>
      <c r="AK77" s="333" t="str">
        <f t="shared" si="21"/>
        <v/>
      </c>
      <c r="AL77" s="333" t="str">
        <f t="shared" si="22"/>
        <v/>
      </c>
      <c r="AM77" s="333" t="str">
        <f t="shared" si="23"/>
        <v/>
      </c>
      <c r="AN77" s="333" t="str">
        <f t="shared" si="39"/>
        <v/>
      </c>
    </row>
    <row r="78" spans="1:40" s="134" customFormat="1" ht="14.15" customHeight="1">
      <c r="A78" s="187"/>
      <c r="B78" s="194" t="s">
        <v>525</v>
      </c>
      <c r="C78" s="276"/>
      <c r="D78" s="276"/>
      <c r="E78" s="276"/>
      <c r="F78" s="276"/>
      <c r="G78" s="276"/>
      <c r="H78" s="354"/>
      <c r="I78" s="283"/>
      <c r="J78" s="281"/>
      <c r="K78" s="282"/>
      <c r="L78" s="281"/>
      <c r="M78" s="495"/>
      <c r="N78" s="496"/>
      <c r="O78" s="497"/>
      <c r="P78" s="496"/>
      <c r="Q78" s="283"/>
      <c r="R78" s="281"/>
      <c r="S78" s="282"/>
      <c r="T78" s="281"/>
      <c r="U78" s="360"/>
      <c r="V78" s="360"/>
      <c r="W78" s="360"/>
      <c r="X78" s="187"/>
      <c r="Z78" s="134" t="str">
        <f t="shared" si="31"/>
        <v/>
      </c>
      <c r="AA78" s="134" t="str">
        <f t="shared" si="36"/>
        <v/>
      </c>
      <c r="AB78" s="134" t="str">
        <f t="shared" si="32"/>
        <v/>
      </c>
      <c r="AC78" s="333" t="str">
        <f t="shared" si="33"/>
        <v/>
      </c>
      <c r="AD78" s="333" t="str">
        <f t="shared" si="34"/>
        <v/>
      </c>
      <c r="AE78" s="333" t="str">
        <f t="shared" si="35"/>
        <v/>
      </c>
      <c r="AF78" s="333" t="str">
        <f t="shared" si="37"/>
        <v/>
      </c>
      <c r="AG78" s="333" t="str">
        <f t="shared" ref="AG78:AG141" si="40">IF(H78="","",M78)</f>
        <v/>
      </c>
      <c r="AH78" s="333" t="str">
        <f t="shared" ref="AH78:AH141" si="41">IF(H78="","",O78)</f>
        <v/>
      </c>
      <c r="AI78" s="333" t="str">
        <f t="shared" ref="AI78:AI141" si="42">IF(H78="","",N78)</f>
        <v/>
      </c>
      <c r="AJ78" s="333" t="str">
        <f t="shared" si="38"/>
        <v/>
      </c>
      <c r="AK78" s="333" t="str">
        <f t="shared" ref="AK78:AK141" si="43">IF(H78="","",Q78)</f>
        <v/>
      </c>
      <c r="AL78" s="333" t="str">
        <f t="shared" ref="AL78:AL141" si="44">IF(H78="","",S78)</f>
        <v/>
      </c>
      <c r="AM78" s="333" t="str">
        <f t="shared" ref="AM78:AM141" si="45">IF(H78="","",R78)</f>
        <v/>
      </c>
      <c r="AN78" s="333" t="str">
        <f t="shared" si="39"/>
        <v/>
      </c>
    </row>
    <row r="79" spans="1:40" s="134" customFormat="1" ht="14.15" customHeight="1">
      <c r="A79" s="187"/>
      <c r="B79" s="194" t="s">
        <v>526</v>
      </c>
      <c r="C79" s="276"/>
      <c r="D79" s="276"/>
      <c r="E79" s="276"/>
      <c r="F79" s="276"/>
      <c r="G79" s="276"/>
      <c r="H79" s="354"/>
      <c r="I79" s="283"/>
      <c r="J79" s="281"/>
      <c r="K79" s="282"/>
      <c r="L79" s="281"/>
      <c r="M79" s="495"/>
      <c r="N79" s="496"/>
      <c r="O79" s="497"/>
      <c r="P79" s="496"/>
      <c r="Q79" s="283"/>
      <c r="R79" s="281"/>
      <c r="S79" s="282"/>
      <c r="T79" s="281"/>
      <c r="U79" s="360"/>
      <c r="V79" s="360"/>
      <c r="W79" s="360"/>
      <c r="X79" s="187"/>
      <c r="Z79" s="134" t="str">
        <f t="shared" si="31"/>
        <v/>
      </c>
      <c r="AA79" s="134" t="str">
        <f t="shared" si="36"/>
        <v/>
      </c>
      <c r="AB79" s="134" t="str">
        <f t="shared" si="32"/>
        <v/>
      </c>
      <c r="AC79" s="333" t="str">
        <f t="shared" si="33"/>
        <v/>
      </c>
      <c r="AD79" s="333" t="str">
        <f t="shared" si="34"/>
        <v/>
      </c>
      <c r="AE79" s="333" t="str">
        <f t="shared" si="35"/>
        <v/>
      </c>
      <c r="AF79" s="333" t="str">
        <f t="shared" si="37"/>
        <v/>
      </c>
      <c r="AG79" s="333" t="str">
        <f t="shared" si="40"/>
        <v/>
      </c>
      <c r="AH79" s="333" t="str">
        <f t="shared" si="41"/>
        <v/>
      </c>
      <c r="AI79" s="333" t="str">
        <f t="shared" si="42"/>
        <v/>
      </c>
      <c r="AJ79" s="333" t="str">
        <f t="shared" si="38"/>
        <v/>
      </c>
      <c r="AK79" s="333" t="str">
        <f t="shared" si="43"/>
        <v/>
      </c>
      <c r="AL79" s="333" t="str">
        <f t="shared" si="44"/>
        <v/>
      </c>
      <c r="AM79" s="333" t="str">
        <f t="shared" si="45"/>
        <v/>
      </c>
      <c r="AN79" s="333" t="str">
        <f t="shared" si="39"/>
        <v/>
      </c>
    </row>
    <row r="80" spans="1:40" s="134" customFormat="1" ht="14.15" customHeight="1">
      <c r="A80" s="187"/>
      <c r="B80" s="194" t="s">
        <v>527</v>
      </c>
      <c r="C80" s="276"/>
      <c r="D80" s="276"/>
      <c r="E80" s="276"/>
      <c r="F80" s="276"/>
      <c r="G80" s="276"/>
      <c r="H80" s="354"/>
      <c r="I80" s="283"/>
      <c r="J80" s="281"/>
      <c r="K80" s="282"/>
      <c r="L80" s="281"/>
      <c r="M80" s="495"/>
      <c r="N80" s="496"/>
      <c r="O80" s="497"/>
      <c r="P80" s="496"/>
      <c r="Q80" s="283"/>
      <c r="R80" s="281"/>
      <c r="S80" s="282"/>
      <c r="T80" s="281"/>
      <c r="U80" s="360"/>
      <c r="V80" s="360"/>
      <c r="W80" s="360"/>
      <c r="X80" s="187"/>
      <c r="Z80" s="134" t="str">
        <f t="shared" si="31"/>
        <v/>
      </c>
      <c r="AA80" s="134" t="str">
        <f t="shared" si="36"/>
        <v/>
      </c>
      <c r="AB80" s="134" t="str">
        <f t="shared" si="32"/>
        <v/>
      </c>
      <c r="AC80" s="333" t="str">
        <f t="shared" si="33"/>
        <v/>
      </c>
      <c r="AD80" s="333" t="str">
        <f t="shared" si="34"/>
        <v/>
      </c>
      <c r="AE80" s="333" t="str">
        <f t="shared" si="35"/>
        <v/>
      </c>
      <c r="AF80" s="333" t="str">
        <f t="shared" si="37"/>
        <v/>
      </c>
      <c r="AG80" s="333" t="str">
        <f t="shared" si="40"/>
        <v/>
      </c>
      <c r="AH80" s="333" t="str">
        <f t="shared" si="41"/>
        <v/>
      </c>
      <c r="AI80" s="333" t="str">
        <f t="shared" si="42"/>
        <v/>
      </c>
      <c r="AJ80" s="333" t="str">
        <f t="shared" si="38"/>
        <v/>
      </c>
      <c r="AK80" s="333" t="str">
        <f t="shared" si="43"/>
        <v/>
      </c>
      <c r="AL80" s="333" t="str">
        <f t="shared" si="44"/>
        <v/>
      </c>
      <c r="AM80" s="333" t="str">
        <f t="shared" si="45"/>
        <v/>
      </c>
      <c r="AN80" s="333" t="str">
        <f t="shared" si="39"/>
        <v/>
      </c>
    </row>
    <row r="81" spans="1:40" s="134" customFormat="1" ht="14.15" customHeight="1">
      <c r="A81" s="187"/>
      <c r="B81" s="194" t="s">
        <v>528</v>
      </c>
      <c r="C81" s="276"/>
      <c r="D81" s="276"/>
      <c r="E81" s="276"/>
      <c r="F81" s="276"/>
      <c r="G81" s="276"/>
      <c r="H81" s="354"/>
      <c r="I81" s="283"/>
      <c r="J81" s="281"/>
      <c r="K81" s="282"/>
      <c r="L81" s="281"/>
      <c r="M81" s="495"/>
      <c r="N81" s="496"/>
      <c r="O81" s="497"/>
      <c r="P81" s="496"/>
      <c r="Q81" s="283"/>
      <c r="R81" s="281"/>
      <c r="S81" s="282"/>
      <c r="T81" s="281"/>
      <c r="U81" s="360"/>
      <c r="V81" s="360"/>
      <c r="W81" s="360"/>
      <c r="X81" s="187"/>
      <c r="Z81" s="134" t="str">
        <f t="shared" si="31"/>
        <v/>
      </c>
      <c r="AA81" s="134" t="str">
        <f t="shared" si="36"/>
        <v/>
      </c>
      <c r="AB81" s="134" t="str">
        <f t="shared" si="32"/>
        <v/>
      </c>
      <c r="AC81" s="333" t="str">
        <f t="shared" si="33"/>
        <v/>
      </c>
      <c r="AD81" s="333" t="str">
        <f t="shared" si="34"/>
        <v/>
      </c>
      <c r="AE81" s="333" t="str">
        <f t="shared" si="35"/>
        <v/>
      </c>
      <c r="AF81" s="333" t="str">
        <f t="shared" si="37"/>
        <v/>
      </c>
      <c r="AG81" s="333" t="str">
        <f t="shared" si="40"/>
        <v/>
      </c>
      <c r="AH81" s="333" t="str">
        <f t="shared" si="41"/>
        <v/>
      </c>
      <c r="AI81" s="333" t="str">
        <f t="shared" si="42"/>
        <v/>
      </c>
      <c r="AJ81" s="333" t="str">
        <f t="shared" si="38"/>
        <v/>
      </c>
      <c r="AK81" s="333" t="str">
        <f t="shared" si="43"/>
        <v/>
      </c>
      <c r="AL81" s="333" t="str">
        <f t="shared" si="44"/>
        <v/>
      </c>
      <c r="AM81" s="333" t="str">
        <f t="shared" si="45"/>
        <v/>
      </c>
      <c r="AN81" s="333" t="str">
        <f t="shared" si="39"/>
        <v/>
      </c>
    </row>
    <row r="82" spans="1:40" s="134" customFormat="1" ht="14.15" customHeight="1">
      <c r="A82" s="187"/>
      <c r="B82" s="194" t="s">
        <v>529</v>
      </c>
      <c r="C82" s="276"/>
      <c r="D82" s="276"/>
      <c r="E82" s="276"/>
      <c r="F82" s="276"/>
      <c r="G82" s="276"/>
      <c r="H82" s="354"/>
      <c r="I82" s="283"/>
      <c r="J82" s="281"/>
      <c r="K82" s="282"/>
      <c r="L82" s="281"/>
      <c r="M82" s="495"/>
      <c r="N82" s="496"/>
      <c r="O82" s="497"/>
      <c r="P82" s="496"/>
      <c r="Q82" s="283"/>
      <c r="R82" s="281"/>
      <c r="S82" s="282"/>
      <c r="T82" s="281"/>
      <c r="U82" s="360"/>
      <c r="V82" s="360"/>
      <c r="W82" s="360"/>
      <c r="X82" s="187"/>
      <c r="Z82" s="134" t="str">
        <f t="shared" si="31"/>
        <v/>
      </c>
      <c r="AA82" s="134" t="str">
        <f t="shared" si="36"/>
        <v/>
      </c>
      <c r="AB82" s="134" t="str">
        <f t="shared" si="32"/>
        <v/>
      </c>
      <c r="AC82" s="333" t="str">
        <f t="shared" si="33"/>
        <v/>
      </c>
      <c r="AD82" s="333" t="str">
        <f t="shared" si="34"/>
        <v/>
      </c>
      <c r="AE82" s="333" t="str">
        <f t="shared" si="35"/>
        <v/>
      </c>
      <c r="AF82" s="333" t="str">
        <f t="shared" si="37"/>
        <v/>
      </c>
      <c r="AG82" s="333" t="str">
        <f t="shared" si="40"/>
        <v/>
      </c>
      <c r="AH82" s="333" t="str">
        <f t="shared" si="41"/>
        <v/>
      </c>
      <c r="AI82" s="333" t="str">
        <f t="shared" si="42"/>
        <v/>
      </c>
      <c r="AJ82" s="333" t="str">
        <f t="shared" si="38"/>
        <v/>
      </c>
      <c r="AK82" s="333" t="str">
        <f t="shared" si="43"/>
        <v/>
      </c>
      <c r="AL82" s="333" t="str">
        <f t="shared" si="44"/>
        <v/>
      </c>
      <c r="AM82" s="333" t="str">
        <f t="shared" si="45"/>
        <v/>
      </c>
      <c r="AN82" s="333" t="str">
        <f t="shared" si="39"/>
        <v/>
      </c>
    </row>
    <row r="83" spans="1:40" s="134" customFormat="1" ht="14.15" customHeight="1">
      <c r="A83" s="187"/>
      <c r="B83" s="194" t="s">
        <v>530</v>
      </c>
      <c r="C83" s="276"/>
      <c r="D83" s="276"/>
      <c r="E83" s="276"/>
      <c r="F83" s="276"/>
      <c r="G83" s="276"/>
      <c r="H83" s="354"/>
      <c r="I83" s="283"/>
      <c r="J83" s="281"/>
      <c r="K83" s="282"/>
      <c r="L83" s="281"/>
      <c r="M83" s="495"/>
      <c r="N83" s="496"/>
      <c r="O83" s="497"/>
      <c r="P83" s="496"/>
      <c r="Q83" s="283"/>
      <c r="R83" s="281"/>
      <c r="S83" s="282"/>
      <c r="T83" s="281"/>
      <c r="U83" s="360"/>
      <c r="V83" s="360"/>
      <c r="W83" s="360"/>
      <c r="X83" s="187"/>
      <c r="Z83" s="134" t="str">
        <f t="shared" si="31"/>
        <v/>
      </c>
      <c r="AA83" s="134" t="str">
        <f t="shared" si="36"/>
        <v/>
      </c>
      <c r="AB83" s="134" t="str">
        <f t="shared" si="32"/>
        <v/>
      </c>
      <c r="AC83" s="333" t="str">
        <f t="shared" si="33"/>
        <v/>
      </c>
      <c r="AD83" s="333" t="str">
        <f t="shared" si="34"/>
        <v/>
      </c>
      <c r="AE83" s="333" t="str">
        <f t="shared" si="35"/>
        <v/>
      </c>
      <c r="AF83" s="333" t="str">
        <f t="shared" si="37"/>
        <v/>
      </c>
      <c r="AG83" s="333" t="str">
        <f t="shared" si="40"/>
        <v/>
      </c>
      <c r="AH83" s="333" t="str">
        <f t="shared" si="41"/>
        <v/>
      </c>
      <c r="AI83" s="333" t="str">
        <f t="shared" si="42"/>
        <v/>
      </c>
      <c r="AJ83" s="333" t="str">
        <f t="shared" si="38"/>
        <v/>
      </c>
      <c r="AK83" s="333" t="str">
        <f t="shared" si="43"/>
        <v/>
      </c>
      <c r="AL83" s="333" t="str">
        <f t="shared" si="44"/>
        <v/>
      </c>
      <c r="AM83" s="333" t="str">
        <f t="shared" si="45"/>
        <v/>
      </c>
      <c r="AN83" s="333" t="str">
        <f t="shared" si="39"/>
        <v/>
      </c>
    </row>
    <row r="84" spans="1:40" s="134" customFormat="1" ht="14.15" customHeight="1">
      <c r="A84" s="187"/>
      <c r="B84" s="194" t="s">
        <v>531</v>
      </c>
      <c r="C84" s="276"/>
      <c r="D84" s="276"/>
      <c r="E84" s="276"/>
      <c r="F84" s="276"/>
      <c r="G84" s="276"/>
      <c r="H84" s="354"/>
      <c r="I84" s="283"/>
      <c r="J84" s="281"/>
      <c r="K84" s="282"/>
      <c r="L84" s="281"/>
      <c r="M84" s="495"/>
      <c r="N84" s="496"/>
      <c r="O84" s="497"/>
      <c r="P84" s="496"/>
      <c r="Q84" s="283"/>
      <c r="R84" s="281"/>
      <c r="S84" s="282"/>
      <c r="T84" s="281"/>
      <c r="U84" s="360"/>
      <c r="V84" s="360"/>
      <c r="W84" s="360"/>
      <c r="X84" s="187"/>
      <c r="Z84" s="134" t="str">
        <f t="shared" si="31"/>
        <v/>
      </c>
      <c r="AA84" s="134" t="str">
        <f t="shared" si="36"/>
        <v/>
      </c>
      <c r="AB84" s="134" t="str">
        <f t="shared" si="32"/>
        <v/>
      </c>
      <c r="AC84" s="333" t="str">
        <f t="shared" si="33"/>
        <v/>
      </c>
      <c r="AD84" s="333" t="str">
        <f t="shared" si="34"/>
        <v/>
      </c>
      <c r="AE84" s="333" t="str">
        <f t="shared" si="35"/>
        <v/>
      </c>
      <c r="AF84" s="333" t="str">
        <f t="shared" si="37"/>
        <v/>
      </c>
      <c r="AG84" s="333" t="str">
        <f t="shared" si="40"/>
        <v/>
      </c>
      <c r="AH84" s="333" t="str">
        <f t="shared" si="41"/>
        <v/>
      </c>
      <c r="AI84" s="333" t="str">
        <f t="shared" si="42"/>
        <v/>
      </c>
      <c r="AJ84" s="333" t="str">
        <f t="shared" si="38"/>
        <v/>
      </c>
      <c r="AK84" s="333" t="str">
        <f t="shared" si="43"/>
        <v/>
      </c>
      <c r="AL84" s="333" t="str">
        <f t="shared" si="44"/>
        <v/>
      </c>
      <c r="AM84" s="333" t="str">
        <f t="shared" si="45"/>
        <v/>
      </c>
      <c r="AN84" s="333" t="str">
        <f t="shared" si="39"/>
        <v/>
      </c>
    </row>
    <row r="85" spans="1:40" s="134" customFormat="1" ht="14.15" customHeight="1">
      <c r="A85" s="187"/>
      <c r="B85" s="194" t="s">
        <v>532</v>
      </c>
      <c r="C85" s="276"/>
      <c r="D85" s="276"/>
      <c r="E85" s="276"/>
      <c r="F85" s="276"/>
      <c r="G85" s="276"/>
      <c r="H85" s="354"/>
      <c r="I85" s="283"/>
      <c r="J85" s="281"/>
      <c r="K85" s="282"/>
      <c r="L85" s="281"/>
      <c r="M85" s="495"/>
      <c r="N85" s="496"/>
      <c r="O85" s="497"/>
      <c r="P85" s="496"/>
      <c r="Q85" s="283"/>
      <c r="R85" s="281"/>
      <c r="S85" s="282"/>
      <c r="T85" s="281"/>
      <c r="U85" s="360"/>
      <c r="V85" s="360"/>
      <c r="W85" s="360"/>
      <c r="X85" s="187"/>
      <c r="Z85" s="134" t="str">
        <f t="shared" si="31"/>
        <v/>
      </c>
      <c r="AA85" s="134" t="str">
        <f t="shared" si="36"/>
        <v/>
      </c>
      <c r="AB85" s="134" t="str">
        <f t="shared" si="32"/>
        <v/>
      </c>
      <c r="AC85" s="333" t="str">
        <f t="shared" si="33"/>
        <v/>
      </c>
      <c r="AD85" s="333" t="str">
        <f t="shared" si="34"/>
        <v/>
      </c>
      <c r="AE85" s="333" t="str">
        <f t="shared" si="35"/>
        <v/>
      </c>
      <c r="AF85" s="333" t="str">
        <f t="shared" si="37"/>
        <v/>
      </c>
      <c r="AG85" s="333" t="str">
        <f t="shared" si="40"/>
        <v/>
      </c>
      <c r="AH85" s="333" t="str">
        <f t="shared" si="41"/>
        <v/>
      </c>
      <c r="AI85" s="333" t="str">
        <f t="shared" si="42"/>
        <v/>
      </c>
      <c r="AJ85" s="333" t="str">
        <f t="shared" si="38"/>
        <v/>
      </c>
      <c r="AK85" s="333" t="str">
        <f t="shared" si="43"/>
        <v/>
      </c>
      <c r="AL85" s="333" t="str">
        <f t="shared" si="44"/>
        <v/>
      </c>
      <c r="AM85" s="333" t="str">
        <f t="shared" si="45"/>
        <v/>
      </c>
      <c r="AN85" s="333" t="str">
        <f t="shared" si="39"/>
        <v/>
      </c>
    </row>
    <row r="86" spans="1:40" s="134" customFormat="1" ht="14.15" customHeight="1">
      <c r="A86" s="187"/>
      <c r="B86" s="194" t="s">
        <v>533</v>
      </c>
      <c r="C86" s="276"/>
      <c r="D86" s="276"/>
      <c r="E86" s="276"/>
      <c r="F86" s="276"/>
      <c r="G86" s="276"/>
      <c r="H86" s="354"/>
      <c r="I86" s="283"/>
      <c r="J86" s="281"/>
      <c r="K86" s="282"/>
      <c r="L86" s="281"/>
      <c r="M86" s="495"/>
      <c r="N86" s="496"/>
      <c r="O86" s="497"/>
      <c r="P86" s="496"/>
      <c r="Q86" s="283"/>
      <c r="R86" s="281"/>
      <c r="S86" s="282"/>
      <c r="T86" s="281"/>
      <c r="U86" s="360"/>
      <c r="V86" s="360"/>
      <c r="W86" s="360"/>
      <c r="X86" s="187"/>
      <c r="Z86" s="134" t="str">
        <f t="shared" si="31"/>
        <v/>
      </c>
      <c r="AA86" s="134" t="str">
        <f t="shared" si="36"/>
        <v/>
      </c>
      <c r="AB86" s="134" t="str">
        <f t="shared" si="32"/>
        <v/>
      </c>
      <c r="AC86" s="333" t="str">
        <f t="shared" si="33"/>
        <v/>
      </c>
      <c r="AD86" s="333" t="str">
        <f t="shared" si="34"/>
        <v/>
      </c>
      <c r="AE86" s="333" t="str">
        <f t="shared" si="35"/>
        <v/>
      </c>
      <c r="AF86" s="333" t="str">
        <f t="shared" si="37"/>
        <v/>
      </c>
      <c r="AG86" s="333" t="str">
        <f t="shared" si="40"/>
        <v/>
      </c>
      <c r="AH86" s="333" t="str">
        <f t="shared" si="41"/>
        <v/>
      </c>
      <c r="AI86" s="333" t="str">
        <f t="shared" si="42"/>
        <v/>
      </c>
      <c r="AJ86" s="333" t="str">
        <f t="shared" si="38"/>
        <v/>
      </c>
      <c r="AK86" s="333" t="str">
        <f t="shared" si="43"/>
        <v/>
      </c>
      <c r="AL86" s="333" t="str">
        <f t="shared" si="44"/>
        <v/>
      </c>
      <c r="AM86" s="333" t="str">
        <f t="shared" si="45"/>
        <v/>
      </c>
      <c r="AN86" s="333" t="str">
        <f t="shared" si="39"/>
        <v/>
      </c>
    </row>
    <row r="87" spans="1:40" s="134" customFormat="1" ht="14.15" customHeight="1">
      <c r="A87" s="187"/>
      <c r="B87" s="194" t="s">
        <v>534</v>
      </c>
      <c r="C87" s="276"/>
      <c r="D87" s="276"/>
      <c r="E87" s="276"/>
      <c r="F87" s="276"/>
      <c r="G87" s="276"/>
      <c r="H87" s="354"/>
      <c r="I87" s="283"/>
      <c r="J87" s="281"/>
      <c r="K87" s="282"/>
      <c r="L87" s="281"/>
      <c r="M87" s="495"/>
      <c r="N87" s="496"/>
      <c r="O87" s="497"/>
      <c r="P87" s="496"/>
      <c r="Q87" s="283"/>
      <c r="R87" s="281"/>
      <c r="S87" s="282"/>
      <c r="T87" s="281"/>
      <c r="U87" s="360"/>
      <c r="V87" s="360"/>
      <c r="W87" s="360"/>
      <c r="X87" s="187"/>
      <c r="Z87" s="134" t="str">
        <f t="shared" si="31"/>
        <v/>
      </c>
      <c r="AA87" s="134" t="str">
        <f t="shared" si="36"/>
        <v/>
      </c>
      <c r="AB87" s="134" t="str">
        <f t="shared" si="32"/>
        <v/>
      </c>
      <c r="AC87" s="333" t="str">
        <f t="shared" si="33"/>
        <v/>
      </c>
      <c r="AD87" s="333" t="str">
        <f t="shared" si="34"/>
        <v/>
      </c>
      <c r="AE87" s="333" t="str">
        <f t="shared" si="35"/>
        <v/>
      </c>
      <c r="AF87" s="333" t="str">
        <f t="shared" si="37"/>
        <v/>
      </c>
      <c r="AG87" s="333" t="str">
        <f t="shared" si="40"/>
        <v/>
      </c>
      <c r="AH87" s="333" t="str">
        <f t="shared" si="41"/>
        <v/>
      </c>
      <c r="AI87" s="333" t="str">
        <f t="shared" si="42"/>
        <v/>
      </c>
      <c r="AJ87" s="333" t="str">
        <f t="shared" si="38"/>
        <v/>
      </c>
      <c r="AK87" s="333" t="str">
        <f t="shared" si="43"/>
        <v/>
      </c>
      <c r="AL87" s="333" t="str">
        <f t="shared" si="44"/>
        <v/>
      </c>
      <c r="AM87" s="333" t="str">
        <f t="shared" si="45"/>
        <v/>
      </c>
      <c r="AN87" s="333" t="str">
        <f t="shared" si="39"/>
        <v/>
      </c>
    </row>
    <row r="88" spans="1:40" s="134" customFormat="1" ht="14.15" customHeight="1">
      <c r="A88" s="187"/>
      <c r="B88" s="194" t="s">
        <v>535</v>
      </c>
      <c r="C88" s="276"/>
      <c r="D88" s="276"/>
      <c r="E88" s="276"/>
      <c r="F88" s="276"/>
      <c r="G88" s="276"/>
      <c r="H88" s="354"/>
      <c r="I88" s="283"/>
      <c r="J88" s="281"/>
      <c r="K88" s="282"/>
      <c r="L88" s="281"/>
      <c r="M88" s="495"/>
      <c r="N88" s="496"/>
      <c r="O88" s="497"/>
      <c r="P88" s="496"/>
      <c r="Q88" s="283"/>
      <c r="R88" s="281"/>
      <c r="S88" s="282"/>
      <c r="T88" s="281"/>
      <c r="U88" s="360"/>
      <c r="V88" s="360"/>
      <c r="W88" s="360"/>
      <c r="X88" s="187"/>
      <c r="Z88" s="134" t="str">
        <f t="shared" si="31"/>
        <v/>
      </c>
      <c r="AA88" s="134" t="str">
        <f t="shared" si="36"/>
        <v/>
      </c>
      <c r="AB88" s="134" t="str">
        <f t="shared" si="32"/>
        <v/>
      </c>
      <c r="AC88" s="333" t="str">
        <f t="shared" si="33"/>
        <v/>
      </c>
      <c r="AD88" s="333" t="str">
        <f t="shared" si="34"/>
        <v/>
      </c>
      <c r="AE88" s="333" t="str">
        <f t="shared" si="35"/>
        <v/>
      </c>
      <c r="AF88" s="333" t="str">
        <f t="shared" si="37"/>
        <v/>
      </c>
      <c r="AG88" s="333" t="str">
        <f t="shared" si="40"/>
        <v/>
      </c>
      <c r="AH88" s="333" t="str">
        <f t="shared" si="41"/>
        <v/>
      </c>
      <c r="AI88" s="333" t="str">
        <f t="shared" si="42"/>
        <v/>
      </c>
      <c r="AJ88" s="333" t="str">
        <f t="shared" si="38"/>
        <v/>
      </c>
      <c r="AK88" s="333" t="str">
        <f t="shared" si="43"/>
        <v/>
      </c>
      <c r="AL88" s="333" t="str">
        <f t="shared" si="44"/>
        <v/>
      </c>
      <c r="AM88" s="333" t="str">
        <f t="shared" si="45"/>
        <v/>
      </c>
      <c r="AN88" s="333" t="str">
        <f t="shared" si="39"/>
        <v/>
      </c>
    </row>
    <row r="89" spans="1:40" s="134" customFormat="1" ht="14.15" customHeight="1">
      <c r="A89" s="187"/>
      <c r="B89" s="194" t="s">
        <v>536</v>
      </c>
      <c r="C89" s="276"/>
      <c r="D89" s="276"/>
      <c r="E89" s="276"/>
      <c r="F89" s="276"/>
      <c r="G89" s="276"/>
      <c r="H89" s="354"/>
      <c r="I89" s="283"/>
      <c r="J89" s="281"/>
      <c r="K89" s="282"/>
      <c r="L89" s="281"/>
      <c r="M89" s="495"/>
      <c r="N89" s="496"/>
      <c r="O89" s="497"/>
      <c r="P89" s="496"/>
      <c r="Q89" s="283"/>
      <c r="R89" s="281"/>
      <c r="S89" s="282"/>
      <c r="T89" s="281"/>
      <c r="U89" s="360"/>
      <c r="V89" s="360"/>
      <c r="W89" s="360"/>
      <c r="X89" s="187"/>
      <c r="Z89" s="134" t="str">
        <f t="shared" si="31"/>
        <v/>
      </c>
      <c r="AA89" s="134" t="str">
        <f t="shared" si="36"/>
        <v/>
      </c>
      <c r="AB89" s="134" t="str">
        <f t="shared" si="32"/>
        <v/>
      </c>
      <c r="AC89" s="333" t="str">
        <f t="shared" si="33"/>
        <v/>
      </c>
      <c r="AD89" s="333" t="str">
        <f t="shared" si="34"/>
        <v/>
      </c>
      <c r="AE89" s="333" t="str">
        <f t="shared" si="35"/>
        <v/>
      </c>
      <c r="AF89" s="333" t="str">
        <f t="shared" si="37"/>
        <v/>
      </c>
      <c r="AG89" s="333" t="str">
        <f t="shared" si="40"/>
        <v/>
      </c>
      <c r="AH89" s="333" t="str">
        <f t="shared" si="41"/>
        <v/>
      </c>
      <c r="AI89" s="333" t="str">
        <f t="shared" si="42"/>
        <v/>
      </c>
      <c r="AJ89" s="333" t="str">
        <f t="shared" si="38"/>
        <v/>
      </c>
      <c r="AK89" s="333" t="str">
        <f t="shared" si="43"/>
        <v/>
      </c>
      <c r="AL89" s="333" t="str">
        <f t="shared" si="44"/>
        <v/>
      </c>
      <c r="AM89" s="333" t="str">
        <f t="shared" si="45"/>
        <v/>
      </c>
      <c r="AN89" s="333" t="str">
        <f t="shared" si="39"/>
        <v/>
      </c>
    </row>
    <row r="90" spans="1:40" s="134" customFormat="1" ht="14.15" customHeight="1">
      <c r="A90" s="187"/>
      <c r="B90" s="194" t="s">
        <v>537</v>
      </c>
      <c r="C90" s="276"/>
      <c r="D90" s="276"/>
      <c r="E90" s="276"/>
      <c r="F90" s="276"/>
      <c r="G90" s="276"/>
      <c r="H90" s="354"/>
      <c r="I90" s="283"/>
      <c r="J90" s="281"/>
      <c r="K90" s="282"/>
      <c r="L90" s="281"/>
      <c r="M90" s="495"/>
      <c r="N90" s="496"/>
      <c r="O90" s="497"/>
      <c r="P90" s="496"/>
      <c r="Q90" s="283"/>
      <c r="R90" s="281"/>
      <c r="S90" s="282"/>
      <c r="T90" s="281"/>
      <c r="U90" s="360"/>
      <c r="V90" s="360"/>
      <c r="W90" s="360"/>
      <c r="X90" s="187"/>
      <c r="Z90" s="134" t="str">
        <f t="shared" si="31"/>
        <v/>
      </c>
      <c r="AA90" s="134" t="str">
        <f t="shared" si="36"/>
        <v/>
      </c>
      <c r="AB90" s="134" t="str">
        <f t="shared" si="32"/>
        <v/>
      </c>
      <c r="AC90" s="333" t="str">
        <f t="shared" si="33"/>
        <v/>
      </c>
      <c r="AD90" s="333" t="str">
        <f t="shared" si="34"/>
        <v/>
      </c>
      <c r="AE90" s="333" t="str">
        <f t="shared" si="35"/>
        <v/>
      </c>
      <c r="AF90" s="333" t="str">
        <f t="shared" si="37"/>
        <v/>
      </c>
      <c r="AG90" s="333" t="str">
        <f t="shared" si="40"/>
        <v/>
      </c>
      <c r="AH90" s="333" t="str">
        <f t="shared" si="41"/>
        <v/>
      </c>
      <c r="AI90" s="333" t="str">
        <f t="shared" si="42"/>
        <v/>
      </c>
      <c r="AJ90" s="333" t="str">
        <f t="shared" si="38"/>
        <v/>
      </c>
      <c r="AK90" s="333" t="str">
        <f t="shared" si="43"/>
        <v/>
      </c>
      <c r="AL90" s="333" t="str">
        <f t="shared" si="44"/>
        <v/>
      </c>
      <c r="AM90" s="333" t="str">
        <f t="shared" si="45"/>
        <v/>
      </c>
      <c r="AN90" s="333" t="str">
        <f t="shared" si="39"/>
        <v/>
      </c>
    </row>
    <row r="91" spans="1:40" s="134" customFormat="1" ht="14.15" customHeight="1">
      <c r="A91" s="187"/>
      <c r="B91" s="194" t="s">
        <v>538</v>
      </c>
      <c r="C91" s="276"/>
      <c r="D91" s="276"/>
      <c r="E91" s="276"/>
      <c r="F91" s="276"/>
      <c r="G91" s="276"/>
      <c r="H91" s="354"/>
      <c r="I91" s="283"/>
      <c r="J91" s="281"/>
      <c r="K91" s="282"/>
      <c r="L91" s="281"/>
      <c r="M91" s="495"/>
      <c r="N91" s="496"/>
      <c r="O91" s="497"/>
      <c r="P91" s="496"/>
      <c r="Q91" s="283"/>
      <c r="R91" s="281"/>
      <c r="S91" s="282"/>
      <c r="T91" s="281"/>
      <c r="U91" s="360"/>
      <c r="V91" s="360"/>
      <c r="W91" s="360"/>
      <c r="X91" s="187"/>
      <c r="Z91" s="134" t="str">
        <f t="shared" si="31"/>
        <v/>
      </c>
      <c r="AA91" s="134" t="str">
        <f t="shared" si="36"/>
        <v/>
      </c>
      <c r="AB91" s="134" t="str">
        <f t="shared" si="32"/>
        <v/>
      </c>
      <c r="AC91" s="333" t="str">
        <f t="shared" si="33"/>
        <v/>
      </c>
      <c r="AD91" s="333" t="str">
        <f t="shared" si="34"/>
        <v/>
      </c>
      <c r="AE91" s="333" t="str">
        <f t="shared" si="35"/>
        <v/>
      </c>
      <c r="AF91" s="333" t="str">
        <f t="shared" si="37"/>
        <v/>
      </c>
      <c r="AG91" s="333" t="str">
        <f t="shared" si="40"/>
        <v/>
      </c>
      <c r="AH91" s="333" t="str">
        <f t="shared" si="41"/>
        <v/>
      </c>
      <c r="AI91" s="333" t="str">
        <f t="shared" si="42"/>
        <v/>
      </c>
      <c r="AJ91" s="333" t="str">
        <f t="shared" si="38"/>
        <v/>
      </c>
      <c r="AK91" s="333" t="str">
        <f t="shared" si="43"/>
        <v/>
      </c>
      <c r="AL91" s="333" t="str">
        <f t="shared" si="44"/>
        <v/>
      </c>
      <c r="AM91" s="333" t="str">
        <f t="shared" si="45"/>
        <v/>
      </c>
      <c r="AN91" s="333" t="str">
        <f t="shared" si="39"/>
        <v/>
      </c>
    </row>
    <row r="92" spans="1:40" s="134" customFormat="1" ht="14.15" customHeight="1">
      <c r="A92" s="187"/>
      <c r="B92" s="194" t="s">
        <v>539</v>
      </c>
      <c r="C92" s="276"/>
      <c r="D92" s="276"/>
      <c r="E92" s="276"/>
      <c r="F92" s="276"/>
      <c r="G92" s="276"/>
      <c r="H92" s="354"/>
      <c r="I92" s="283"/>
      <c r="J92" s="281"/>
      <c r="K92" s="282"/>
      <c r="L92" s="281"/>
      <c r="M92" s="495"/>
      <c r="N92" s="496"/>
      <c r="O92" s="497"/>
      <c r="P92" s="496"/>
      <c r="Q92" s="283"/>
      <c r="R92" s="281"/>
      <c r="S92" s="282"/>
      <c r="T92" s="281"/>
      <c r="U92" s="360"/>
      <c r="V92" s="360"/>
      <c r="W92" s="360"/>
      <c r="X92" s="187"/>
      <c r="Z92" s="134" t="str">
        <f t="shared" si="31"/>
        <v/>
      </c>
      <c r="AA92" s="134" t="str">
        <f t="shared" si="36"/>
        <v/>
      </c>
      <c r="AB92" s="134" t="str">
        <f t="shared" si="32"/>
        <v/>
      </c>
      <c r="AC92" s="333" t="str">
        <f t="shared" si="33"/>
        <v/>
      </c>
      <c r="AD92" s="333" t="str">
        <f t="shared" si="34"/>
        <v/>
      </c>
      <c r="AE92" s="333" t="str">
        <f t="shared" si="35"/>
        <v/>
      </c>
      <c r="AF92" s="333" t="str">
        <f t="shared" si="37"/>
        <v/>
      </c>
      <c r="AG92" s="333" t="str">
        <f t="shared" si="40"/>
        <v/>
      </c>
      <c r="AH92" s="333" t="str">
        <f t="shared" si="41"/>
        <v/>
      </c>
      <c r="AI92" s="333" t="str">
        <f t="shared" si="42"/>
        <v/>
      </c>
      <c r="AJ92" s="333" t="str">
        <f t="shared" si="38"/>
        <v/>
      </c>
      <c r="AK92" s="333" t="str">
        <f t="shared" si="43"/>
        <v/>
      </c>
      <c r="AL92" s="333" t="str">
        <f t="shared" si="44"/>
        <v/>
      </c>
      <c r="AM92" s="333" t="str">
        <f t="shared" si="45"/>
        <v/>
      </c>
      <c r="AN92" s="333" t="str">
        <f t="shared" si="39"/>
        <v/>
      </c>
    </row>
    <row r="93" spans="1:40" s="134" customFormat="1" ht="14.15" customHeight="1">
      <c r="A93" s="187"/>
      <c r="B93" s="194" t="s">
        <v>540</v>
      </c>
      <c r="C93" s="276"/>
      <c r="D93" s="276"/>
      <c r="E93" s="276"/>
      <c r="F93" s="276"/>
      <c r="G93" s="276"/>
      <c r="H93" s="354"/>
      <c r="I93" s="283"/>
      <c r="J93" s="281"/>
      <c r="K93" s="282"/>
      <c r="L93" s="281"/>
      <c r="M93" s="495"/>
      <c r="N93" s="496"/>
      <c r="O93" s="497"/>
      <c r="P93" s="496"/>
      <c r="Q93" s="283"/>
      <c r="R93" s="281"/>
      <c r="S93" s="282"/>
      <c r="T93" s="281"/>
      <c r="U93" s="360"/>
      <c r="V93" s="360"/>
      <c r="W93" s="360"/>
      <c r="X93" s="187"/>
      <c r="Z93" s="134" t="str">
        <f t="shared" si="31"/>
        <v/>
      </c>
      <c r="AA93" s="134" t="str">
        <f t="shared" si="36"/>
        <v/>
      </c>
      <c r="AB93" s="134" t="str">
        <f t="shared" si="32"/>
        <v/>
      </c>
      <c r="AC93" s="333" t="str">
        <f t="shared" si="33"/>
        <v/>
      </c>
      <c r="AD93" s="333" t="str">
        <f t="shared" si="34"/>
        <v/>
      </c>
      <c r="AE93" s="333" t="str">
        <f t="shared" si="35"/>
        <v/>
      </c>
      <c r="AF93" s="333" t="str">
        <f t="shared" si="37"/>
        <v/>
      </c>
      <c r="AG93" s="333" t="str">
        <f t="shared" si="40"/>
        <v/>
      </c>
      <c r="AH93" s="333" t="str">
        <f t="shared" si="41"/>
        <v/>
      </c>
      <c r="AI93" s="333" t="str">
        <f t="shared" si="42"/>
        <v/>
      </c>
      <c r="AJ93" s="333" t="str">
        <f t="shared" si="38"/>
        <v/>
      </c>
      <c r="AK93" s="333" t="str">
        <f t="shared" si="43"/>
        <v/>
      </c>
      <c r="AL93" s="333" t="str">
        <f t="shared" si="44"/>
        <v/>
      </c>
      <c r="AM93" s="333" t="str">
        <f t="shared" si="45"/>
        <v/>
      </c>
      <c r="AN93" s="333" t="str">
        <f t="shared" si="39"/>
        <v/>
      </c>
    </row>
    <row r="94" spans="1:40" s="134" customFormat="1" ht="14.15" customHeight="1">
      <c r="A94" s="187"/>
      <c r="B94" s="194" t="s">
        <v>541</v>
      </c>
      <c r="C94" s="276"/>
      <c r="D94" s="276"/>
      <c r="E94" s="276"/>
      <c r="F94" s="276"/>
      <c r="G94" s="276"/>
      <c r="H94" s="354"/>
      <c r="I94" s="283"/>
      <c r="J94" s="281"/>
      <c r="K94" s="282"/>
      <c r="L94" s="281"/>
      <c r="M94" s="495"/>
      <c r="N94" s="496"/>
      <c r="O94" s="497"/>
      <c r="P94" s="496"/>
      <c r="Q94" s="283"/>
      <c r="R94" s="281"/>
      <c r="S94" s="282"/>
      <c r="T94" s="281"/>
      <c r="U94" s="360"/>
      <c r="V94" s="360"/>
      <c r="W94" s="360"/>
      <c r="X94" s="187"/>
      <c r="Z94" s="134" t="str">
        <f t="shared" si="31"/>
        <v/>
      </c>
      <c r="AA94" s="134" t="str">
        <f t="shared" si="36"/>
        <v/>
      </c>
      <c r="AB94" s="134" t="str">
        <f t="shared" si="32"/>
        <v/>
      </c>
      <c r="AC94" s="333" t="str">
        <f t="shared" si="33"/>
        <v/>
      </c>
      <c r="AD94" s="333" t="str">
        <f t="shared" si="34"/>
        <v/>
      </c>
      <c r="AE94" s="333" t="str">
        <f t="shared" si="35"/>
        <v/>
      </c>
      <c r="AF94" s="333" t="str">
        <f t="shared" si="37"/>
        <v/>
      </c>
      <c r="AG94" s="333" t="str">
        <f t="shared" si="40"/>
        <v/>
      </c>
      <c r="AH94" s="333" t="str">
        <f t="shared" si="41"/>
        <v/>
      </c>
      <c r="AI94" s="333" t="str">
        <f t="shared" si="42"/>
        <v/>
      </c>
      <c r="AJ94" s="333" t="str">
        <f t="shared" si="38"/>
        <v/>
      </c>
      <c r="AK94" s="333" t="str">
        <f t="shared" si="43"/>
        <v/>
      </c>
      <c r="AL94" s="333" t="str">
        <f t="shared" si="44"/>
        <v/>
      </c>
      <c r="AM94" s="333" t="str">
        <f t="shared" si="45"/>
        <v/>
      </c>
      <c r="AN94" s="333" t="str">
        <f t="shared" si="39"/>
        <v/>
      </c>
    </row>
    <row r="95" spans="1:40" s="134" customFormat="1" ht="14.15" customHeight="1">
      <c r="A95" s="187"/>
      <c r="B95" s="194" t="s">
        <v>542</v>
      </c>
      <c r="C95" s="276"/>
      <c r="D95" s="276"/>
      <c r="E95" s="276"/>
      <c r="F95" s="276"/>
      <c r="G95" s="276"/>
      <c r="H95" s="354"/>
      <c r="I95" s="283"/>
      <c r="J95" s="281"/>
      <c r="K95" s="282"/>
      <c r="L95" s="281"/>
      <c r="M95" s="495"/>
      <c r="N95" s="496"/>
      <c r="O95" s="497"/>
      <c r="P95" s="496"/>
      <c r="Q95" s="283"/>
      <c r="R95" s="281"/>
      <c r="S95" s="282"/>
      <c r="T95" s="281"/>
      <c r="U95" s="360"/>
      <c r="V95" s="360"/>
      <c r="W95" s="360"/>
      <c r="X95" s="187"/>
      <c r="Z95" s="134" t="str">
        <f t="shared" si="31"/>
        <v/>
      </c>
      <c r="AA95" s="134" t="str">
        <f t="shared" si="36"/>
        <v/>
      </c>
      <c r="AB95" s="134" t="str">
        <f t="shared" si="32"/>
        <v/>
      </c>
      <c r="AC95" s="333" t="str">
        <f t="shared" si="33"/>
        <v/>
      </c>
      <c r="AD95" s="333" t="str">
        <f t="shared" si="34"/>
        <v/>
      </c>
      <c r="AE95" s="333" t="str">
        <f t="shared" si="35"/>
        <v/>
      </c>
      <c r="AF95" s="333" t="str">
        <f t="shared" si="37"/>
        <v/>
      </c>
      <c r="AG95" s="333" t="str">
        <f t="shared" si="40"/>
        <v/>
      </c>
      <c r="AH95" s="333" t="str">
        <f t="shared" si="41"/>
        <v/>
      </c>
      <c r="AI95" s="333" t="str">
        <f t="shared" si="42"/>
        <v/>
      </c>
      <c r="AJ95" s="333" t="str">
        <f t="shared" si="38"/>
        <v/>
      </c>
      <c r="AK95" s="333" t="str">
        <f t="shared" si="43"/>
        <v/>
      </c>
      <c r="AL95" s="333" t="str">
        <f t="shared" si="44"/>
        <v/>
      </c>
      <c r="AM95" s="333" t="str">
        <f t="shared" si="45"/>
        <v/>
      </c>
      <c r="AN95" s="333" t="str">
        <f t="shared" si="39"/>
        <v/>
      </c>
    </row>
    <row r="96" spans="1:40" s="134" customFormat="1" ht="14.15" customHeight="1">
      <c r="A96" s="187"/>
      <c r="B96" s="194" t="s">
        <v>543</v>
      </c>
      <c r="C96" s="276"/>
      <c r="D96" s="276"/>
      <c r="E96" s="276"/>
      <c r="F96" s="276"/>
      <c r="G96" s="276"/>
      <c r="H96" s="354"/>
      <c r="I96" s="283"/>
      <c r="J96" s="281"/>
      <c r="K96" s="282"/>
      <c r="L96" s="281"/>
      <c r="M96" s="495"/>
      <c r="N96" s="496"/>
      <c r="O96" s="497"/>
      <c r="P96" s="496"/>
      <c r="Q96" s="283"/>
      <c r="R96" s="281"/>
      <c r="S96" s="282"/>
      <c r="T96" s="281"/>
      <c r="U96" s="360"/>
      <c r="V96" s="360"/>
      <c r="W96" s="360"/>
      <c r="X96" s="187"/>
      <c r="Z96" s="134" t="str">
        <f t="shared" si="31"/>
        <v/>
      </c>
      <c r="AA96" s="134" t="str">
        <f t="shared" si="36"/>
        <v/>
      </c>
      <c r="AB96" s="134" t="str">
        <f t="shared" si="32"/>
        <v/>
      </c>
      <c r="AC96" s="333" t="str">
        <f t="shared" si="33"/>
        <v/>
      </c>
      <c r="AD96" s="333" t="str">
        <f t="shared" si="34"/>
        <v/>
      </c>
      <c r="AE96" s="333" t="str">
        <f t="shared" si="35"/>
        <v/>
      </c>
      <c r="AF96" s="333" t="str">
        <f t="shared" si="37"/>
        <v/>
      </c>
      <c r="AG96" s="333" t="str">
        <f t="shared" si="40"/>
        <v/>
      </c>
      <c r="AH96" s="333" t="str">
        <f t="shared" si="41"/>
        <v/>
      </c>
      <c r="AI96" s="333" t="str">
        <f t="shared" si="42"/>
        <v/>
      </c>
      <c r="AJ96" s="333" t="str">
        <f t="shared" si="38"/>
        <v/>
      </c>
      <c r="AK96" s="333" t="str">
        <f t="shared" si="43"/>
        <v/>
      </c>
      <c r="AL96" s="333" t="str">
        <f t="shared" si="44"/>
        <v/>
      </c>
      <c r="AM96" s="333" t="str">
        <f t="shared" si="45"/>
        <v/>
      </c>
      <c r="AN96" s="333" t="str">
        <f t="shared" si="39"/>
        <v/>
      </c>
    </row>
    <row r="97" spans="1:40" s="134" customFormat="1" ht="14.15" customHeight="1">
      <c r="A97" s="187"/>
      <c r="B97" s="194" t="s">
        <v>544</v>
      </c>
      <c r="C97" s="276"/>
      <c r="D97" s="276"/>
      <c r="E97" s="276"/>
      <c r="F97" s="276"/>
      <c r="G97" s="276"/>
      <c r="H97" s="354"/>
      <c r="I97" s="283"/>
      <c r="J97" s="281"/>
      <c r="K97" s="282"/>
      <c r="L97" s="281"/>
      <c r="M97" s="495"/>
      <c r="N97" s="496"/>
      <c r="O97" s="497"/>
      <c r="P97" s="496"/>
      <c r="Q97" s="283"/>
      <c r="R97" s="281"/>
      <c r="S97" s="282"/>
      <c r="T97" s="281"/>
      <c r="U97" s="360"/>
      <c r="V97" s="360"/>
      <c r="W97" s="360"/>
      <c r="X97" s="187"/>
      <c r="Z97" s="134" t="str">
        <f t="shared" si="31"/>
        <v/>
      </c>
      <c r="AA97" s="134" t="str">
        <f t="shared" si="36"/>
        <v/>
      </c>
      <c r="AB97" s="134" t="str">
        <f t="shared" si="32"/>
        <v/>
      </c>
      <c r="AC97" s="333" t="str">
        <f t="shared" si="33"/>
        <v/>
      </c>
      <c r="AD97" s="333" t="str">
        <f t="shared" si="34"/>
        <v/>
      </c>
      <c r="AE97" s="333" t="str">
        <f t="shared" si="35"/>
        <v/>
      </c>
      <c r="AF97" s="333" t="str">
        <f t="shared" si="37"/>
        <v/>
      </c>
      <c r="AG97" s="333" t="str">
        <f t="shared" si="40"/>
        <v/>
      </c>
      <c r="AH97" s="333" t="str">
        <f t="shared" si="41"/>
        <v/>
      </c>
      <c r="AI97" s="333" t="str">
        <f t="shared" si="42"/>
        <v/>
      </c>
      <c r="AJ97" s="333" t="str">
        <f t="shared" si="38"/>
        <v/>
      </c>
      <c r="AK97" s="333" t="str">
        <f t="shared" si="43"/>
        <v/>
      </c>
      <c r="AL97" s="333" t="str">
        <f t="shared" si="44"/>
        <v/>
      </c>
      <c r="AM97" s="333" t="str">
        <f t="shared" si="45"/>
        <v/>
      </c>
      <c r="AN97" s="333" t="str">
        <f t="shared" si="39"/>
        <v/>
      </c>
    </row>
    <row r="98" spans="1:40" s="134" customFormat="1" ht="14.15" customHeight="1">
      <c r="A98" s="187"/>
      <c r="B98" s="194" t="s">
        <v>545</v>
      </c>
      <c r="C98" s="276"/>
      <c r="D98" s="276"/>
      <c r="E98" s="276"/>
      <c r="F98" s="276"/>
      <c r="G98" s="276"/>
      <c r="H98" s="354"/>
      <c r="I98" s="283"/>
      <c r="J98" s="281"/>
      <c r="K98" s="282"/>
      <c r="L98" s="281"/>
      <c r="M98" s="495"/>
      <c r="N98" s="496"/>
      <c r="O98" s="497"/>
      <c r="P98" s="496"/>
      <c r="Q98" s="283"/>
      <c r="R98" s="281"/>
      <c r="S98" s="282"/>
      <c r="T98" s="281"/>
      <c r="U98" s="360"/>
      <c r="V98" s="360"/>
      <c r="W98" s="360"/>
      <c r="X98" s="187"/>
      <c r="Z98" s="134" t="str">
        <f t="shared" si="31"/>
        <v/>
      </c>
      <c r="AA98" s="134" t="str">
        <f t="shared" si="36"/>
        <v/>
      </c>
      <c r="AB98" s="134" t="str">
        <f t="shared" si="32"/>
        <v/>
      </c>
      <c r="AC98" s="333" t="str">
        <f t="shared" si="33"/>
        <v/>
      </c>
      <c r="AD98" s="333" t="str">
        <f t="shared" si="34"/>
        <v/>
      </c>
      <c r="AE98" s="333" t="str">
        <f t="shared" si="35"/>
        <v/>
      </c>
      <c r="AF98" s="333" t="str">
        <f t="shared" si="37"/>
        <v/>
      </c>
      <c r="AG98" s="333" t="str">
        <f t="shared" si="40"/>
        <v/>
      </c>
      <c r="AH98" s="333" t="str">
        <f t="shared" si="41"/>
        <v/>
      </c>
      <c r="AI98" s="333" t="str">
        <f t="shared" si="42"/>
        <v/>
      </c>
      <c r="AJ98" s="333" t="str">
        <f t="shared" si="38"/>
        <v/>
      </c>
      <c r="AK98" s="333" t="str">
        <f t="shared" si="43"/>
        <v/>
      </c>
      <c r="AL98" s="333" t="str">
        <f t="shared" si="44"/>
        <v/>
      </c>
      <c r="AM98" s="333" t="str">
        <f t="shared" si="45"/>
        <v/>
      </c>
      <c r="AN98" s="333" t="str">
        <f t="shared" si="39"/>
        <v/>
      </c>
    </row>
    <row r="99" spans="1:40" s="134" customFormat="1" ht="14.15" customHeight="1">
      <c r="A99" s="187"/>
      <c r="B99" s="194" t="s">
        <v>546</v>
      </c>
      <c r="C99" s="276"/>
      <c r="D99" s="276"/>
      <c r="E99" s="276"/>
      <c r="F99" s="276"/>
      <c r="G99" s="276"/>
      <c r="H99" s="354"/>
      <c r="I99" s="283"/>
      <c r="J99" s="281"/>
      <c r="K99" s="282"/>
      <c r="L99" s="281"/>
      <c r="M99" s="495"/>
      <c r="N99" s="496"/>
      <c r="O99" s="497"/>
      <c r="P99" s="496"/>
      <c r="Q99" s="283"/>
      <c r="R99" s="281"/>
      <c r="S99" s="282"/>
      <c r="T99" s="281"/>
      <c r="U99" s="360"/>
      <c r="V99" s="360"/>
      <c r="W99" s="360"/>
      <c r="X99" s="187"/>
      <c r="Z99" s="134" t="str">
        <f t="shared" si="31"/>
        <v/>
      </c>
      <c r="AA99" s="134" t="str">
        <f t="shared" si="36"/>
        <v/>
      </c>
      <c r="AB99" s="134" t="str">
        <f t="shared" si="32"/>
        <v/>
      </c>
      <c r="AC99" s="333" t="str">
        <f t="shared" si="33"/>
        <v/>
      </c>
      <c r="AD99" s="333" t="str">
        <f t="shared" si="34"/>
        <v/>
      </c>
      <c r="AE99" s="333" t="str">
        <f t="shared" si="35"/>
        <v/>
      </c>
      <c r="AF99" s="333" t="str">
        <f t="shared" si="37"/>
        <v/>
      </c>
      <c r="AG99" s="333" t="str">
        <f t="shared" si="40"/>
        <v/>
      </c>
      <c r="AH99" s="333" t="str">
        <f t="shared" si="41"/>
        <v/>
      </c>
      <c r="AI99" s="333" t="str">
        <f t="shared" si="42"/>
        <v/>
      </c>
      <c r="AJ99" s="333" t="str">
        <f t="shared" si="38"/>
        <v/>
      </c>
      <c r="AK99" s="333" t="str">
        <f t="shared" si="43"/>
        <v/>
      </c>
      <c r="AL99" s="333" t="str">
        <f t="shared" si="44"/>
        <v/>
      </c>
      <c r="AM99" s="333" t="str">
        <f t="shared" si="45"/>
        <v/>
      </c>
      <c r="AN99" s="333" t="str">
        <f t="shared" si="39"/>
        <v/>
      </c>
    </row>
    <row r="100" spans="1:40" s="134" customFormat="1" ht="14.15" customHeight="1">
      <c r="A100" s="187"/>
      <c r="B100" s="194" t="s">
        <v>547</v>
      </c>
      <c r="C100" s="276"/>
      <c r="D100" s="276"/>
      <c r="E100" s="276"/>
      <c r="F100" s="276"/>
      <c r="G100" s="276"/>
      <c r="H100" s="354"/>
      <c r="I100" s="283"/>
      <c r="J100" s="281"/>
      <c r="K100" s="282"/>
      <c r="L100" s="281"/>
      <c r="M100" s="495"/>
      <c r="N100" s="496"/>
      <c r="O100" s="497"/>
      <c r="P100" s="496"/>
      <c r="Q100" s="283"/>
      <c r="R100" s="281"/>
      <c r="S100" s="282"/>
      <c r="T100" s="281"/>
      <c r="U100" s="360"/>
      <c r="V100" s="360"/>
      <c r="W100" s="360"/>
      <c r="X100" s="187"/>
      <c r="Z100" s="134" t="str">
        <f t="shared" si="31"/>
        <v/>
      </c>
      <c r="AA100" s="134" t="str">
        <f t="shared" si="36"/>
        <v/>
      </c>
      <c r="AB100" s="134" t="str">
        <f t="shared" si="32"/>
        <v/>
      </c>
      <c r="AC100" s="333" t="str">
        <f t="shared" si="33"/>
        <v/>
      </c>
      <c r="AD100" s="333" t="str">
        <f t="shared" si="34"/>
        <v/>
      </c>
      <c r="AE100" s="333" t="str">
        <f t="shared" si="35"/>
        <v/>
      </c>
      <c r="AF100" s="333" t="str">
        <f t="shared" si="37"/>
        <v/>
      </c>
      <c r="AG100" s="333" t="str">
        <f t="shared" si="40"/>
        <v/>
      </c>
      <c r="AH100" s="333" t="str">
        <f t="shared" si="41"/>
        <v/>
      </c>
      <c r="AI100" s="333" t="str">
        <f t="shared" si="42"/>
        <v/>
      </c>
      <c r="AJ100" s="333" t="str">
        <f t="shared" si="38"/>
        <v/>
      </c>
      <c r="AK100" s="333" t="str">
        <f t="shared" si="43"/>
        <v/>
      </c>
      <c r="AL100" s="333" t="str">
        <f t="shared" si="44"/>
        <v/>
      </c>
      <c r="AM100" s="333" t="str">
        <f t="shared" si="45"/>
        <v/>
      </c>
      <c r="AN100" s="333" t="str">
        <f t="shared" si="39"/>
        <v/>
      </c>
    </row>
    <row r="101" spans="1:40" s="134" customFormat="1" ht="14.15" customHeight="1">
      <c r="A101" s="187"/>
      <c r="B101" s="194" t="s">
        <v>548</v>
      </c>
      <c r="C101" s="276"/>
      <c r="D101" s="276"/>
      <c r="E101" s="276"/>
      <c r="F101" s="276"/>
      <c r="G101" s="276"/>
      <c r="H101" s="354"/>
      <c r="I101" s="283"/>
      <c r="J101" s="281"/>
      <c r="K101" s="282"/>
      <c r="L101" s="281"/>
      <c r="M101" s="495"/>
      <c r="N101" s="496"/>
      <c r="O101" s="497"/>
      <c r="P101" s="496"/>
      <c r="Q101" s="283"/>
      <c r="R101" s="281"/>
      <c r="S101" s="282"/>
      <c r="T101" s="281"/>
      <c r="U101" s="360"/>
      <c r="V101" s="360"/>
      <c r="W101" s="360"/>
      <c r="X101" s="187"/>
      <c r="Z101" s="134" t="str">
        <f t="shared" si="31"/>
        <v/>
      </c>
      <c r="AA101" s="134" t="str">
        <f t="shared" si="36"/>
        <v/>
      </c>
      <c r="AB101" s="134" t="str">
        <f t="shared" si="32"/>
        <v/>
      </c>
      <c r="AC101" s="333" t="str">
        <f t="shared" si="33"/>
        <v/>
      </c>
      <c r="AD101" s="333" t="str">
        <f t="shared" si="34"/>
        <v/>
      </c>
      <c r="AE101" s="333" t="str">
        <f t="shared" si="35"/>
        <v/>
      </c>
      <c r="AF101" s="333" t="str">
        <f t="shared" si="37"/>
        <v/>
      </c>
      <c r="AG101" s="333" t="str">
        <f t="shared" si="40"/>
        <v/>
      </c>
      <c r="AH101" s="333" t="str">
        <f t="shared" si="41"/>
        <v/>
      </c>
      <c r="AI101" s="333" t="str">
        <f t="shared" si="42"/>
        <v/>
      </c>
      <c r="AJ101" s="333" t="str">
        <f t="shared" si="38"/>
        <v/>
      </c>
      <c r="AK101" s="333" t="str">
        <f t="shared" si="43"/>
        <v/>
      </c>
      <c r="AL101" s="333" t="str">
        <f t="shared" si="44"/>
        <v/>
      </c>
      <c r="AM101" s="333" t="str">
        <f t="shared" si="45"/>
        <v/>
      </c>
      <c r="AN101" s="333" t="str">
        <f t="shared" si="39"/>
        <v/>
      </c>
    </row>
    <row r="102" spans="1:40" s="134" customFormat="1" ht="14.15" customHeight="1">
      <c r="A102" s="187"/>
      <c r="B102" s="194" t="s">
        <v>549</v>
      </c>
      <c r="C102" s="276"/>
      <c r="D102" s="276"/>
      <c r="E102" s="276"/>
      <c r="F102" s="276"/>
      <c r="G102" s="276"/>
      <c r="H102" s="354"/>
      <c r="I102" s="283"/>
      <c r="J102" s="281"/>
      <c r="K102" s="282"/>
      <c r="L102" s="281"/>
      <c r="M102" s="495"/>
      <c r="N102" s="496"/>
      <c r="O102" s="497"/>
      <c r="P102" s="496"/>
      <c r="Q102" s="283"/>
      <c r="R102" s="281"/>
      <c r="S102" s="282"/>
      <c r="T102" s="281"/>
      <c r="U102" s="360"/>
      <c r="V102" s="360"/>
      <c r="W102" s="360"/>
      <c r="X102" s="187"/>
      <c r="Z102" s="134" t="str">
        <f t="shared" ref="Z102:Z133" si="46">IF(H102="","",H102)</f>
        <v/>
      </c>
      <c r="AA102" s="134" t="str">
        <f t="shared" si="36"/>
        <v/>
      </c>
      <c r="AB102" s="134" t="str">
        <f t="shared" ref="AB102:AB133" si="47">IF(H102="","",C102)</f>
        <v/>
      </c>
      <c r="AC102" s="333" t="str">
        <f t="shared" ref="AC102:AC133" si="48">IF(H102="","",I102)</f>
        <v/>
      </c>
      <c r="AD102" s="333" t="str">
        <f t="shared" ref="AD102:AD133" si="49">IF(H102="","",K102)</f>
        <v/>
      </c>
      <c r="AE102" s="333" t="str">
        <f t="shared" ref="AE102:AE133" si="50">IF(H102="","",J102)</f>
        <v/>
      </c>
      <c r="AF102" s="333" t="str">
        <f t="shared" si="37"/>
        <v/>
      </c>
      <c r="AG102" s="333" t="str">
        <f t="shared" si="40"/>
        <v/>
      </c>
      <c r="AH102" s="333" t="str">
        <f t="shared" si="41"/>
        <v/>
      </c>
      <c r="AI102" s="333" t="str">
        <f t="shared" si="42"/>
        <v/>
      </c>
      <c r="AJ102" s="333" t="str">
        <f t="shared" si="38"/>
        <v/>
      </c>
      <c r="AK102" s="333" t="str">
        <f t="shared" si="43"/>
        <v/>
      </c>
      <c r="AL102" s="333" t="str">
        <f t="shared" si="44"/>
        <v/>
      </c>
      <c r="AM102" s="333" t="str">
        <f t="shared" si="45"/>
        <v/>
      </c>
      <c r="AN102" s="333" t="str">
        <f t="shared" si="39"/>
        <v/>
      </c>
    </row>
    <row r="103" spans="1:40" s="134" customFormat="1" ht="14.15" customHeight="1">
      <c r="A103" s="187"/>
      <c r="B103" s="194" t="s">
        <v>550</v>
      </c>
      <c r="C103" s="276"/>
      <c r="D103" s="276"/>
      <c r="E103" s="276"/>
      <c r="F103" s="276"/>
      <c r="G103" s="276"/>
      <c r="H103" s="354"/>
      <c r="I103" s="283"/>
      <c r="J103" s="281"/>
      <c r="K103" s="282"/>
      <c r="L103" s="281"/>
      <c r="M103" s="495"/>
      <c r="N103" s="496"/>
      <c r="O103" s="497"/>
      <c r="P103" s="496"/>
      <c r="Q103" s="283"/>
      <c r="R103" s="281"/>
      <c r="S103" s="282"/>
      <c r="T103" s="281"/>
      <c r="U103" s="360"/>
      <c r="V103" s="360"/>
      <c r="W103" s="360"/>
      <c r="X103" s="187"/>
      <c r="Z103" s="134" t="str">
        <f t="shared" si="46"/>
        <v/>
      </c>
      <c r="AA103" s="134" t="str">
        <f t="shared" si="36"/>
        <v/>
      </c>
      <c r="AB103" s="134" t="str">
        <f t="shared" si="47"/>
        <v/>
      </c>
      <c r="AC103" s="333" t="str">
        <f t="shared" si="48"/>
        <v/>
      </c>
      <c r="AD103" s="333" t="str">
        <f t="shared" si="49"/>
        <v/>
      </c>
      <c r="AE103" s="333" t="str">
        <f t="shared" si="50"/>
        <v/>
      </c>
      <c r="AF103" s="333" t="str">
        <f t="shared" si="37"/>
        <v/>
      </c>
      <c r="AG103" s="333" t="str">
        <f t="shared" si="40"/>
        <v/>
      </c>
      <c r="AH103" s="333" t="str">
        <f t="shared" si="41"/>
        <v/>
      </c>
      <c r="AI103" s="333" t="str">
        <f t="shared" si="42"/>
        <v/>
      </c>
      <c r="AJ103" s="333" t="str">
        <f t="shared" si="38"/>
        <v/>
      </c>
      <c r="AK103" s="333" t="str">
        <f t="shared" si="43"/>
        <v/>
      </c>
      <c r="AL103" s="333" t="str">
        <f t="shared" si="44"/>
        <v/>
      </c>
      <c r="AM103" s="333" t="str">
        <f t="shared" si="45"/>
        <v/>
      </c>
      <c r="AN103" s="333" t="str">
        <f t="shared" si="39"/>
        <v/>
      </c>
    </row>
    <row r="104" spans="1:40" s="134" customFormat="1" ht="14.15" customHeight="1">
      <c r="A104" s="187"/>
      <c r="B104" s="194" t="s">
        <v>551</v>
      </c>
      <c r="C104" s="276"/>
      <c r="D104" s="276"/>
      <c r="E104" s="276"/>
      <c r="F104" s="276"/>
      <c r="G104" s="276"/>
      <c r="H104" s="354"/>
      <c r="I104" s="283"/>
      <c r="J104" s="281"/>
      <c r="K104" s="282"/>
      <c r="L104" s="281"/>
      <c r="M104" s="495"/>
      <c r="N104" s="496"/>
      <c r="O104" s="497"/>
      <c r="P104" s="496"/>
      <c r="Q104" s="283"/>
      <c r="R104" s="281"/>
      <c r="S104" s="282"/>
      <c r="T104" s="281"/>
      <c r="U104" s="360"/>
      <c r="V104" s="360"/>
      <c r="W104" s="360"/>
      <c r="X104" s="187"/>
      <c r="Z104" s="134" t="str">
        <f t="shared" si="46"/>
        <v/>
      </c>
      <c r="AA104" s="134" t="str">
        <f t="shared" si="36"/>
        <v/>
      </c>
      <c r="AB104" s="134" t="str">
        <f t="shared" si="47"/>
        <v/>
      </c>
      <c r="AC104" s="333" t="str">
        <f t="shared" si="48"/>
        <v/>
      </c>
      <c r="AD104" s="333" t="str">
        <f t="shared" si="49"/>
        <v/>
      </c>
      <c r="AE104" s="333" t="str">
        <f t="shared" si="50"/>
        <v/>
      </c>
      <c r="AF104" s="333" t="str">
        <f t="shared" si="37"/>
        <v/>
      </c>
      <c r="AG104" s="333" t="str">
        <f t="shared" si="40"/>
        <v/>
      </c>
      <c r="AH104" s="333" t="str">
        <f t="shared" si="41"/>
        <v/>
      </c>
      <c r="AI104" s="333" t="str">
        <f t="shared" si="42"/>
        <v/>
      </c>
      <c r="AJ104" s="333" t="str">
        <f t="shared" si="38"/>
        <v/>
      </c>
      <c r="AK104" s="333" t="str">
        <f t="shared" si="43"/>
        <v/>
      </c>
      <c r="AL104" s="333" t="str">
        <f t="shared" si="44"/>
        <v/>
      </c>
      <c r="AM104" s="333" t="str">
        <f t="shared" si="45"/>
        <v/>
      </c>
      <c r="AN104" s="333" t="str">
        <f t="shared" si="39"/>
        <v/>
      </c>
    </row>
    <row r="105" spans="1:40" s="134" customFormat="1" ht="14.15" customHeight="1">
      <c r="A105" s="187"/>
      <c r="B105" s="194" t="s">
        <v>552</v>
      </c>
      <c r="C105" s="276"/>
      <c r="D105" s="276"/>
      <c r="E105" s="276"/>
      <c r="F105" s="276"/>
      <c r="G105" s="276"/>
      <c r="H105" s="354"/>
      <c r="I105" s="283"/>
      <c r="J105" s="281"/>
      <c r="K105" s="282"/>
      <c r="L105" s="281"/>
      <c r="M105" s="495"/>
      <c r="N105" s="496"/>
      <c r="O105" s="497"/>
      <c r="P105" s="496"/>
      <c r="Q105" s="283"/>
      <c r="R105" s="281"/>
      <c r="S105" s="282"/>
      <c r="T105" s="281"/>
      <c r="U105" s="360"/>
      <c r="V105" s="360"/>
      <c r="W105" s="360"/>
      <c r="X105" s="187"/>
      <c r="Z105" s="134" t="str">
        <f t="shared" si="46"/>
        <v/>
      </c>
      <c r="AA105" s="134" t="str">
        <f t="shared" si="36"/>
        <v/>
      </c>
      <c r="AB105" s="134" t="str">
        <f t="shared" si="47"/>
        <v/>
      </c>
      <c r="AC105" s="333" t="str">
        <f t="shared" si="48"/>
        <v/>
      </c>
      <c r="AD105" s="333" t="str">
        <f t="shared" si="49"/>
        <v/>
      </c>
      <c r="AE105" s="333" t="str">
        <f t="shared" si="50"/>
        <v/>
      </c>
      <c r="AF105" s="333" t="str">
        <f t="shared" si="37"/>
        <v/>
      </c>
      <c r="AG105" s="333" t="str">
        <f t="shared" si="40"/>
        <v/>
      </c>
      <c r="AH105" s="333" t="str">
        <f t="shared" si="41"/>
        <v/>
      </c>
      <c r="AI105" s="333" t="str">
        <f t="shared" si="42"/>
        <v/>
      </c>
      <c r="AJ105" s="333" t="str">
        <f t="shared" si="38"/>
        <v/>
      </c>
      <c r="AK105" s="333" t="str">
        <f t="shared" si="43"/>
        <v/>
      </c>
      <c r="AL105" s="333" t="str">
        <f t="shared" si="44"/>
        <v/>
      </c>
      <c r="AM105" s="333" t="str">
        <f t="shared" si="45"/>
        <v/>
      </c>
      <c r="AN105" s="333" t="str">
        <f t="shared" si="39"/>
        <v/>
      </c>
    </row>
    <row r="106" spans="1:40" s="134" customFormat="1" ht="14.15" customHeight="1">
      <c r="A106" s="187"/>
      <c r="B106" s="194" t="s">
        <v>553</v>
      </c>
      <c r="C106" s="276"/>
      <c r="D106" s="276"/>
      <c r="E106" s="276"/>
      <c r="F106" s="276"/>
      <c r="G106" s="276"/>
      <c r="H106" s="354"/>
      <c r="I106" s="283"/>
      <c r="J106" s="281"/>
      <c r="K106" s="282"/>
      <c r="L106" s="281"/>
      <c r="M106" s="495"/>
      <c r="N106" s="496"/>
      <c r="O106" s="497"/>
      <c r="P106" s="496"/>
      <c r="Q106" s="283"/>
      <c r="R106" s="281"/>
      <c r="S106" s="282"/>
      <c r="T106" s="281"/>
      <c r="U106" s="360"/>
      <c r="V106" s="360"/>
      <c r="W106" s="360"/>
      <c r="X106" s="187"/>
      <c r="Z106" s="134" t="str">
        <f t="shared" si="46"/>
        <v/>
      </c>
      <c r="AA106" s="134" t="str">
        <f t="shared" si="36"/>
        <v/>
      </c>
      <c r="AB106" s="134" t="str">
        <f t="shared" si="47"/>
        <v/>
      </c>
      <c r="AC106" s="333" t="str">
        <f t="shared" si="48"/>
        <v/>
      </c>
      <c r="AD106" s="333" t="str">
        <f t="shared" si="49"/>
        <v/>
      </c>
      <c r="AE106" s="333" t="str">
        <f t="shared" si="50"/>
        <v/>
      </c>
      <c r="AF106" s="333" t="str">
        <f t="shared" si="37"/>
        <v/>
      </c>
      <c r="AG106" s="333" t="str">
        <f t="shared" si="40"/>
        <v/>
      </c>
      <c r="AH106" s="333" t="str">
        <f t="shared" si="41"/>
        <v/>
      </c>
      <c r="AI106" s="333" t="str">
        <f t="shared" si="42"/>
        <v/>
      </c>
      <c r="AJ106" s="333" t="str">
        <f t="shared" si="38"/>
        <v/>
      </c>
      <c r="AK106" s="333" t="str">
        <f t="shared" si="43"/>
        <v/>
      </c>
      <c r="AL106" s="333" t="str">
        <f t="shared" si="44"/>
        <v/>
      </c>
      <c r="AM106" s="333" t="str">
        <f t="shared" si="45"/>
        <v/>
      </c>
      <c r="AN106" s="333" t="str">
        <f t="shared" si="39"/>
        <v/>
      </c>
    </row>
    <row r="107" spans="1:40" s="134" customFormat="1" ht="14.15" customHeight="1">
      <c r="A107" s="187"/>
      <c r="B107" s="194" t="s">
        <v>554</v>
      </c>
      <c r="C107" s="276"/>
      <c r="D107" s="276"/>
      <c r="E107" s="276"/>
      <c r="F107" s="276"/>
      <c r="G107" s="276"/>
      <c r="H107" s="354"/>
      <c r="I107" s="283"/>
      <c r="J107" s="281"/>
      <c r="K107" s="282"/>
      <c r="L107" s="281"/>
      <c r="M107" s="495"/>
      <c r="N107" s="496"/>
      <c r="O107" s="497"/>
      <c r="P107" s="496"/>
      <c r="Q107" s="283"/>
      <c r="R107" s="281"/>
      <c r="S107" s="282"/>
      <c r="T107" s="281"/>
      <c r="U107" s="360"/>
      <c r="V107" s="360"/>
      <c r="W107" s="360"/>
      <c r="X107" s="187"/>
      <c r="Z107" s="134" t="str">
        <f t="shared" si="46"/>
        <v/>
      </c>
      <c r="AA107" s="134" t="str">
        <f t="shared" si="36"/>
        <v/>
      </c>
      <c r="AB107" s="134" t="str">
        <f t="shared" si="47"/>
        <v/>
      </c>
      <c r="AC107" s="333" t="str">
        <f t="shared" si="48"/>
        <v/>
      </c>
      <c r="AD107" s="333" t="str">
        <f t="shared" si="49"/>
        <v/>
      </c>
      <c r="AE107" s="333" t="str">
        <f t="shared" si="50"/>
        <v/>
      </c>
      <c r="AF107" s="333" t="str">
        <f t="shared" si="37"/>
        <v/>
      </c>
      <c r="AG107" s="333" t="str">
        <f t="shared" si="40"/>
        <v/>
      </c>
      <c r="AH107" s="333" t="str">
        <f t="shared" si="41"/>
        <v/>
      </c>
      <c r="AI107" s="333" t="str">
        <f t="shared" si="42"/>
        <v/>
      </c>
      <c r="AJ107" s="333" t="str">
        <f t="shared" si="38"/>
        <v/>
      </c>
      <c r="AK107" s="333" t="str">
        <f t="shared" si="43"/>
        <v/>
      </c>
      <c r="AL107" s="333" t="str">
        <f t="shared" si="44"/>
        <v/>
      </c>
      <c r="AM107" s="333" t="str">
        <f t="shared" si="45"/>
        <v/>
      </c>
      <c r="AN107" s="333" t="str">
        <f t="shared" si="39"/>
        <v/>
      </c>
    </row>
    <row r="108" spans="1:40" s="134" customFormat="1" ht="14.15" customHeight="1">
      <c r="A108" s="187"/>
      <c r="B108" s="194" t="s">
        <v>555</v>
      </c>
      <c r="C108" s="276"/>
      <c r="D108" s="276"/>
      <c r="E108" s="276"/>
      <c r="F108" s="276"/>
      <c r="G108" s="276"/>
      <c r="H108" s="354"/>
      <c r="I108" s="283"/>
      <c r="J108" s="281"/>
      <c r="K108" s="282"/>
      <c r="L108" s="281"/>
      <c r="M108" s="495"/>
      <c r="N108" s="496"/>
      <c r="O108" s="497"/>
      <c r="P108" s="496"/>
      <c r="Q108" s="283"/>
      <c r="R108" s="281"/>
      <c r="S108" s="282"/>
      <c r="T108" s="281"/>
      <c r="U108" s="360"/>
      <c r="V108" s="360"/>
      <c r="W108" s="360"/>
      <c r="X108" s="187"/>
      <c r="Z108" s="134" t="str">
        <f t="shared" si="46"/>
        <v/>
      </c>
      <c r="AA108" s="134" t="str">
        <f t="shared" si="36"/>
        <v/>
      </c>
      <c r="AB108" s="134" t="str">
        <f t="shared" si="47"/>
        <v/>
      </c>
      <c r="AC108" s="333" t="str">
        <f t="shared" si="48"/>
        <v/>
      </c>
      <c r="AD108" s="333" t="str">
        <f t="shared" si="49"/>
        <v/>
      </c>
      <c r="AE108" s="333" t="str">
        <f t="shared" si="50"/>
        <v/>
      </c>
      <c r="AF108" s="333" t="str">
        <f t="shared" si="37"/>
        <v/>
      </c>
      <c r="AG108" s="333" t="str">
        <f t="shared" si="40"/>
        <v/>
      </c>
      <c r="AH108" s="333" t="str">
        <f t="shared" si="41"/>
        <v/>
      </c>
      <c r="AI108" s="333" t="str">
        <f t="shared" si="42"/>
        <v/>
      </c>
      <c r="AJ108" s="333" t="str">
        <f t="shared" si="38"/>
        <v/>
      </c>
      <c r="AK108" s="333" t="str">
        <f t="shared" si="43"/>
        <v/>
      </c>
      <c r="AL108" s="333" t="str">
        <f t="shared" si="44"/>
        <v/>
      </c>
      <c r="AM108" s="333" t="str">
        <f t="shared" si="45"/>
        <v/>
      </c>
      <c r="AN108" s="333" t="str">
        <f t="shared" si="39"/>
        <v/>
      </c>
    </row>
    <row r="109" spans="1:40" s="134" customFormat="1" ht="14.15" customHeight="1">
      <c r="A109" s="187"/>
      <c r="B109" s="194" t="s">
        <v>556</v>
      </c>
      <c r="C109" s="276"/>
      <c r="D109" s="276"/>
      <c r="E109" s="276"/>
      <c r="F109" s="276"/>
      <c r="G109" s="276"/>
      <c r="H109" s="354"/>
      <c r="I109" s="283"/>
      <c r="J109" s="281"/>
      <c r="K109" s="282"/>
      <c r="L109" s="281"/>
      <c r="M109" s="495"/>
      <c r="N109" s="496"/>
      <c r="O109" s="497"/>
      <c r="P109" s="496"/>
      <c r="Q109" s="283"/>
      <c r="R109" s="281"/>
      <c r="S109" s="282"/>
      <c r="T109" s="281"/>
      <c r="U109" s="360"/>
      <c r="V109" s="360"/>
      <c r="W109" s="360"/>
      <c r="X109" s="187"/>
      <c r="Z109" s="134" t="str">
        <f t="shared" si="46"/>
        <v/>
      </c>
      <c r="AA109" s="134" t="str">
        <f t="shared" si="36"/>
        <v/>
      </c>
      <c r="AB109" s="134" t="str">
        <f t="shared" si="47"/>
        <v/>
      </c>
      <c r="AC109" s="333" t="str">
        <f t="shared" si="48"/>
        <v/>
      </c>
      <c r="AD109" s="333" t="str">
        <f t="shared" si="49"/>
        <v/>
      </c>
      <c r="AE109" s="333" t="str">
        <f t="shared" si="50"/>
        <v/>
      </c>
      <c r="AF109" s="333" t="str">
        <f t="shared" si="37"/>
        <v/>
      </c>
      <c r="AG109" s="333" t="str">
        <f t="shared" si="40"/>
        <v/>
      </c>
      <c r="AH109" s="333" t="str">
        <f t="shared" si="41"/>
        <v/>
      </c>
      <c r="AI109" s="333" t="str">
        <f t="shared" si="42"/>
        <v/>
      </c>
      <c r="AJ109" s="333" t="str">
        <f t="shared" si="38"/>
        <v/>
      </c>
      <c r="AK109" s="333" t="str">
        <f t="shared" si="43"/>
        <v/>
      </c>
      <c r="AL109" s="333" t="str">
        <f t="shared" si="44"/>
        <v/>
      </c>
      <c r="AM109" s="333" t="str">
        <f t="shared" si="45"/>
        <v/>
      </c>
      <c r="AN109" s="333" t="str">
        <f t="shared" si="39"/>
        <v/>
      </c>
    </row>
    <row r="110" spans="1:40" s="134" customFormat="1" ht="14.15" customHeight="1">
      <c r="A110" s="187"/>
      <c r="B110" s="194" t="s">
        <v>557</v>
      </c>
      <c r="C110" s="276"/>
      <c r="D110" s="276"/>
      <c r="E110" s="276"/>
      <c r="F110" s="276"/>
      <c r="G110" s="276"/>
      <c r="H110" s="354"/>
      <c r="I110" s="283"/>
      <c r="J110" s="281"/>
      <c r="K110" s="282"/>
      <c r="L110" s="281"/>
      <c r="M110" s="495"/>
      <c r="N110" s="496"/>
      <c r="O110" s="497"/>
      <c r="P110" s="496"/>
      <c r="Q110" s="283"/>
      <c r="R110" s="281"/>
      <c r="S110" s="282"/>
      <c r="T110" s="281"/>
      <c r="U110" s="360"/>
      <c r="V110" s="360"/>
      <c r="W110" s="360"/>
      <c r="X110" s="187"/>
      <c r="Z110" s="134" t="str">
        <f t="shared" si="46"/>
        <v/>
      </c>
      <c r="AA110" s="134" t="str">
        <f t="shared" si="36"/>
        <v/>
      </c>
      <c r="AB110" s="134" t="str">
        <f t="shared" si="47"/>
        <v/>
      </c>
      <c r="AC110" s="333" t="str">
        <f t="shared" si="48"/>
        <v/>
      </c>
      <c r="AD110" s="333" t="str">
        <f t="shared" si="49"/>
        <v/>
      </c>
      <c r="AE110" s="333" t="str">
        <f t="shared" si="50"/>
        <v/>
      </c>
      <c r="AF110" s="333" t="str">
        <f t="shared" si="37"/>
        <v/>
      </c>
      <c r="AG110" s="333" t="str">
        <f t="shared" si="40"/>
        <v/>
      </c>
      <c r="AH110" s="333" t="str">
        <f t="shared" si="41"/>
        <v/>
      </c>
      <c r="AI110" s="333" t="str">
        <f t="shared" si="42"/>
        <v/>
      </c>
      <c r="AJ110" s="333" t="str">
        <f t="shared" si="38"/>
        <v/>
      </c>
      <c r="AK110" s="333" t="str">
        <f t="shared" si="43"/>
        <v/>
      </c>
      <c r="AL110" s="333" t="str">
        <f t="shared" si="44"/>
        <v/>
      </c>
      <c r="AM110" s="333" t="str">
        <f t="shared" si="45"/>
        <v/>
      </c>
      <c r="AN110" s="333" t="str">
        <f t="shared" si="39"/>
        <v/>
      </c>
    </row>
    <row r="111" spans="1:40" s="134" customFormat="1" ht="14.15" customHeight="1">
      <c r="A111" s="187"/>
      <c r="B111" s="194" t="s">
        <v>558</v>
      </c>
      <c r="C111" s="276"/>
      <c r="D111" s="276"/>
      <c r="E111" s="276"/>
      <c r="F111" s="276"/>
      <c r="G111" s="276"/>
      <c r="H111" s="354"/>
      <c r="I111" s="283"/>
      <c r="J111" s="281"/>
      <c r="K111" s="282"/>
      <c r="L111" s="281"/>
      <c r="M111" s="495"/>
      <c r="N111" s="496"/>
      <c r="O111" s="497"/>
      <c r="P111" s="496"/>
      <c r="Q111" s="283"/>
      <c r="R111" s="281"/>
      <c r="S111" s="282"/>
      <c r="T111" s="281"/>
      <c r="U111" s="360"/>
      <c r="V111" s="360"/>
      <c r="W111" s="360"/>
      <c r="X111" s="187"/>
      <c r="Z111" s="134" t="str">
        <f t="shared" si="46"/>
        <v/>
      </c>
      <c r="AA111" s="134" t="str">
        <f t="shared" si="36"/>
        <v/>
      </c>
      <c r="AB111" s="134" t="str">
        <f t="shared" si="47"/>
        <v/>
      </c>
      <c r="AC111" s="333" t="str">
        <f t="shared" si="48"/>
        <v/>
      </c>
      <c r="AD111" s="333" t="str">
        <f t="shared" si="49"/>
        <v/>
      </c>
      <c r="AE111" s="333" t="str">
        <f t="shared" si="50"/>
        <v/>
      </c>
      <c r="AF111" s="333" t="str">
        <f t="shared" si="37"/>
        <v/>
      </c>
      <c r="AG111" s="333" t="str">
        <f t="shared" si="40"/>
        <v/>
      </c>
      <c r="AH111" s="333" t="str">
        <f t="shared" si="41"/>
        <v/>
      </c>
      <c r="AI111" s="333" t="str">
        <f t="shared" si="42"/>
        <v/>
      </c>
      <c r="AJ111" s="333" t="str">
        <f t="shared" si="38"/>
        <v/>
      </c>
      <c r="AK111" s="333" t="str">
        <f t="shared" si="43"/>
        <v/>
      </c>
      <c r="AL111" s="333" t="str">
        <f t="shared" si="44"/>
        <v/>
      </c>
      <c r="AM111" s="333" t="str">
        <f t="shared" si="45"/>
        <v/>
      </c>
      <c r="AN111" s="333" t="str">
        <f t="shared" si="39"/>
        <v/>
      </c>
    </row>
    <row r="112" spans="1:40" s="134" customFormat="1" ht="14.15" customHeight="1">
      <c r="A112" s="187"/>
      <c r="B112" s="194" t="s">
        <v>559</v>
      </c>
      <c r="C112" s="276"/>
      <c r="D112" s="276"/>
      <c r="E112" s="276"/>
      <c r="F112" s="276"/>
      <c r="G112" s="276"/>
      <c r="H112" s="354"/>
      <c r="I112" s="283"/>
      <c r="J112" s="281"/>
      <c r="K112" s="282"/>
      <c r="L112" s="281"/>
      <c r="M112" s="495"/>
      <c r="N112" s="496"/>
      <c r="O112" s="497"/>
      <c r="P112" s="496"/>
      <c r="Q112" s="283"/>
      <c r="R112" s="281"/>
      <c r="S112" s="282"/>
      <c r="T112" s="281"/>
      <c r="U112" s="360"/>
      <c r="V112" s="360"/>
      <c r="W112" s="360"/>
      <c r="X112" s="187"/>
      <c r="Z112" s="134" t="str">
        <f t="shared" si="46"/>
        <v/>
      </c>
      <c r="AA112" s="134" t="str">
        <f t="shared" si="36"/>
        <v/>
      </c>
      <c r="AB112" s="134" t="str">
        <f t="shared" si="47"/>
        <v/>
      </c>
      <c r="AC112" s="333" t="str">
        <f t="shared" si="48"/>
        <v/>
      </c>
      <c r="AD112" s="333" t="str">
        <f t="shared" si="49"/>
        <v/>
      </c>
      <c r="AE112" s="333" t="str">
        <f t="shared" si="50"/>
        <v/>
      </c>
      <c r="AF112" s="333" t="str">
        <f t="shared" si="37"/>
        <v/>
      </c>
      <c r="AG112" s="333" t="str">
        <f t="shared" si="40"/>
        <v/>
      </c>
      <c r="AH112" s="333" t="str">
        <f t="shared" si="41"/>
        <v/>
      </c>
      <c r="AI112" s="333" t="str">
        <f t="shared" si="42"/>
        <v/>
      </c>
      <c r="AJ112" s="333" t="str">
        <f t="shared" si="38"/>
        <v/>
      </c>
      <c r="AK112" s="333" t="str">
        <f t="shared" si="43"/>
        <v/>
      </c>
      <c r="AL112" s="333" t="str">
        <f t="shared" si="44"/>
        <v/>
      </c>
      <c r="AM112" s="333" t="str">
        <f t="shared" si="45"/>
        <v/>
      </c>
      <c r="AN112" s="333" t="str">
        <f t="shared" si="39"/>
        <v/>
      </c>
    </row>
    <row r="113" spans="1:40" s="134" customFormat="1" ht="14.15" customHeight="1">
      <c r="A113" s="187"/>
      <c r="B113" s="194" t="s">
        <v>560</v>
      </c>
      <c r="C113" s="276"/>
      <c r="D113" s="276"/>
      <c r="E113" s="276"/>
      <c r="F113" s="276"/>
      <c r="G113" s="276"/>
      <c r="H113" s="354"/>
      <c r="I113" s="283"/>
      <c r="J113" s="281"/>
      <c r="K113" s="282"/>
      <c r="L113" s="281"/>
      <c r="M113" s="495"/>
      <c r="N113" s="496"/>
      <c r="O113" s="497"/>
      <c r="P113" s="496"/>
      <c r="Q113" s="283"/>
      <c r="R113" s="281"/>
      <c r="S113" s="282"/>
      <c r="T113" s="281"/>
      <c r="U113" s="360"/>
      <c r="V113" s="360"/>
      <c r="W113" s="360"/>
      <c r="X113" s="187"/>
      <c r="Z113" s="134" t="str">
        <f t="shared" si="46"/>
        <v/>
      </c>
      <c r="AA113" s="134" t="str">
        <f t="shared" si="36"/>
        <v/>
      </c>
      <c r="AB113" s="134" t="str">
        <f t="shared" si="47"/>
        <v/>
      </c>
      <c r="AC113" s="333" t="str">
        <f t="shared" si="48"/>
        <v/>
      </c>
      <c r="AD113" s="333" t="str">
        <f t="shared" si="49"/>
        <v/>
      </c>
      <c r="AE113" s="333" t="str">
        <f t="shared" si="50"/>
        <v/>
      </c>
      <c r="AF113" s="333" t="str">
        <f t="shared" si="37"/>
        <v/>
      </c>
      <c r="AG113" s="333" t="str">
        <f t="shared" si="40"/>
        <v/>
      </c>
      <c r="AH113" s="333" t="str">
        <f t="shared" si="41"/>
        <v/>
      </c>
      <c r="AI113" s="333" t="str">
        <f t="shared" si="42"/>
        <v/>
      </c>
      <c r="AJ113" s="333" t="str">
        <f t="shared" si="38"/>
        <v/>
      </c>
      <c r="AK113" s="333" t="str">
        <f t="shared" si="43"/>
        <v/>
      </c>
      <c r="AL113" s="333" t="str">
        <f t="shared" si="44"/>
        <v/>
      </c>
      <c r="AM113" s="333" t="str">
        <f t="shared" si="45"/>
        <v/>
      </c>
      <c r="AN113" s="333" t="str">
        <f t="shared" si="39"/>
        <v/>
      </c>
    </row>
    <row r="114" spans="1:40" s="134" customFormat="1" ht="14.15" customHeight="1">
      <c r="A114" s="187"/>
      <c r="B114" s="194" t="s">
        <v>561</v>
      </c>
      <c r="C114" s="276"/>
      <c r="D114" s="276"/>
      <c r="E114" s="276"/>
      <c r="F114" s="276"/>
      <c r="G114" s="276"/>
      <c r="H114" s="354"/>
      <c r="I114" s="283"/>
      <c r="J114" s="281"/>
      <c r="K114" s="282"/>
      <c r="L114" s="281"/>
      <c r="M114" s="495"/>
      <c r="N114" s="496"/>
      <c r="O114" s="497"/>
      <c r="P114" s="496"/>
      <c r="Q114" s="283"/>
      <c r="R114" s="281"/>
      <c r="S114" s="282"/>
      <c r="T114" s="281"/>
      <c r="U114" s="360"/>
      <c r="V114" s="360"/>
      <c r="W114" s="360"/>
      <c r="X114" s="187"/>
      <c r="Z114" s="134" t="str">
        <f t="shared" si="46"/>
        <v/>
      </c>
      <c r="AA114" s="134" t="str">
        <f t="shared" si="36"/>
        <v/>
      </c>
      <c r="AB114" s="134" t="str">
        <f t="shared" si="47"/>
        <v/>
      </c>
      <c r="AC114" s="333" t="str">
        <f t="shared" si="48"/>
        <v/>
      </c>
      <c r="AD114" s="333" t="str">
        <f t="shared" si="49"/>
        <v/>
      </c>
      <c r="AE114" s="333" t="str">
        <f t="shared" si="50"/>
        <v/>
      </c>
      <c r="AF114" s="333" t="str">
        <f t="shared" si="37"/>
        <v/>
      </c>
      <c r="AG114" s="333" t="str">
        <f t="shared" si="40"/>
        <v/>
      </c>
      <c r="AH114" s="333" t="str">
        <f t="shared" si="41"/>
        <v/>
      </c>
      <c r="AI114" s="333" t="str">
        <f t="shared" si="42"/>
        <v/>
      </c>
      <c r="AJ114" s="333" t="str">
        <f t="shared" si="38"/>
        <v/>
      </c>
      <c r="AK114" s="333" t="str">
        <f t="shared" si="43"/>
        <v/>
      </c>
      <c r="AL114" s="333" t="str">
        <f t="shared" si="44"/>
        <v/>
      </c>
      <c r="AM114" s="333" t="str">
        <f t="shared" si="45"/>
        <v/>
      </c>
      <c r="AN114" s="333" t="str">
        <f t="shared" si="39"/>
        <v/>
      </c>
    </row>
    <row r="115" spans="1:40" s="134" customFormat="1" ht="14.15" customHeight="1">
      <c r="A115" s="187"/>
      <c r="B115" s="194" t="s">
        <v>562</v>
      </c>
      <c r="C115" s="276"/>
      <c r="D115" s="276"/>
      <c r="E115" s="276"/>
      <c r="F115" s="276"/>
      <c r="G115" s="276"/>
      <c r="H115" s="354"/>
      <c r="I115" s="283"/>
      <c r="J115" s="281"/>
      <c r="K115" s="282"/>
      <c r="L115" s="281"/>
      <c r="M115" s="495"/>
      <c r="N115" s="496"/>
      <c r="O115" s="497"/>
      <c r="P115" s="496"/>
      <c r="Q115" s="283"/>
      <c r="R115" s="281"/>
      <c r="S115" s="282"/>
      <c r="T115" s="281"/>
      <c r="U115" s="360"/>
      <c r="V115" s="360"/>
      <c r="W115" s="360"/>
      <c r="X115" s="187"/>
      <c r="Z115" s="134" t="str">
        <f t="shared" si="46"/>
        <v/>
      </c>
      <c r="AA115" s="134" t="str">
        <f t="shared" si="36"/>
        <v/>
      </c>
      <c r="AB115" s="134" t="str">
        <f t="shared" si="47"/>
        <v/>
      </c>
      <c r="AC115" s="333" t="str">
        <f t="shared" si="48"/>
        <v/>
      </c>
      <c r="AD115" s="333" t="str">
        <f t="shared" si="49"/>
        <v/>
      </c>
      <c r="AE115" s="333" t="str">
        <f t="shared" si="50"/>
        <v/>
      </c>
      <c r="AF115" s="333" t="str">
        <f t="shared" si="37"/>
        <v/>
      </c>
      <c r="AG115" s="333" t="str">
        <f t="shared" si="40"/>
        <v/>
      </c>
      <c r="AH115" s="333" t="str">
        <f t="shared" si="41"/>
        <v/>
      </c>
      <c r="AI115" s="333" t="str">
        <f t="shared" si="42"/>
        <v/>
      </c>
      <c r="AJ115" s="333" t="str">
        <f t="shared" si="38"/>
        <v/>
      </c>
      <c r="AK115" s="333" t="str">
        <f t="shared" si="43"/>
        <v/>
      </c>
      <c r="AL115" s="333" t="str">
        <f t="shared" si="44"/>
        <v/>
      </c>
      <c r="AM115" s="333" t="str">
        <f t="shared" si="45"/>
        <v/>
      </c>
      <c r="AN115" s="333" t="str">
        <f t="shared" si="39"/>
        <v/>
      </c>
    </row>
    <row r="116" spans="1:40" s="134" customFormat="1" ht="14.15" customHeight="1">
      <c r="A116" s="187"/>
      <c r="B116" s="194" t="s">
        <v>563</v>
      </c>
      <c r="C116" s="276"/>
      <c r="D116" s="276"/>
      <c r="E116" s="276"/>
      <c r="F116" s="276"/>
      <c r="G116" s="276"/>
      <c r="H116" s="354"/>
      <c r="I116" s="283"/>
      <c r="J116" s="281"/>
      <c r="K116" s="282"/>
      <c r="L116" s="281"/>
      <c r="M116" s="495"/>
      <c r="N116" s="496"/>
      <c r="O116" s="497"/>
      <c r="P116" s="496"/>
      <c r="Q116" s="283"/>
      <c r="R116" s="281"/>
      <c r="S116" s="282"/>
      <c r="T116" s="281"/>
      <c r="U116" s="360"/>
      <c r="V116" s="360"/>
      <c r="W116" s="360"/>
      <c r="X116" s="187"/>
      <c r="Z116" s="134" t="str">
        <f t="shared" si="46"/>
        <v/>
      </c>
      <c r="AA116" s="134" t="str">
        <f t="shared" si="36"/>
        <v/>
      </c>
      <c r="AB116" s="134" t="str">
        <f t="shared" si="47"/>
        <v/>
      </c>
      <c r="AC116" s="333" t="str">
        <f t="shared" si="48"/>
        <v/>
      </c>
      <c r="AD116" s="333" t="str">
        <f t="shared" si="49"/>
        <v/>
      </c>
      <c r="AE116" s="333" t="str">
        <f t="shared" si="50"/>
        <v/>
      </c>
      <c r="AF116" s="333" t="str">
        <f t="shared" si="37"/>
        <v/>
      </c>
      <c r="AG116" s="333" t="str">
        <f t="shared" si="40"/>
        <v/>
      </c>
      <c r="AH116" s="333" t="str">
        <f t="shared" si="41"/>
        <v/>
      </c>
      <c r="AI116" s="333" t="str">
        <f t="shared" si="42"/>
        <v/>
      </c>
      <c r="AJ116" s="333" t="str">
        <f t="shared" si="38"/>
        <v/>
      </c>
      <c r="AK116" s="333" t="str">
        <f t="shared" si="43"/>
        <v/>
      </c>
      <c r="AL116" s="333" t="str">
        <f t="shared" si="44"/>
        <v/>
      </c>
      <c r="AM116" s="333" t="str">
        <f t="shared" si="45"/>
        <v/>
      </c>
      <c r="AN116" s="333" t="str">
        <f t="shared" si="39"/>
        <v/>
      </c>
    </row>
    <row r="117" spans="1:40" s="134" customFormat="1" ht="14.15" customHeight="1">
      <c r="A117" s="187"/>
      <c r="B117" s="194" t="s">
        <v>564</v>
      </c>
      <c r="C117" s="276"/>
      <c r="D117" s="276"/>
      <c r="E117" s="276"/>
      <c r="F117" s="276"/>
      <c r="G117" s="276"/>
      <c r="H117" s="354"/>
      <c r="I117" s="283"/>
      <c r="J117" s="281"/>
      <c r="K117" s="282"/>
      <c r="L117" s="281"/>
      <c r="M117" s="495"/>
      <c r="N117" s="496"/>
      <c r="O117" s="497"/>
      <c r="P117" s="496"/>
      <c r="Q117" s="283"/>
      <c r="R117" s="281"/>
      <c r="S117" s="282"/>
      <c r="T117" s="281"/>
      <c r="U117" s="360"/>
      <c r="V117" s="360"/>
      <c r="W117" s="360"/>
      <c r="X117" s="187"/>
      <c r="Z117" s="134" t="str">
        <f t="shared" si="46"/>
        <v/>
      </c>
      <c r="AA117" s="134" t="str">
        <f t="shared" si="36"/>
        <v/>
      </c>
      <c r="AB117" s="134" t="str">
        <f t="shared" si="47"/>
        <v/>
      </c>
      <c r="AC117" s="333" t="str">
        <f t="shared" si="48"/>
        <v/>
      </c>
      <c r="AD117" s="333" t="str">
        <f t="shared" si="49"/>
        <v/>
      </c>
      <c r="AE117" s="333" t="str">
        <f t="shared" si="50"/>
        <v/>
      </c>
      <c r="AF117" s="333" t="str">
        <f t="shared" si="37"/>
        <v/>
      </c>
      <c r="AG117" s="333" t="str">
        <f t="shared" si="40"/>
        <v/>
      </c>
      <c r="AH117" s="333" t="str">
        <f t="shared" si="41"/>
        <v/>
      </c>
      <c r="AI117" s="333" t="str">
        <f t="shared" si="42"/>
        <v/>
      </c>
      <c r="AJ117" s="333" t="str">
        <f t="shared" si="38"/>
        <v/>
      </c>
      <c r="AK117" s="333" t="str">
        <f t="shared" si="43"/>
        <v/>
      </c>
      <c r="AL117" s="333" t="str">
        <f t="shared" si="44"/>
        <v/>
      </c>
      <c r="AM117" s="333" t="str">
        <f t="shared" si="45"/>
        <v/>
      </c>
      <c r="AN117" s="333" t="str">
        <f t="shared" si="39"/>
        <v/>
      </c>
    </row>
    <row r="118" spans="1:40" s="134" customFormat="1" ht="14.15" customHeight="1">
      <c r="A118" s="187"/>
      <c r="B118" s="194" t="s">
        <v>565</v>
      </c>
      <c r="C118" s="276"/>
      <c r="D118" s="276"/>
      <c r="E118" s="276"/>
      <c r="F118" s="276"/>
      <c r="G118" s="276"/>
      <c r="H118" s="354"/>
      <c r="I118" s="283"/>
      <c r="J118" s="281"/>
      <c r="K118" s="282"/>
      <c r="L118" s="281"/>
      <c r="M118" s="495"/>
      <c r="N118" s="496"/>
      <c r="O118" s="497"/>
      <c r="P118" s="496"/>
      <c r="Q118" s="283"/>
      <c r="R118" s="281"/>
      <c r="S118" s="282"/>
      <c r="T118" s="281"/>
      <c r="U118" s="360"/>
      <c r="V118" s="360"/>
      <c r="W118" s="360"/>
      <c r="X118" s="187"/>
      <c r="Z118" s="134" t="str">
        <f t="shared" si="46"/>
        <v/>
      </c>
      <c r="AA118" s="134" t="str">
        <f t="shared" si="36"/>
        <v/>
      </c>
      <c r="AB118" s="134" t="str">
        <f t="shared" si="47"/>
        <v/>
      </c>
      <c r="AC118" s="333" t="str">
        <f t="shared" si="48"/>
        <v/>
      </c>
      <c r="AD118" s="333" t="str">
        <f t="shared" si="49"/>
        <v/>
      </c>
      <c r="AE118" s="333" t="str">
        <f t="shared" si="50"/>
        <v/>
      </c>
      <c r="AF118" s="333" t="str">
        <f t="shared" si="37"/>
        <v/>
      </c>
      <c r="AG118" s="333" t="str">
        <f t="shared" si="40"/>
        <v/>
      </c>
      <c r="AH118" s="333" t="str">
        <f t="shared" si="41"/>
        <v/>
      </c>
      <c r="AI118" s="333" t="str">
        <f t="shared" si="42"/>
        <v/>
      </c>
      <c r="AJ118" s="333" t="str">
        <f t="shared" si="38"/>
        <v/>
      </c>
      <c r="AK118" s="333" t="str">
        <f t="shared" si="43"/>
        <v/>
      </c>
      <c r="AL118" s="333" t="str">
        <f t="shared" si="44"/>
        <v/>
      </c>
      <c r="AM118" s="333" t="str">
        <f t="shared" si="45"/>
        <v/>
      </c>
      <c r="AN118" s="333" t="str">
        <f t="shared" si="39"/>
        <v/>
      </c>
    </row>
    <row r="119" spans="1:40" s="134" customFormat="1" ht="14.15" customHeight="1">
      <c r="A119" s="187"/>
      <c r="B119" s="194" t="s">
        <v>566</v>
      </c>
      <c r="C119" s="276"/>
      <c r="D119" s="276"/>
      <c r="E119" s="276"/>
      <c r="F119" s="276"/>
      <c r="G119" s="276"/>
      <c r="H119" s="354"/>
      <c r="I119" s="283"/>
      <c r="J119" s="281"/>
      <c r="K119" s="282"/>
      <c r="L119" s="281"/>
      <c r="M119" s="495"/>
      <c r="N119" s="496"/>
      <c r="O119" s="497"/>
      <c r="P119" s="496"/>
      <c r="Q119" s="283"/>
      <c r="R119" s="281"/>
      <c r="S119" s="282"/>
      <c r="T119" s="281"/>
      <c r="U119" s="360"/>
      <c r="V119" s="360"/>
      <c r="W119" s="360"/>
      <c r="X119" s="187"/>
      <c r="Z119" s="134" t="str">
        <f t="shared" si="46"/>
        <v/>
      </c>
      <c r="AA119" s="134" t="str">
        <f t="shared" si="36"/>
        <v/>
      </c>
      <c r="AB119" s="134" t="str">
        <f t="shared" si="47"/>
        <v/>
      </c>
      <c r="AC119" s="333" t="str">
        <f t="shared" si="48"/>
        <v/>
      </c>
      <c r="AD119" s="333" t="str">
        <f t="shared" si="49"/>
        <v/>
      </c>
      <c r="AE119" s="333" t="str">
        <f t="shared" si="50"/>
        <v/>
      </c>
      <c r="AF119" s="333" t="str">
        <f t="shared" si="37"/>
        <v/>
      </c>
      <c r="AG119" s="333" t="str">
        <f t="shared" si="40"/>
        <v/>
      </c>
      <c r="AH119" s="333" t="str">
        <f t="shared" si="41"/>
        <v/>
      </c>
      <c r="AI119" s="333" t="str">
        <f t="shared" si="42"/>
        <v/>
      </c>
      <c r="AJ119" s="333" t="str">
        <f t="shared" si="38"/>
        <v/>
      </c>
      <c r="AK119" s="333" t="str">
        <f t="shared" si="43"/>
        <v/>
      </c>
      <c r="AL119" s="333" t="str">
        <f t="shared" si="44"/>
        <v/>
      </c>
      <c r="AM119" s="333" t="str">
        <f t="shared" si="45"/>
        <v/>
      </c>
      <c r="AN119" s="333" t="str">
        <f t="shared" si="39"/>
        <v/>
      </c>
    </row>
    <row r="120" spans="1:40" s="134" customFormat="1" ht="14.15" customHeight="1">
      <c r="A120" s="187"/>
      <c r="B120" s="194" t="s">
        <v>567</v>
      </c>
      <c r="C120" s="276"/>
      <c r="D120" s="276"/>
      <c r="E120" s="276"/>
      <c r="F120" s="276"/>
      <c r="G120" s="276"/>
      <c r="H120" s="354"/>
      <c r="I120" s="283"/>
      <c r="J120" s="281"/>
      <c r="K120" s="282"/>
      <c r="L120" s="281"/>
      <c r="M120" s="495"/>
      <c r="N120" s="496"/>
      <c r="O120" s="497"/>
      <c r="P120" s="496"/>
      <c r="Q120" s="283"/>
      <c r="R120" s="281"/>
      <c r="S120" s="282"/>
      <c r="T120" s="281"/>
      <c r="U120" s="360"/>
      <c r="V120" s="360"/>
      <c r="W120" s="360"/>
      <c r="X120" s="187"/>
      <c r="Z120" s="134" t="str">
        <f t="shared" si="46"/>
        <v/>
      </c>
      <c r="AA120" s="134" t="str">
        <f t="shared" si="36"/>
        <v/>
      </c>
      <c r="AB120" s="134" t="str">
        <f t="shared" si="47"/>
        <v/>
      </c>
      <c r="AC120" s="333" t="str">
        <f t="shared" si="48"/>
        <v/>
      </c>
      <c r="AD120" s="333" t="str">
        <f t="shared" si="49"/>
        <v/>
      </c>
      <c r="AE120" s="333" t="str">
        <f t="shared" si="50"/>
        <v/>
      </c>
      <c r="AF120" s="333" t="str">
        <f t="shared" si="37"/>
        <v/>
      </c>
      <c r="AG120" s="333" t="str">
        <f t="shared" si="40"/>
        <v/>
      </c>
      <c r="AH120" s="333" t="str">
        <f t="shared" si="41"/>
        <v/>
      </c>
      <c r="AI120" s="333" t="str">
        <f t="shared" si="42"/>
        <v/>
      </c>
      <c r="AJ120" s="333" t="str">
        <f t="shared" si="38"/>
        <v/>
      </c>
      <c r="AK120" s="333" t="str">
        <f t="shared" si="43"/>
        <v/>
      </c>
      <c r="AL120" s="333" t="str">
        <f t="shared" si="44"/>
        <v/>
      </c>
      <c r="AM120" s="333" t="str">
        <f t="shared" si="45"/>
        <v/>
      </c>
      <c r="AN120" s="333" t="str">
        <f t="shared" si="39"/>
        <v/>
      </c>
    </row>
    <row r="121" spans="1:40" s="134" customFormat="1" ht="14.15" customHeight="1">
      <c r="A121" s="187"/>
      <c r="B121" s="194" t="s">
        <v>568</v>
      </c>
      <c r="C121" s="276"/>
      <c r="D121" s="276"/>
      <c r="E121" s="276"/>
      <c r="F121" s="276"/>
      <c r="G121" s="276"/>
      <c r="H121" s="354"/>
      <c r="I121" s="283"/>
      <c r="J121" s="281"/>
      <c r="K121" s="282"/>
      <c r="L121" s="281"/>
      <c r="M121" s="495"/>
      <c r="N121" s="496"/>
      <c r="O121" s="497"/>
      <c r="P121" s="496"/>
      <c r="Q121" s="283"/>
      <c r="R121" s="281"/>
      <c r="S121" s="282"/>
      <c r="T121" s="281"/>
      <c r="U121" s="360"/>
      <c r="V121" s="360"/>
      <c r="W121" s="360"/>
      <c r="X121" s="187"/>
      <c r="Z121" s="134" t="str">
        <f t="shared" si="46"/>
        <v/>
      </c>
      <c r="AA121" s="134" t="str">
        <f t="shared" si="36"/>
        <v/>
      </c>
      <c r="AB121" s="134" t="str">
        <f t="shared" si="47"/>
        <v/>
      </c>
      <c r="AC121" s="333" t="str">
        <f t="shared" si="48"/>
        <v/>
      </c>
      <c r="AD121" s="333" t="str">
        <f t="shared" si="49"/>
        <v/>
      </c>
      <c r="AE121" s="333" t="str">
        <f t="shared" si="50"/>
        <v/>
      </c>
      <c r="AF121" s="333" t="str">
        <f t="shared" si="37"/>
        <v/>
      </c>
      <c r="AG121" s="333" t="str">
        <f t="shared" si="40"/>
        <v/>
      </c>
      <c r="AH121" s="333" t="str">
        <f t="shared" si="41"/>
        <v/>
      </c>
      <c r="AI121" s="333" t="str">
        <f t="shared" si="42"/>
        <v/>
      </c>
      <c r="AJ121" s="333" t="str">
        <f t="shared" si="38"/>
        <v/>
      </c>
      <c r="AK121" s="333" t="str">
        <f t="shared" si="43"/>
        <v/>
      </c>
      <c r="AL121" s="333" t="str">
        <f t="shared" si="44"/>
        <v/>
      </c>
      <c r="AM121" s="333" t="str">
        <f t="shared" si="45"/>
        <v/>
      </c>
      <c r="AN121" s="333" t="str">
        <f t="shared" si="39"/>
        <v/>
      </c>
    </row>
    <row r="122" spans="1:40" s="134" customFormat="1" ht="14.15" customHeight="1">
      <c r="A122" s="187"/>
      <c r="B122" s="194" t="s">
        <v>569</v>
      </c>
      <c r="C122" s="276"/>
      <c r="D122" s="276"/>
      <c r="E122" s="276"/>
      <c r="F122" s="276"/>
      <c r="G122" s="276"/>
      <c r="H122" s="354"/>
      <c r="I122" s="283"/>
      <c r="J122" s="281"/>
      <c r="K122" s="282"/>
      <c r="L122" s="281"/>
      <c r="M122" s="495"/>
      <c r="N122" s="496"/>
      <c r="O122" s="497"/>
      <c r="P122" s="496"/>
      <c r="Q122" s="283"/>
      <c r="R122" s="281"/>
      <c r="S122" s="282"/>
      <c r="T122" s="281"/>
      <c r="U122" s="360"/>
      <c r="V122" s="360"/>
      <c r="W122" s="360"/>
      <c r="X122" s="187"/>
      <c r="Z122" s="134" t="str">
        <f t="shared" si="46"/>
        <v/>
      </c>
      <c r="AA122" s="134" t="str">
        <f t="shared" si="36"/>
        <v/>
      </c>
      <c r="AB122" s="134" t="str">
        <f t="shared" si="47"/>
        <v/>
      </c>
      <c r="AC122" s="333" t="str">
        <f t="shared" si="48"/>
        <v/>
      </c>
      <c r="AD122" s="333" t="str">
        <f t="shared" si="49"/>
        <v/>
      </c>
      <c r="AE122" s="333" t="str">
        <f t="shared" si="50"/>
        <v/>
      </c>
      <c r="AF122" s="333" t="str">
        <f t="shared" si="37"/>
        <v/>
      </c>
      <c r="AG122" s="333" t="str">
        <f t="shared" si="40"/>
        <v/>
      </c>
      <c r="AH122" s="333" t="str">
        <f t="shared" si="41"/>
        <v/>
      </c>
      <c r="AI122" s="333" t="str">
        <f t="shared" si="42"/>
        <v/>
      </c>
      <c r="AJ122" s="333" t="str">
        <f t="shared" si="38"/>
        <v/>
      </c>
      <c r="AK122" s="333" t="str">
        <f t="shared" si="43"/>
        <v/>
      </c>
      <c r="AL122" s="333" t="str">
        <f t="shared" si="44"/>
        <v/>
      </c>
      <c r="AM122" s="333" t="str">
        <f t="shared" si="45"/>
        <v/>
      </c>
      <c r="AN122" s="333" t="str">
        <f t="shared" si="39"/>
        <v/>
      </c>
    </row>
    <row r="123" spans="1:40" s="134" customFormat="1" ht="14.15" customHeight="1">
      <c r="A123" s="187"/>
      <c r="B123" s="194" t="s">
        <v>570</v>
      </c>
      <c r="C123" s="276"/>
      <c r="D123" s="276"/>
      <c r="E123" s="276"/>
      <c r="F123" s="276"/>
      <c r="G123" s="276"/>
      <c r="H123" s="354"/>
      <c r="I123" s="283"/>
      <c r="J123" s="281"/>
      <c r="K123" s="282"/>
      <c r="L123" s="281"/>
      <c r="M123" s="495"/>
      <c r="N123" s="496"/>
      <c r="O123" s="497"/>
      <c r="P123" s="496"/>
      <c r="Q123" s="283"/>
      <c r="R123" s="281"/>
      <c r="S123" s="282"/>
      <c r="T123" s="281"/>
      <c r="U123" s="360"/>
      <c r="V123" s="360"/>
      <c r="W123" s="360"/>
      <c r="X123" s="187"/>
      <c r="Z123" s="134" t="str">
        <f t="shared" si="46"/>
        <v/>
      </c>
      <c r="AA123" s="134" t="str">
        <f t="shared" si="36"/>
        <v/>
      </c>
      <c r="AB123" s="134" t="str">
        <f t="shared" si="47"/>
        <v/>
      </c>
      <c r="AC123" s="333" t="str">
        <f t="shared" si="48"/>
        <v/>
      </c>
      <c r="AD123" s="333" t="str">
        <f t="shared" si="49"/>
        <v/>
      </c>
      <c r="AE123" s="333" t="str">
        <f t="shared" si="50"/>
        <v/>
      </c>
      <c r="AF123" s="333" t="str">
        <f t="shared" si="37"/>
        <v/>
      </c>
      <c r="AG123" s="333" t="str">
        <f t="shared" si="40"/>
        <v/>
      </c>
      <c r="AH123" s="333" t="str">
        <f t="shared" si="41"/>
        <v/>
      </c>
      <c r="AI123" s="333" t="str">
        <f t="shared" si="42"/>
        <v/>
      </c>
      <c r="AJ123" s="333" t="str">
        <f t="shared" si="38"/>
        <v/>
      </c>
      <c r="AK123" s="333" t="str">
        <f t="shared" si="43"/>
        <v/>
      </c>
      <c r="AL123" s="333" t="str">
        <f t="shared" si="44"/>
        <v/>
      </c>
      <c r="AM123" s="333" t="str">
        <f t="shared" si="45"/>
        <v/>
      </c>
      <c r="AN123" s="333" t="str">
        <f t="shared" si="39"/>
        <v/>
      </c>
    </row>
    <row r="124" spans="1:40" s="134" customFormat="1" ht="14.15" customHeight="1">
      <c r="A124" s="187"/>
      <c r="B124" s="194" t="s">
        <v>571</v>
      </c>
      <c r="C124" s="276"/>
      <c r="D124" s="276"/>
      <c r="E124" s="276"/>
      <c r="F124" s="276"/>
      <c r="G124" s="276"/>
      <c r="H124" s="354"/>
      <c r="I124" s="283"/>
      <c r="J124" s="281"/>
      <c r="K124" s="282"/>
      <c r="L124" s="281"/>
      <c r="M124" s="495"/>
      <c r="N124" s="496"/>
      <c r="O124" s="497"/>
      <c r="P124" s="496"/>
      <c r="Q124" s="283"/>
      <c r="R124" s="281"/>
      <c r="S124" s="282"/>
      <c r="T124" s="281"/>
      <c r="U124" s="360"/>
      <c r="V124" s="360"/>
      <c r="W124" s="360"/>
      <c r="X124" s="187"/>
      <c r="Z124" s="134" t="str">
        <f t="shared" si="46"/>
        <v/>
      </c>
      <c r="AA124" s="134" t="str">
        <f t="shared" si="36"/>
        <v/>
      </c>
      <c r="AB124" s="134" t="str">
        <f t="shared" si="47"/>
        <v/>
      </c>
      <c r="AC124" s="333" t="str">
        <f t="shared" si="48"/>
        <v/>
      </c>
      <c r="AD124" s="333" t="str">
        <f t="shared" si="49"/>
        <v/>
      </c>
      <c r="AE124" s="333" t="str">
        <f t="shared" si="50"/>
        <v/>
      </c>
      <c r="AF124" s="333" t="str">
        <f t="shared" si="37"/>
        <v/>
      </c>
      <c r="AG124" s="333" t="str">
        <f t="shared" si="40"/>
        <v/>
      </c>
      <c r="AH124" s="333" t="str">
        <f t="shared" si="41"/>
        <v/>
      </c>
      <c r="AI124" s="333" t="str">
        <f t="shared" si="42"/>
        <v/>
      </c>
      <c r="AJ124" s="333" t="str">
        <f t="shared" si="38"/>
        <v/>
      </c>
      <c r="AK124" s="333" t="str">
        <f t="shared" si="43"/>
        <v/>
      </c>
      <c r="AL124" s="333" t="str">
        <f t="shared" si="44"/>
        <v/>
      </c>
      <c r="AM124" s="333" t="str">
        <f t="shared" si="45"/>
        <v/>
      </c>
      <c r="AN124" s="333" t="str">
        <f t="shared" si="39"/>
        <v/>
      </c>
    </row>
    <row r="125" spans="1:40" s="134" customFormat="1" ht="14.15" customHeight="1">
      <c r="A125" s="187"/>
      <c r="B125" s="194" t="s">
        <v>572</v>
      </c>
      <c r="C125" s="276"/>
      <c r="D125" s="276"/>
      <c r="E125" s="276"/>
      <c r="F125" s="276"/>
      <c r="G125" s="276"/>
      <c r="H125" s="354"/>
      <c r="I125" s="283"/>
      <c r="J125" s="281"/>
      <c r="K125" s="282"/>
      <c r="L125" s="281"/>
      <c r="M125" s="495"/>
      <c r="N125" s="496"/>
      <c r="O125" s="497"/>
      <c r="P125" s="496"/>
      <c r="Q125" s="283"/>
      <c r="R125" s="281"/>
      <c r="S125" s="282"/>
      <c r="T125" s="281"/>
      <c r="U125" s="360"/>
      <c r="V125" s="360"/>
      <c r="W125" s="360"/>
      <c r="X125" s="187"/>
      <c r="Z125" s="134" t="str">
        <f t="shared" si="46"/>
        <v/>
      </c>
      <c r="AA125" s="134" t="str">
        <f t="shared" si="36"/>
        <v/>
      </c>
      <c r="AB125" s="134" t="str">
        <f t="shared" si="47"/>
        <v/>
      </c>
      <c r="AC125" s="333" t="str">
        <f t="shared" si="48"/>
        <v/>
      </c>
      <c r="AD125" s="333" t="str">
        <f t="shared" si="49"/>
        <v/>
      </c>
      <c r="AE125" s="333" t="str">
        <f t="shared" si="50"/>
        <v/>
      </c>
      <c r="AF125" s="333" t="str">
        <f t="shared" si="37"/>
        <v/>
      </c>
      <c r="AG125" s="333" t="str">
        <f t="shared" si="40"/>
        <v/>
      </c>
      <c r="AH125" s="333" t="str">
        <f t="shared" si="41"/>
        <v/>
      </c>
      <c r="AI125" s="333" t="str">
        <f t="shared" si="42"/>
        <v/>
      </c>
      <c r="AJ125" s="333" t="str">
        <f t="shared" si="38"/>
        <v/>
      </c>
      <c r="AK125" s="333" t="str">
        <f t="shared" si="43"/>
        <v/>
      </c>
      <c r="AL125" s="333" t="str">
        <f t="shared" si="44"/>
        <v/>
      </c>
      <c r="AM125" s="333" t="str">
        <f t="shared" si="45"/>
        <v/>
      </c>
      <c r="AN125" s="333" t="str">
        <f t="shared" si="39"/>
        <v/>
      </c>
    </row>
    <row r="126" spans="1:40" s="134" customFormat="1" ht="14.15" customHeight="1">
      <c r="A126" s="187"/>
      <c r="B126" s="194" t="s">
        <v>573</v>
      </c>
      <c r="C126" s="276"/>
      <c r="D126" s="276"/>
      <c r="E126" s="276"/>
      <c r="F126" s="276"/>
      <c r="G126" s="276"/>
      <c r="H126" s="354"/>
      <c r="I126" s="283"/>
      <c r="J126" s="281"/>
      <c r="K126" s="282"/>
      <c r="L126" s="281"/>
      <c r="M126" s="495"/>
      <c r="N126" s="496"/>
      <c r="O126" s="497"/>
      <c r="P126" s="496"/>
      <c r="Q126" s="283"/>
      <c r="R126" s="281"/>
      <c r="S126" s="282"/>
      <c r="T126" s="281"/>
      <c r="U126" s="360"/>
      <c r="V126" s="360"/>
      <c r="W126" s="360"/>
      <c r="X126" s="187"/>
      <c r="Z126" s="134" t="str">
        <f t="shared" si="46"/>
        <v/>
      </c>
      <c r="AA126" s="134" t="str">
        <f t="shared" si="36"/>
        <v/>
      </c>
      <c r="AB126" s="134" t="str">
        <f t="shared" si="47"/>
        <v/>
      </c>
      <c r="AC126" s="333" t="str">
        <f t="shared" si="48"/>
        <v/>
      </c>
      <c r="AD126" s="333" t="str">
        <f t="shared" si="49"/>
        <v/>
      </c>
      <c r="AE126" s="333" t="str">
        <f t="shared" si="50"/>
        <v/>
      </c>
      <c r="AF126" s="333" t="str">
        <f t="shared" si="37"/>
        <v/>
      </c>
      <c r="AG126" s="333" t="str">
        <f t="shared" si="40"/>
        <v/>
      </c>
      <c r="AH126" s="333" t="str">
        <f t="shared" si="41"/>
        <v/>
      </c>
      <c r="AI126" s="333" t="str">
        <f t="shared" si="42"/>
        <v/>
      </c>
      <c r="AJ126" s="333" t="str">
        <f t="shared" si="38"/>
        <v/>
      </c>
      <c r="AK126" s="333" t="str">
        <f t="shared" si="43"/>
        <v/>
      </c>
      <c r="AL126" s="333" t="str">
        <f t="shared" si="44"/>
        <v/>
      </c>
      <c r="AM126" s="333" t="str">
        <f t="shared" si="45"/>
        <v/>
      </c>
      <c r="AN126" s="333" t="str">
        <f t="shared" si="39"/>
        <v/>
      </c>
    </row>
    <row r="127" spans="1:40" s="134" customFormat="1" ht="14.15" customHeight="1">
      <c r="A127" s="187"/>
      <c r="B127" s="194" t="s">
        <v>574</v>
      </c>
      <c r="C127" s="276"/>
      <c r="D127" s="276"/>
      <c r="E127" s="276"/>
      <c r="F127" s="276"/>
      <c r="G127" s="276"/>
      <c r="H127" s="354"/>
      <c r="I127" s="283"/>
      <c r="J127" s="281"/>
      <c r="K127" s="282"/>
      <c r="L127" s="281"/>
      <c r="M127" s="495"/>
      <c r="N127" s="496"/>
      <c r="O127" s="497"/>
      <c r="P127" s="496"/>
      <c r="Q127" s="283"/>
      <c r="R127" s="281"/>
      <c r="S127" s="282"/>
      <c r="T127" s="281"/>
      <c r="U127" s="360"/>
      <c r="V127" s="360"/>
      <c r="W127" s="360"/>
      <c r="X127" s="187"/>
      <c r="Z127" s="134" t="str">
        <f t="shared" si="46"/>
        <v/>
      </c>
      <c r="AA127" s="134" t="str">
        <f t="shared" si="36"/>
        <v/>
      </c>
      <c r="AB127" s="134" t="str">
        <f t="shared" si="47"/>
        <v/>
      </c>
      <c r="AC127" s="333" t="str">
        <f t="shared" si="48"/>
        <v/>
      </c>
      <c r="AD127" s="333" t="str">
        <f t="shared" si="49"/>
        <v/>
      </c>
      <c r="AE127" s="333" t="str">
        <f t="shared" si="50"/>
        <v/>
      </c>
      <c r="AF127" s="333" t="str">
        <f t="shared" si="37"/>
        <v/>
      </c>
      <c r="AG127" s="333" t="str">
        <f t="shared" si="40"/>
        <v/>
      </c>
      <c r="AH127" s="333" t="str">
        <f t="shared" si="41"/>
        <v/>
      </c>
      <c r="AI127" s="333" t="str">
        <f t="shared" si="42"/>
        <v/>
      </c>
      <c r="AJ127" s="333" t="str">
        <f t="shared" si="38"/>
        <v/>
      </c>
      <c r="AK127" s="333" t="str">
        <f t="shared" si="43"/>
        <v/>
      </c>
      <c r="AL127" s="333" t="str">
        <f t="shared" si="44"/>
        <v/>
      </c>
      <c r="AM127" s="333" t="str">
        <f t="shared" si="45"/>
        <v/>
      </c>
      <c r="AN127" s="333" t="str">
        <f t="shared" si="39"/>
        <v/>
      </c>
    </row>
    <row r="128" spans="1:40" s="134" customFormat="1" ht="14.15" customHeight="1">
      <c r="A128" s="187"/>
      <c r="B128" s="194" t="s">
        <v>575</v>
      </c>
      <c r="C128" s="276"/>
      <c r="D128" s="276"/>
      <c r="E128" s="276"/>
      <c r="F128" s="276"/>
      <c r="G128" s="276"/>
      <c r="H128" s="354"/>
      <c r="I128" s="283"/>
      <c r="J128" s="281"/>
      <c r="K128" s="282"/>
      <c r="L128" s="281"/>
      <c r="M128" s="495"/>
      <c r="N128" s="496"/>
      <c r="O128" s="497"/>
      <c r="P128" s="496"/>
      <c r="Q128" s="283"/>
      <c r="R128" s="281"/>
      <c r="S128" s="282"/>
      <c r="T128" s="281"/>
      <c r="U128" s="360"/>
      <c r="V128" s="360"/>
      <c r="W128" s="360"/>
      <c r="X128" s="187"/>
      <c r="Z128" s="134" t="str">
        <f t="shared" si="46"/>
        <v/>
      </c>
      <c r="AA128" s="134" t="str">
        <f t="shared" si="36"/>
        <v/>
      </c>
      <c r="AB128" s="134" t="str">
        <f t="shared" si="47"/>
        <v/>
      </c>
      <c r="AC128" s="333" t="str">
        <f t="shared" si="48"/>
        <v/>
      </c>
      <c r="AD128" s="333" t="str">
        <f t="shared" si="49"/>
        <v/>
      </c>
      <c r="AE128" s="333" t="str">
        <f t="shared" si="50"/>
        <v/>
      </c>
      <c r="AF128" s="333" t="str">
        <f t="shared" si="37"/>
        <v/>
      </c>
      <c r="AG128" s="333" t="str">
        <f t="shared" si="40"/>
        <v/>
      </c>
      <c r="AH128" s="333" t="str">
        <f t="shared" si="41"/>
        <v/>
      </c>
      <c r="AI128" s="333" t="str">
        <f t="shared" si="42"/>
        <v/>
      </c>
      <c r="AJ128" s="333" t="str">
        <f t="shared" si="38"/>
        <v/>
      </c>
      <c r="AK128" s="333" t="str">
        <f t="shared" si="43"/>
        <v/>
      </c>
      <c r="AL128" s="333" t="str">
        <f t="shared" si="44"/>
        <v/>
      </c>
      <c r="AM128" s="333" t="str">
        <f t="shared" si="45"/>
        <v/>
      </c>
      <c r="AN128" s="333" t="str">
        <f t="shared" si="39"/>
        <v/>
      </c>
    </row>
    <row r="129" spans="1:40" s="134" customFormat="1" ht="14.15" customHeight="1">
      <c r="A129" s="187"/>
      <c r="B129" s="194" t="s">
        <v>576</v>
      </c>
      <c r="C129" s="276"/>
      <c r="D129" s="276"/>
      <c r="E129" s="276"/>
      <c r="F129" s="276"/>
      <c r="G129" s="276"/>
      <c r="H129" s="354"/>
      <c r="I129" s="283"/>
      <c r="J129" s="281"/>
      <c r="K129" s="282"/>
      <c r="L129" s="281"/>
      <c r="M129" s="495"/>
      <c r="N129" s="496"/>
      <c r="O129" s="497"/>
      <c r="P129" s="496"/>
      <c r="Q129" s="283"/>
      <c r="R129" s="281"/>
      <c r="S129" s="282"/>
      <c r="T129" s="281"/>
      <c r="U129" s="360"/>
      <c r="V129" s="360"/>
      <c r="W129" s="360"/>
      <c r="X129" s="187"/>
      <c r="Z129" s="134" t="str">
        <f t="shared" si="46"/>
        <v/>
      </c>
      <c r="AA129" s="134" t="str">
        <f t="shared" si="36"/>
        <v/>
      </c>
      <c r="AB129" s="134" t="str">
        <f t="shared" si="47"/>
        <v/>
      </c>
      <c r="AC129" s="333" t="str">
        <f t="shared" si="48"/>
        <v/>
      </c>
      <c r="AD129" s="333" t="str">
        <f t="shared" si="49"/>
        <v/>
      </c>
      <c r="AE129" s="333" t="str">
        <f t="shared" si="50"/>
        <v/>
      </c>
      <c r="AF129" s="333" t="str">
        <f t="shared" si="37"/>
        <v/>
      </c>
      <c r="AG129" s="333" t="str">
        <f t="shared" si="40"/>
        <v/>
      </c>
      <c r="AH129" s="333" t="str">
        <f t="shared" si="41"/>
        <v/>
      </c>
      <c r="AI129" s="333" t="str">
        <f t="shared" si="42"/>
        <v/>
      </c>
      <c r="AJ129" s="333" t="str">
        <f t="shared" si="38"/>
        <v/>
      </c>
      <c r="AK129" s="333" t="str">
        <f t="shared" si="43"/>
        <v/>
      </c>
      <c r="AL129" s="333" t="str">
        <f t="shared" si="44"/>
        <v/>
      </c>
      <c r="AM129" s="333" t="str">
        <f t="shared" si="45"/>
        <v/>
      </c>
      <c r="AN129" s="333" t="str">
        <f t="shared" si="39"/>
        <v/>
      </c>
    </row>
    <row r="130" spans="1:40" s="134" customFormat="1" ht="14.15" customHeight="1">
      <c r="A130" s="187"/>
      <c r="B130" s="194" t="s">
        <v>577</v>
      </c>
      <c r="C130" s="276"/>
      <c r="D130" s="276"/>
      <c r="E130" s="276"/>
      <c r="F130" s="276"/>
      <c r="G130" s="276"/>
      <c r="H130" s="354"/>
      <c r="I130" s="283"/>
      <c r="J130" s="281"/>
      <c r="K130" s="282"/>
      <c r="L130" s="281"/>
      <c r="M130" s="495"/>
      <c r="N130" s="496"/>
      <c r="O130" s="497"/>
      <c r="P130" s="496"/>
      <c r="Q130" s="283"/>
      <c r="R130" s="281"/>
      <c r="S130" s="282"/>
      <c r="T130" s="281"/>
      <c r="U130" s="360"/>
      <c r="V130" s="360"/>
      <c r="W130" s="360"/>
      <c r="X130" s="187"/>
      <c r="Z130" s="134" t="str">
        <f t="shared" si="46"/>
        <v/>
      </c>
      <c r="AA130" s="134" t="str">
        <f t="shared" si="36"/>
        <v/>
      </c>
      <c r="AB130" s="134" t="str">
        <f t="shared" si="47"/>
        <v/>
      </c>
      <c r="AC130" s="333" t="str">
        <f t="shared" si="48"/>
        <v/>
      </c>
      <c r="AD130" s="333" t="str">
        <f t="shared" si="49"/>
        <v/>
      </c>
      <c r="AE130" s="333" t="str">
        <f t="shared" si="50"/>
        <v/>
      </c>
      <c r="AF130" s="333" t="str">
        <f t="shared" si="37"/>
        <v/>
      </c>
      <c r="AG130" s="333" t="str">
        <f t="shared" si="40"/>
        <v/>
      </c>
      <c r="AH130" s="333" t="str">
        <f t="shared" si="41"/>
        <v/>
      </c>
      <c r="AI130" s="333" t="str">
        <f t="shared" si="42"/>
        <v/>
      </c>
      <c r="AJ130" s="333" t="str">
        <f t="shared" si="38"/>
        <v/>
      </c>
      <c r="AK130" s="333" t="str">
        <f t="shared" si="43"/>
        <v/>
      </c>
      <c r="AL130" s="333" t="str">
        <f t="shared" si="44"/>
        <v/>
      </c>
      <c r="AM130" s="333" t="str">
        <f t="shared" si="45"/>
        <v/>
      </c>
      <c r="AN130" s="333" t="str">
        <f t="shared" si="39"/>
        <v/>
      </c>
    </row>
    <row r="131" spans="1:40" s="134" customFormat="1" ht="14.15" customHeight="1">
      <c r="A131" s="187"/>
      <c r="B131" s="194" t="s">
        <v>578</v>
      </c>
      <c r="C131" s="276"/>
      <c r="D131" s="276"/>
      <c r="E131" s="276"/>
      <c r="F131" s="276"/>
      <c r="G131" s="276"/>
      <c r="H131" s="354"/>
      <c r="I131" s="283"/>
      <c r="J131" s="281"/>
      <c r="K131" s="282"/>
      <c r="L131" s="281"/>
      <c r="M131" s="495"/>
      <c r="N131" s="496"/>
      <c r="O131" s="497"/>
      <c r="P131" s="496"/>
      <c r="Q131" s="283"/>
      <c r="R131" s="281"/>
      <c r="S131" s="282"/>
      <c r="T131" s="281"/>
      <c r="U131" s="360"/>
      <c r="V131" s="360"/>
      <c r="W131" s="360"/>
      <c r="X131" s="187"/>
      <c r="Z131" s="134" t="str">
        <f t="shared" si="46"/>
        <v/>
      </c>
      <c r="AA131" s="134" t="str">
        <f t="shared" si="36"/>
        <v/>
      </c>
      <c r="AB131" s="134" t="str">
        <f t="shared" si="47"/>
        <v/>
      </c>
      <c r="AC131" s="333" t="str">
        <f t="shared" si="48"/>
        <v/>
      </c>
      <c r="AD131" s="333" t="str">
        <f t="shared" si="49"/>
        <v/>
      </c>
      <c r="AE131" s="333" t="str">
        <f t="shared" si="50"/>
        <v/>
      </c>
      <c r="AF131" s="333" t="str">
        <f t="shared" si="37"/>
        <v/>
      </c>
      <c r="AG131" s="333" t="str">
        <f t="shared" si="40"/>
        <v/>
      </c>
      <c r="AH131" s="333" t="str">
        <f t="shared" si="41"/>
        <v/>
      </c>
      <c r="AI131" s="333" t="str">
        <f t="shared" si="42"/>
        <v/>
      </c>
      <c r="AJ131" s="333" t="str">
        <f t="shared" si="38"/>
        <v/>
      </c>
      <c r="AK131" s="333" t="str">
        <f t="shared" si="43"/>
        <v/>
      </c>
      <c r="AL131" s="333" t="str">
        <f t="shared" si="44"/>
        <v/>
      </c>
      <c r="AM131" s="333" t="str">
        <f t="shared" si="45"/>
        <v/>
      </c>
      <c r="AN131" s="333" t="str">
        <f t="shared" si="39"/>
        <v/>
      </c>
    </row>
    <row r="132" spans="1:40" s="134" customFormat="1" ht="14.15" customHeight="1">
      <c r="A132" s="187"/>
      <c r="B132" s="194" t="s">
        <v>579</v>
      </c>
      <c r="C132" s="276"/>
      <c r="D132" s="276"/>
      <c r="E132" s="276"/>
      <c r="F132" s="276"/>
      <c r="G132" s="276"/>
      <c r="H132" s="354"/>
      <c r="I132" s="283"/>
      <c r="J132" s="281"/>
      <c r="K132" s="282"/>
      <c r="L132" s="281"/>
      <c r="M132" s="495"/>
      <c r="N132" s="496"/>
      <c r="O132" s="497"/>
      <c r="P132" s="496"/>
      <c r="Q132" s="283"/>
      <c r="R132" s="281"/>
      <c r="S132" s="282"/>
      <c r="T132" s="281"/>
      <c r="U132" s="360"/>
      <c r="V132" s="360"/>
      <c r="W132" s="360"/>
      <c r="X132" s="187"/>
      <c r="Z132" s="134" t="str">
        <f t="shared" si="46"/>
        <v/>
      </c>
      <c r="AA132" s="134" t="str">
        <f t="shared" si="36"/>
        <v/>
      </c>
      <c r="AB132" s="134" t="str">
        <f t="shared" si="47"/>
        <v/>
      </c>
      <c r="AC132" s="333" t="str">
        <f t="shared" si="48"/>
        <v/>
      </c>
      <c r="AD132" s="333" t="str">
        <f t="shared" si="49"/>
        <v/>
      </c>
      <c r="AE132" s="333" t="str">
        <f t="shared" si="50"/>
        <v/>
      </c>
      <c r="AF132" s="333" t="str">
        <f t="shared" si="37"/>
        <v/>
      </c>
      <c r="AG132" s="333" t="str">
        <f t="shared" si="40"/>
        <v/>
      </c>
      <c r="AH132" s="333" t="str">
        <f t="shared" si="41"/>
        <v/>
      </c>
      <c r="AI132" s="333" t="str">
        <f t="shared" si="42"/>
        <v/>
      </c>
      <c r="AJ132" s="333" t="str">
        <f t="shared" si="38"/>
        <v/>
      </c>
      <c r="AK132" s="333" t="str">
        <f t="shared" si="43"/>
        <v/>
      </c>
      <c r="AL132" s="333" t="str">
        <f t="shared" si="44"/>
        <v/>
      </c>
      <c r="AM132" s="333" t="str">
        <f t="shared" si="45"/>
        <v/>
      </c>
      <c r="AN132" s="333" t="str">
        <f t="shared" si="39"/>
        <v/>
      </c>
    </row>
    <row r="133" spans="1:40" s="134" customFormat="1" ht="14.15" customHeight="1">
      <c r="A133" s="187"/>
      <c r="B133" s="194" t="s">
        <v>580</v>
      </c>
      <c r="C133" s="276"/>
      <c r="D133" s="276"/>
      <c r="E133" s="276"/>
      <c r="F133" s="276"/>
      <c r="G133" s="276"/>
      <c r="H133" s="354"/>
      <c r="I133" s="283"/>
      <c r="J133" s="281"/>
      <c r="K133" s="282"/>
      <c r="L133" s="281"/>
      <c r="M133" s="495"/>
      <c r="N133" s="496"/>
      <c r="O133" s="497"/>
      <c r="P133" s="496"/>
      <c r="Q133" s="283"/>
      <c r="R133" s="281"/>
      <c r="S133" s="282"/>
      <c r="T133" s="281"/>
      <c r="U133" s="360"/>
      <c r="V133" s="360"/>
      <c r="W133" s="360"/>
      <c r="X133" s="187"/>
      <c r="Z133" s="134" t="str">
        <f t="shared" si="46"/>
        <v/>
      </c>
      <c r="AA133" s="134" t="str">
        <f t="shared" si="36"/>
        <v/>
      </c>
      <c r="AB133" s="134" t="str">
        <f t="shared" si="47"/>
        <v/>
      </c>
      <c r="AC133" s="333" t="str">
        <f t="shared" si="48"/>
        <v/>
      </c>
      <c r="AD133" s="333" t="str">
        <f t="shared" si="49"/>
        <v/>
      </c>
      <c r="AE133" s="333" t="str">
        <f t="shared" si="50"/>
        <v/>
      </c>
      <c r="AF133" s="333" t="str">
        <f t="shared" si="37"/>
        <v/>
      </c>
      <c r="AG133" s="333" t="str">
        <f t="shared" si="40"/>
        <v/>
      </c>
      <c r="AH133" s="333" t="str">
        <f t="shared" si="41"/>
        <v/>
      </c>
      <c r="AI133" s="333" t="str">
        <f t="shared" si="42"/>
        <v/>
      </c>
      <c r="AJ133" s="333" t="str">
        <f t="shared" si="38"/>
        <v/>
      </c>
      <c r="AK133" s="333" t="str">
        <f t="shared" si="43"/>
        <v/>
      </c>
      <c r="AL133" s="333" t="str">
        <f t="shared" si="44"/>
        <v/>
      </c>
      <c r="AM133" s="333" t="str">
        <f t="shared" si="45"/>
        <v/>
      </c>
      <c r="AN133" s="333" t="str">
        <f t="shared" si="39"/>
        <v/>
      </c>
    </row>
    <row r="134" spans="1:40" s="134" customFormat="1" ht="14.15" customHeight="1">
      <c r="A134" s="187"/>
      <c r="B134" s="194" t="s">
        <v>581</v>
      </c>
      <c r="C134" s="276"/>
      <c r="D134" s="276"/>
      <c r="E134" s="276"/>
      <c r="F134" s="276"/>
      <c r="G134" s="276"/>
      <c r="H134" s="354"/>
      <c r="I134" s="283"/>
      <c r="J134" s="281"/>
      <c r="K134" s="282"/>
      <c r="L134" s="281"/>
      <c r="M134" s="495"/>
      <c r="N134" s="496"/>
      <c r="O134" s="497"/>
      <c r="P134" s="496"/>
      <c r="Q134" s="283"/>
      <c r="R134" s="281"/>
      <c r="S134" s="282"/>
      <c r="T134" s="281"/>
      <c r="U134" s="360"/>
      <c r="V134" s="360"/>
      <c r="W134" s="360"/>
      <c r="X134" s="187"/>
      <c r="Z134" s="134" t="str">
        <f t="shared" ref="Z134:Z165" si="51">IF(H134="","",H134)</f>
        <v/>
      </c>
      <c r="AA134" s="134" t="str">
        <f t="shared" si="36"/>
        <v/>
      </c>
      <c r="AB134" s="134" t="str">
        <f t="shared" ref="AB134:AB165" si="52">IF(H134="","",C134)</f>
        <v/>
      </c>
      <c r="AC134" s="333" t="str">
        <f t="shared" ref="AC134:AC165" si="53">IF(H134="","",I134)</f>
        <v/>
      </c>
      <c r="AD134" s="333" t="str">
        <f t="shared" ref="AD134:AD165" si="54">IF(H134="","",K134)</f>
        <v/>
      </c>
      <c r="AE134" s="333" t="str">
        <f t="shared" ref="AE134:AE165" si="55">IF(H134="","",J134)</f>
        <v/>
      </c>
      <c r="AF134" s="333" t="str">
        <f t="shared" si="37"/>
        <v/>
      </c>
      <c r="AG134" s="333" t="str">
        <f t="shared" si="40"/>
        <v/>
      </c>
      <c r="AH134" s="333" t="str">
        <f t="shared" si="41"/>
        <v/>
      </c>
      <c r="AI134" s="333" t="str">
        <f t="shared" si="42"/>
        <v/>
      </c>
      <c r="AJ134" s="333" t="str">
        <f t="shared" si="38"/>
        <v/>
      </c>
      <c r="AK134" s="333" t="str">
        <f t="shared" si="43"/>
        <v/>
      </c>
      <c r="AL134" s="333" t="str">
        <f t="shared" si="44"/>
        <v/>
      </c>
      <c r="AM134" s="333" t="str">
        <f t="shared" si="45"/>
        <v/>
      </c>
      <c r="AN134" s="333" t="str">
        <f t="shared" si="39"/>
        <v/>
      </c>
    </row>
    <row r="135" spans="1:40" s="134" customFormat="1" ht="14.15" customHeight="1">
      <c r="A135" s="187"/>
      <c r="B135" s="194" t="s">
        <v>582</v>
      </c>
      <c r="C135" s="276"/>
      <c r="D135" s="276"/>
      <c r="E135" s="276"/>
      <c r="F135" s="276"/>
      <c r="G135" s="276"/>
      <c r="H135" s="354"/>
      <c r="I135" s="283"/>
      <c r="J135" s="281"/>
      <c r="K135" s="282"/>
      <c r="L135" s="281"/>
      <c r="M135" s="495"/>
      <c r="N135" s="496"/>
      <c r="O135" s="497"/>
      <c r="P135" s="496"/>
      <c r="Q135" s="283"/>
      <c r="R135" s="281"/>
      <c r="S135" s="282"/>
      <c r="T135" s="281"/>
      <c r="U135" s="360"/>
      <c r="V135" s="360"/>
      <c r="W135" s="360"/>
      <c r="X135" s="187"/>
      <c r="Z135" s="134" t="str">
        <f t="shared" si="51"/>
        <v/>
      </c>
      <c r="AA135" s="134" t="str">
        <f t="shared" ref="AA135:AA198" si="56">IF(D135="","",IF(D135="その他.","その他"&amp;"　－　"&amp;G135,D135&amp;"　－　"&amp;IF(RIGHT(D135,1)="物",E135&amp;"　－　"&amp;IF(RIGHT(F135,1)=".",G135,F135),IF(RIGHT(F135,1)=".",G135,F135))))</f>
        <v/>
      </c>
      <c r="AB135" s="134" t="str">
        <f t="shared" si="52"/>
        <v/>
      </c>
      <c r="AC135" s="333" t="str">
        <f t="shared" si="53"/>
        <v/>
      </c>
      <c r="AD135" s="333" t="str">
        <f t="shared" si="54"/>
        <v/>
      </c>
      <c r="AE135" s="333" t="str">
        <f t="shared" si="55"/>
        <v/>
      </c>
      <c r="AF135" s="333" t="str">
        <f t="shared" ref="AF135:AF198" si="57">IF(L135="","",L135)</f>
        <v/>
      </c>
      <c r="AG135" s="333" t="str">
        <f t="shared" si="40"/>
        <v/>
      </c>
      <c r="AH135" s="333" t="str">
        <f t="shared" si="41"/>
        <v/>
      </c>
      <c r="AI135" s="333" t="str">
        <f t="shared" si="42"/>
        <v/>
      </c>
      <c r="AJ135" s="333" t="str">
        <f t="shared" ref="AJ135:AJ198" si="58">IF(P135="","",P135)</f>
        <v/>
      </c>
      <c r="AK135" s="333" t="str">
        <f t="shared" si="43"/>
        <v/>
      </c>
      <c r="AL135" s="333" t="str">
        <f t="shared" si="44"/>
        <v/>
      </c>
      <c r="AM135" s="333" t="str">
        <f t="shared" si="45"/>
        <v/>
      </c>
      <c r="AN135" s="333" t="str">
        <f t="shared" ref="AN135:AN198" si="59">IF(T135="","",T135)</f>
        <v/>
      </c>
    </row>
    <row r="136" spans="1:40" s="134" customFormat="1" ht="14.15" customHeight="1">
      <c r="A136" s="187"/>
      <c r="B136" s="194" t="s">
        <v>583</v>
      </c>
      <c r="C136" s="276"/>
      <c r="D136" s="276"/>
      <c r="E136" s="276"/>
      <c r="F136" s="276"/>
      <c r="G136" s="276"/>
      <c r="H136" s="354"/>
      <c r="I136" s="283"/>
      <c r="J136" s="281"/>
      <c r="K136" s="282"/>
      <c r="L136" s="281"/>
      <c r="M136" s="495"/>
      <c r="N136" s="496"/>
      <c r="O136" s="497"/>
      <c r="P136" s="496"/>
      <c r="Q136" s="283"/>
      <c r="R136" s="281"/>
      <c r="S136" s="282"/>
      <c r="T136" s="281"/>
      <c r="U136" s="360"/>
      <c r="V136" s="360"/>
      <c r="W136" s="360"/>
      <c r="X136" s="187"/>
      <c r="Z136" s="134" t="str">
        <f t="shared" si="51"/>
        <v/>
      </c>
      <c r="AA136" s="134" t="str">
        <f t="shared" si="56"/>
        <v/>
      </c>
      <c r="AB136" s="134" t="str">
        <f t="shared" si="52"/>
        <v/>
      </c>
      <c r="AC136" s="333" t="str">
        <f t="shared" si="53"/>
        <v/>
      </c>
      <c r="AD136" s="333" t="str">
        <f t="shared" si="54"/>
        <v/>
      </c>
      <c r="AE136" s="333" t="str">
        <f t="shared" si="55"/>
        <v/>
      </c>
      <c r="AF136" s="333" t="str">
        <f t="shared" si="57"/>
        <v/>
      </c>
      <c r="AG136" s="333" t="str">
        <f t="shared" si="40"/>
        <v/>
      </c>
      <c r="AH136" s="333" t="str">
        <f t="shared" si="41"/>
        <v/>
      </c>
      <c r="AI136" s="333" t="str">
        <f t="shared" si="42"/>
        <v/>
      </c>
      <c r="AJ136" s="333" t="str">
        <f t="shared" si="58"/>
        <v/>
      </c>
      <c r="AK136" s="333" t="str">
        <f t="shared" si="43"/>
        <v/>
      </c>
      <c r="AL136" s="333" t="str">
        <f t="shared" si="44"/>
        <v/>
      </c>
      <c r="AM136" s="333" t="str">
        <f t="shared" si="45"/>
        <v/>
      </c>
      <c r="AN136" s="333" t="str">
        <f t="shared" si="59"/>
        <v/>
      </c>
    </row>
    <row r="137" spans="1:40" s="134" customFormat="1" ht="14.15" customHeight="1">
      <c r="A137" s="187"/>
      <c r="B137" s="194" t="s">
        <v>584</v>
      </c>
      <c r="C137" s="276"/>
      <c r="D137" s="276"/>
      <c r="E137" s="276"/>
      <c r="F137" s="276"/>
      <c r="G137" s="276"/>
      <c r="H137" s="354"/>
      <c r="I137" s="283"/>
      <c r="J137" s="281"/>
      <c r="K137" s="282"/>
      <c r="L137" s="281"/>
      <c r="M137" s="495"/>
      <c r="N137" s="496"/>
      <c r="O137" s="497"/>
      <c r="P137" s="496"/>
      <c r="Q137" s="283"/>
      <c r="R137" s="281"/>
      <c r="S137" s="282"/>
      <c r="T137" s="281"/>
      <c r="U137" s="360"/>
      <c r="V137" s="360"/>
      <c r="W137" s="360"/>
      <c r="X137" s="187"/>
      <c r="Z137" s="134" t="str">
        <f t="shared" si="51"/>
        <v/>
      </c>
      <c r="AA137" s="134" t="str">
        <f t="shared" si="56"/>
        <v/>
      </c>
      <c r="AB137" s="134" t="str">
        <f t="shared" si="52"/>
        <v/>
      </c>
      <c r="AC137" s="333" t="str">
        <f t="shared" si="53"/>
        <v/>
      </c>
      <c r="AD137" s="333" t="str">
        <f t="shared" si="54"/>
        <v/>
      </c>
      <c r="AE137" s="333" t="str">
        <f t="shared" si="55"/>
        <v/>
      </c>
      <c r="AF137" s="333" t="str">
        <f t="shared" si="57"/>
        <v/>
      </c>
      <c r="AG137" s="333" t="str">
        <f t="shared" si="40"/>
        <v/>
      </c>
      <c r="AH137" s="333" t="str">
        <f t="shared" si="41"/>
        <v/>
      </c>
      <c r="AI137" s="333" t="str">
        <f t="shared" si="42"/>
        <v/>
      </c>
      <c r="AJ137" s="333" t="str">
        <f t="shared" si="58"/>
        <v/>
      </c>
      <c r="AK137" s="333" t="str">
        <f t="shared" si="43"/>
        <v/>
      </c>
      <c r="AL137" s="333" t="str">
        <f t="shared" si="44"/>
        <v/>
      </c>
      <c r="AM137" s="333" t="str">
        <f t="shared" si="45"/>
        <v/>
      </c>
      <c r="AN137" s="333" t="str">
        <f t="shared" si="59"/>
        <v/>
      </c>
    </row>
    <row r="138" spans="1:40" s="134" customFormat="1" ht="14.15" customHeight="1">
      <c r="A138" s="187"/>
      <c r="B138" s="194" t="s">
        <v>585</v>
      </c>
      <c r="C138" s="276"/>
      <c r="D138" s="276"/>
      <c r="E138" s="276"/>
      <c r="F138" s="276"/>
      <c r="G138" s="276"/>
      <c r="H138" s="354"/>
      <c r="I138" s="283"/>
      <c r="J138" s="281"/>
      <c r="K138" s="282"/>
      <c r="L138" s="281"/>
      <c r="M138" s="495"/>
      <c r="N138" s="496"/>
      <c r="O138" s="497"/>
      <c r="P138" s="496"/>
      <c r="Q138" s="283"/>
      <c r="R138" s="281"/>
      <c r="S138" s="282"/>
      <c r="T138" s="281"/>
      <c r="U138" s="360"/>
      <c r="V138" s="360"/>
      <c r="W138" s="360"/>
      <c r="X138" s="187"/>
      <c r="Z138" s="134" t="str">
        <f t="shared" si="51"/>
        <v/>
      </c>
      <c r="AA138" s="134" t="str">
        <f t="shared" si="56"/>
        <v/>
      </c>
      <c r="AB138" s="134" t="str">
        <f t="shared" si="52"/>
        <v/>
      </c>
      <c r="AC138" s="333" t="str">
        <f t="shared" si="53"/>
        <v/>
      </c>
      <c r="AD138" s="333" t="str">
        <f t="shared" si="54"/>
        <v/>
      </c>
      <c r="AE138" s="333" t="str">
        <f t="shared" si="55"/>
        <v/>
      </c>
      <c r="AF138" s="333" t="str">
        <f t="shared" si="57"/>
        <v/>
      </c>
      <c r="AG138" s="333" t="str">
        <f t="shared" si="40"/>
        <v/>
      </c>
      <c r="AH138" s="333" t="str">
        <f t="shared" si="41"/>
        <v/>
      </c>
      <c r="AI138" s="333" t="str">
        <f t="shared" si="42"/>
        <v/>
      </c>
      <c r="AJ138" s="333" t="str">
        <f t="shared" si="58"/>
        <v/>
      </c>
      <c r="AK138" s="333" t="str">
        <f t="shared" si="43"/>
        <v/>
      </c>
      <c r="AL138" s="333" t="str">
        <f t="shared" si="44"/>
        <v/>
      </c>
      <c r="AM138" s="333" t="str">
        <f t="shared" si="45"/>
        <v/>
      </c>
      <c r="AN138" s="333" t="str">
        <f t="shared" si="59"/>
        <v/>
      </c>
    </row>
    <row r="139" spans="1:40" s="134" customFormat="1" ht="14.15" customHeight="1">
      <c r="A139" s="187"/>
      <c r="B139" s="194" t="s">
        <v>586</v>
      </c>
      <c r="C139" s="276"/>
      <c r="D139" s="276"/>
      <c r="E139" s="276"/>
      <c r="F139" s="276"/>
      <c r="G139" s="276"/>
      <c r="H139" s="354"/>
      <c r="I139" s="283"/>
      <c r="J139" s="281"/>
      <c r="K139" s="282"/>
      <c r="L139" s="281"/>
      <c r="M139" s="495"/>
      <c r="N139" s="496"/>
      <c r="O139" s="497"/>
      <c r="P139" s="496"/>
      <c r="Q139" s="283"/>
      <c r="R139" s="281"/>
      <c r="S139" s="282"/>
      <c r="T139" s="281"/>
      <c r="U139" s="360"/>
      <c r="V139" s="360"/>
      <c r="W139" s="360"/>
      <c r="X139" s="187"/>
      <c r="Z139" s="134" t="str">
        <f t="shared" si="51"/>
        <v/>
      </c>
      <c r="AA139" s="134" t="str">
        <f t="shared" si="56"/>
        <v/>
      </c>
      <c r="AB139" s="134" t="str">
        <f t="shared" si="52"/>
        <v/>
      </c>
      <c r="AC139" s="333" t="str">
        <f t="shared" si="53"/>
        <v/>
      </c>
      <c r="AD139" s="333" t="str">
        <f t="shared" si="54"/>
        <v/>
      </c>
      <c r="AE139" s="333" t="str">
        <f t="shared" si="55"/>
        <v/>
      </c>
      <c r="AF139" s="333" t="str">
        <f t="shared" si="57"/>
        <v/>
      </c>
      <c r="AG139" s="333" t="str">
        <f t="shared" si="40"/>
        <v/>
      </c>
      <c r="AH139" s="333" t="str">
        <f t="shared" si="41"/>
        <v/>
      </c>
      <c r="AI139" s="333" t="str">
        <f t="shared" si="42"/>
        <v/>
      </c>
      <c r="AJ139" s="333" t="str">
        <f t="shared" si="58"/>
        <v/>
      </c>
      <c r="AK139" s="333" t="str">
        <f t="shared" si="43"/>
        <v/>
      </c>
      <c r="AL139" s="333" t="str">
        <f t="shared" si="44"/>
        <v/>
      </c>
      <c r="AM139" s="333" t="str">
        <f t="shared" si="45"/>
        <v/>
      </c>
      <c r="AN139" s="333" t="str">
        <f t="shared" si="59"/>
        <v/>
      </c>
    </row>
    <row r="140" spans="1:40" s="134" customFormat="1" ht="14.15" customHeight="1">
      <c r="A140" s="187"/>
      <c r="B140" s="194" t="s">
        <v>587</v>
      </c>
      <c r="C140" s="276"/>
      <c r="D140" s="276"/>
      <c r="E140" s="276"/>
      <c r="F140" s="276"/>
      <c r="G140" s="276"/>
      <c r="H140" s="354"/>
      <c r="I140" s="283"/>
      <c r="J140" s="281"/>
      <c r="K140" s="282"/>
      <c r="L140" s="281"/>
      <c r="M140" s="495"/>
      <c r="N140" s="496"/>
      <c r="O140" s="497"/>
      <c r="P140" s="496"/>
      <c r="Q140" s="283"/>
      <c r="R140" s="281"/>
      <c r="S140" s="282"/>
      <c r="T140" s="281"/>
      <c r="U140" s="360"/>
      <c r="V140" s="360"/>
      <c r="W140" s="360"/>
      <c r="X140" s="187"/>
      <c r="Z140" s="134" t="str">
        <f t="shared" si="51"/>
        <v/>
      </c>
      <c r="AA140" s="134" t="str">
        <f t="shared" si="56"/>
        <v/>
      </c>
      <c r="AB140" s="134" t="str">
        <f t="shared" si="52"/>
        <v/>
      </c>
      <c r="AC140" s="333" t="str">
        <f t="shared" si="53"/>
        <v/>
      </c>
      <c r="AD140" s="333" t="str">
        <f t="shared" si="54"/>
        <v/>
      </c>
      <c r="AE140" s="333" t="str">
        <f t="shared" si="55"/>
        <v/>
      </c>
      <c r="AF140" s="333" t="str">
        <f t="shared" si="57"/>
        <v/>
      </c>
      <c r="AG140" s="333" t="str">
        <f t="shared" si="40"/>
        <v/>
      </c>
      <c r="AH140" s="333" t="str">
        <f t="shared" si="41"/>
        <v/>
      </c>
      <c r="AI140" s="333" t="str">
        <f t="shared" si="42"/>
        <v/>
      </c>
      <c r="AJ140" s="333" t="str">
        <f t="shared" si="58"/>
        <v/>
      </c>
      <c r="AK140" s="333" t="str">
        <f t="shared" si="43"/>
        <v/>
      </c>
      <c r="AL140" s="333" t="str">
        <f t="shared" si="44"/>
        <v/>
      </c>
      <c r="AM140" s="333" t="str">
        <f t="shared" si="45"/>
        <v/>
      </c>
      <c r="AN140" s="333" t="str">
        <f t="shared" si="59"/>
        <v/>
      </c>
    </row>
    <row r="141" spans="1:40" s="134" customFormat="1" ht="14.15" customHeight="1">
      <c r="A141" s="187"/>
      <c r="B141" s="194" t="s">
        <v>588</v>
      </c>
      <c r="C141" s="276"/>
      <c r="D141" s="276"/>
      <c r="E141" s="276"/>
      <c r="F141" s="276"/>
      <c r="G141" s="276"/>
      <c r="H141" s="354"/>
      <c r="I141" s="283"/>
      <c r="J141" s="281"/>
      <c r="K141" s="282"/>
      <c r="L141" s="281"/>
      <c r="M141" s="495"/>
      <c r="N141" s="496"/>
      <c r="O141" s="497"/>
      <c r="P141" s="496"/>
      <c r="Q141" s="283"/>
      <c r="R141" s="281"/>
      <c r="S141" s="282"/>
      <c r="T141" s="281"/>
      <c r="U141" s="360"/>
      <c r="V141" s="360"/>
      <c r="W141" s="360"/>
      <c r="X141" s="187"/>
      <c r="Z141" s="134" t="str">
        <f t="shared" si="51"/>
        <v/>
      </c>
      <c r="AA141" s="134" t="str">
        <f t="shared" si="56"/>
        <v/>
      </c>
      <c r="AB141" s="134" t="str">
        <f t="shared" si="52"/>
        <v/>
      </c>
      <c r="AC141" s="333" t="str">
        <f t="shared" si="53"/>
        <v/>
      </c>
      <c r="AD141" s="333" t="str">
        <f t="shared" si="54"/>
        <v/>
      </c>
      <c r="AE141" s="333" t="str">
        <f t="shared" si="55"/>
        <v/>
      </c>
      <c r="AF141" s="333" t="str">
        <f t="shared" si="57"/>
        <v/>
      </c>
      <c r="AG141" s="333" t="str">
        <f t="shared" si="40"/>
        <v/>
      </c>
      <c r="AH141" s="333" t="str">
        <f t="shared" si="41"/>
        <v/>
      </c>
      <c r="AI141" s="333" t="str">
        <f t="shared" si="42"/>
        <v/>
      </c>
      <c r="AJ141" s="333" t="str">
        <f t="shared" si="58"/>
        <v/>
      </c>
      <c r="AK141" s="333" t="str">
        <f t="shared" si="43"/>
        <v/>
      </c>
      <c r="AL141" s="333" t="str">
        <f t="shared" si="44"/>
        <v/>
      </c>
      <c r="AM141" s="333" t="str">
        <f t="shared" si="45"/>
        <v/>
      </c>
      <c r="AN141" s="333" t="str">
        <f t="shared" si="59"/>
        <v/>
      </c>
    </row>
    <row r="142" spans="1:40" s="134" customFormat="1" ht="14.15" customHeight="1">
      <c r="A142" s="187"/>
      <c r="B142" s="194" t="s">
        <v>589</v>
      </c>
      <c r="C142" s="276"/>
      <c r="D142" s="276"/>
      <c r="E142" s="276"/>
      <c r="F142" s="276"/>
      <c r="G142" s="276"/>
      <c r="H142" s="354"/>
      <c r="I142" s="283"/>
      <c r="J142" s="281"/>
      <c r="K142" s="282"/>
      <c r="L142" s="281"/>
      <c r="M142" s="495"/>
      <c r="N142" s="496"/>
      <c r="O142" s="497"/>
      <c r="P142" s="496"/>
      <c r="Q142" s="283"/>
      <c r="R142" s="281"/>
      <c r="S142" s="282"/>
      <c r="T142" s="281"/>
      <c r="U142" s="360"/>
      <c r="V142" s="360"/>
      <c r="W142" s="360"/>
      <c r="X142" s="187"/>
      <c r="Z142" s="134" t="str">
        <f t="shared" si="51"/>
        <v/>
      </c>
      <c r="AA142" s="134" t="str">
        <f t="shared" si="56"/>
        <v/>
      </c>
      <c r="AB142" s="134" t="str">
        <f t="shared" si="52"/>
        <v/>
      </c>
      <c r="AC142" s="333" t="str">
        <f t="shared" si="53"/>
        <v/>
      </c>
      <c r="AD142" s="333" t="str">
        <f t="shared" si="54"/>
        <v/>
      </c>
      <c r="AE142" s="333" t="str">
        <f t="shared" si="55"/>
        <v/>
      </c>
      <c r="AF142" s="333" t="str">
        <f t="shared" si="57"/>
        <v/>
      </c>
      <c r="AG142" s="333" t="str">
        <f t="shared" ref="AG142:AG205" si="60">IF(H142="","",M142)</f>
        <v/>
      </c>
      <c r="AH142" s="333" t="str">
        <f t="shared" ref="AH142:AH205" si="61">IF(H142="","",O142)</f>
        <v/>
      </c>
      <c r="AI142" s="333" t="str">
        <f t="shared" ref="AI142:AI205" si="62">IF(H142="","",N142)</f>
        <v/>
      </c>
      <c r="AJ142" s="333" t="str">
        <f t="shared" si="58"/>
        <v/>
      </c>
      <c r="AK142" s="333" t="str">
        <f t="shared" ref="AK142:AK205" si="63">IF(H142="","",Q142)</f>
        <v/>
      </c>
      <c r="AL142" s="333" t="str">
        <f t="shared" ref="AL142:AL205" si="64">IF(H142="","",S142)</f>
        <v/>
      </c>
      <c r="AM142" s="333" t="str">
        <f t="shared" ref="AM142:AM205" si="65">IF(H142="","",R142)</f>
        <v/>
      </c>
      <c r="AN142" s="333" t="str">
        <f t="shared" si="59"/>
        <v/>
      </c>
    </row>
    <row r="143" spans="1:40" s="134" customFormat="1" ht="14.15" customHeight="1">
      <c r="A143" s="187"/>
      <c r="B143" s="194" t="s">
        <v>590</v>
      </c>
      <c r="C143" s="276"/>
      <c r="D143" s="276"/>
      <c r="E143" s="276"/>
      <c r="F143" s="276"/>
      <c r="G143" s="276"/>
      <c r="H143" s="354"/>
      <c r="I143" s="283"/>
      <c r="J143" s="281"/>
      <c r="K143" s="282"/>
      <c r="L143" s="281"/>
      <c r="M143" s="495"/>
      <c r="N143" s="496"/>
      <c r="O143" s="497"/>
      <c r="P143" s="496"/>
      <c r="Q143" s="283"/>
      <c r="R143" s="281"/>
      <c r="S143" s="282"/>
      <c r="T143" s="281"/>
      <c r="U143" s="360"/>
      <c r="V143" s="360"/>
      <c r="W143" s="360"/>
      <c r="X143" s="187"/>
      <c r="Z143" s="134" t="str">
        <f t="shared" si="51"/>
        <v/>
      </c>
      <c r="AA143" s="134" t="str">
        <f t="shared" si="56"/>
        <v/>
      </c>
      <c r="AB143" s="134" t="str">
        <f t="shared" si="52"/>
        <v/>
      </c>
      <c r="AC143" s="333" t="str">
        <f t="shared" si="53"/>
        <v/>
      </c>
      <c r="AD143" s="333" t="str">
        <f t="shared" si="54"/>
        <v/>
      </c>
      <c r="AE143" s="333" t="str">
        <f t="shared" si="55"/>
        <v/>
      </c>
      <c r="AF143" s="333" t="str">
        <f t="shared" si="57"/>
        <v/>
      </c>
      <c r="AG143" s="333" t="str">
        <f t="shared" si="60"/>
        <v/>
      </c>
      <c r="AH143" s="333" t="str">
        <f t="shared" si="61"/>
        <v/>
      </c>
      <c r="AI143" s="333" t="str">
        <f t="shared" si="62"/>
        <v/>
      </c>
      <c r="AJ143" s="333" t="str">
        <f t="shared" si="58"/>
        <v/>
      </c>
      <c r="AK143" s="333" t="str">
        <f t="shared" si="63"/>
        <v/>
      </c>
      <c r="AL143" s="333" t="str">
        <f t="shared" si="64"/>
        <v/>
      </c>
      <c r="AM143" s="333" t="str">
        <f t="shared" si="65"/>
        <v/>
      </c>
      <c r="AN143" s="333" t="str">
        <f t="shared" si="59"/>
        <v/>
      </c>
    </row>
    <row r="144" spans="1:40" s="134" customFormat="1" ht="14.15" customHeight="1">
      <c r="A144" s="187"/>
      <c r="B144" s="194" t="s">
        <v>591</v>
      </c>
      <c r="C144" s="276"/>
      <c r="D144" s="276"/>
      <c r="E144" s="276"/>
      <c r="F144" s="276"/>
      <c r="G144" s="276"/>
      <c r="H144" s="354"/>
      <c r="I144" s="283"/>
      <c r="J144" s="281"/>
      <c r="K144" s="282"/>
      <c r="L144" s="281"/>
      <c r="M144" s="495"/>
      <c r="N144" s="496"/>
      <c r="O144" s="497"/>
      <c r="P144" s="496"/>
      <c r="Q144" s="283"/>
      <c r="R144" s="281"/>
      <c r="S144" s="282"/>
      <c r="T144" s="281"/>
      <c r="U144" s="360"/>
      <c r="V144" s="360"/>
      <c r="W144" s="360"/>
      <c r="X144" s="187"/>
      <c r="Z144" s="134" t="str">
        <f t="shared" si="51"/>
        <v/>
      </c>
      <c r="AA144" s="134" t="str">
        <f t="shared" si="56"/>
        <v/>
      </c>
      <c r="AB144" s="134" t="str">
        <f t="shared" si="52"/>
        <v/>
      </c>
      <c r="AC144" s="333" t="str">
        <f t="shared" si="53"/>
        <v/>
      </c>
      <c r="AD144" s="333" t="str">
        <f t="shared" si="54"/>
        <v/>
      </c>
      <c r="AE144" s="333" t="str">
        <f t="shared" si="55"/>
        <v/>
      </c>
      <c r="AF144" s="333" t="str">
        <f t="shared" si="57"/>
        <v/>
      </c>
      <c r="AG144" s="333" t="str">
        <f t="shared" si="60"/>
        <v/>
      </c>
      <c r="AH144" s="333" t="str">
        <f t="shared" si="61"/>
        <v/>
      </c>
      <c r="AI144" s="333" t="str">
        <f t="shared" si="62"/>
        <v/>
      </c>
      <c r="AJ144" s="333" t="str">
        <f t="shared" si="58"/>
        <v/>
      </c>
      <c r="AK144" s="333" t="str">
        <f t="shared" si="63"/>
        <v/>
      </c>
      <c r="AL144" s="333" t="str">
        <f t="shared" si="64"/>
        <v/>
      </c>
      <c r="AM144" s="333" t="str">
        <f t="shared" si="65"/>
        <v/>
      </c>
      <c r="AN144" s="333" t="str">
        <f t="shared" si="59"/>
        <v/>
      </c>
    </row>
    <row r="145" spans="1:40" s="134" customFormat="1" ht="14.15" customHeight="1">
      <c r="A145" s="187"/>
      <c r="B145" s="194" t="s">
        <v>592</v>
      </c>
      <c r="C145" s="276"/>
      <c r="D145" s="276"/>
      <c r="E145" s="276"/>
      <c r="F145" s="276"/>
      <c r="G145" s="276"/>
      <c r="H145" s="354"/>
      <c r="I145" s="283"/>
      <c r="J145" s="281"/>
      <c r="K145" s="282"/>
      <c r="L145" s="281"/>
      <c r="M145" s="495"/>
      <c r="N145" s="496"/>
      <c r="O145" s="497"/>
      <c r="P145" s="496"/>
      <c r="Q145" s="283"/>
      <c r="R145" s="281"/>
      <c r="S145" s="282"/>
      <c r="T145" s="281"/>
      <c r="U145" s="360"/>
      <c r="V145" s="360"/>
      <c r="W145" s="360"/>
      <c r="X145" s="187"/>
      <c r="Z145" s="134" t="str">
        <f t="shared" si="51"/>
        <v/>
      </c>
      <c r="AA145" s="134" t="str">
        <f t="shared" si="56"/>
        <v/>
      </c>
      <c r="AB145" s="134" t="str">
        <f t="shared" si="52"/>
        <v/>
      </c>
      <c r="AC145" s="333" t="str">
        <f t="shared" si="53"/>
        <v/>
      </c>
      <c r="AD145" s="333" t="str">
        <f t="shared" si="54"/>
        <v/>
      </c>
      <c r="AE145" s="333" t="str">
        <f t="shared" si="55"/>
        <v/>
      </c>
      <c r="AF145" s="333" t="str">
        <f t="shared" si="57"/>
        <v/>
      </c>
      <c r="AG145" s="333" t="str">
        <f t="shared" si="60"/>
        <v/>
      </c>
      <c r="AH145" s="333" t="str">
        <f t="shared" si="61"/>
        <v/>
      </c>
      <c r="AI145" s="333" t="str">
        <f t="shared" si="62"/>
        <v/>
      </c>
      <c r="AJ145" s="333" t="str">
        <f t="shared" si="58"/>
        <v/>
      </c>
      <c r="AK145" s="333" t="str">
        <f t="shared" si="63"/>
        <v/>
      </c>
      <c r="AL145" s="333" t="str">
        <f t="shared" si="64"/>
        <v/>
      </c>
      <c r="AM145" s="333" t="str">
        <f t="shared" si="65"/>
        <v/>
      </c>
      <c r="AN145" s="333" t="str">
        <f t="shared" si="59"/>
        <v/>
      </c>
    </row>
    <row r="146" spans="1:40" s="134" customFormat="1" ht="14.15" customHeight="1">
      <c r="A146" s="187"/>
      <c r="B146" s="194" t="s">
        <v>593</v>
      </c>
      <c r="C146" s="276"/>
      <c r="D146" s="276"/>
      <c r="E146" s="276"/>
      <c r="F146" s="276"/>
      <c r="G146" s="276"/>
      <c r="H146" s="354"/>
      <c r="I146" s="283"/>
      <c r="J146" s="281"/>
      <c r="K146" s="282"/>
      <c r="L146" s="281"/>
      <c r="M146" s="495"/>
      <c r="N146" s="496"/>
      <c r="O146" s="497"/>
      <c r="P146" s="496"/>
      <c r="Q146" s="283"/>
      <c r="R146" s="281"/>
      <c r="S146" s="282"/>
      <c r="T146" s="281"/>
      <c r="U146" s="360"/>
      <c r="V146" s="360"/>
      <c r="W146" s="360"/>
      <c r="X146" s="187"/>
      <c r="Z146" s="134" t="str">
        <f t="shared" si="51"/>
        <v/>
      </c>
      <c r="AA146" s="134" t="str">
        <f t="shared" si="56"/>
        <v/>
      </c>
      <c r="AB146" s="134" t="str">
        <f t="shared" si="52"/>
        <v/>
      </c>
      <c r="AC146" s="333" t="str">
        <f t="shared" si="53"/>
        <v/>
      </c>
      <c r="AD146" s="333" t="str">
        <f t="shared" si="54"/>
        <v/>
      </c>
      <c r="AE146" s="333" t="str">
        <f t="shared" si="55"/>
        <v/>
      </c>
      <c r="AF146" s="333" t="str">
        <f t="shared" si="57"/>
        <v/>
      </c>
      <c r="AG146" s="333" t="str">
        <f t="shared" si="60"/>
        <v/>
      </c>
      <c r="AH146" s="333" t="str">
        <f t="shared" si="61"/>
        <v/>
      </c>
      <c r="AI146" s="333" t="str">
        <f t="shared" si="62"/>
        <v/>
      </c>
      <c r="AJ146" s="333" t="str">
        <f t="shared" si="58"/>
        <v/>
      </c>
      <c r="AK146" s="333" t="str">
        <f t="shared" si="63"/>
        <v/>
      </c>
      <c r="AL146" s="333" t="str">
        <f t="shared" si="64"/>
        <v/>
      </c>
      <c r="AM146" s="333" t="str">
        <f t="shared" si="65"/>
        <v/>
      </c>
      <c r="AN146" s="333" t="str">
        <f t="shared" si="59"/>
        <v/>
      </c>
    </row>
    <row r="147" spans="1:40" s="134" customFormat="1" ht="14.15" customHeight="1">
      <c r="A147" s="187"/>
      <c r="B147" s="194" t="s">
        <v>594</v>
      </c>
      <c r="C147" s="276"/>
      <c r="D147" s="276"/>
      <c r="E147" s="276"/>
      <c r="F147" s="276"/>
      <c r="G147" s="276"/>
      <c r="H147" s="354"/>
      <c r="I147" s="283"/>
      <c r="J147" s="281"/>
      <c r="K147" s="282"/>
      <c r="L147" s="281"/>
      <c r="M147" s="495"/>
      <c r="N147" s="496"/>
      <c r="O147" s="497"/>
      <c r="P147" s="496"/>
      <c r="Q147" s="283"/>
      <c r="R147" s="281"/>
      <c r="S147" s="282"/>
      <c r="T147" s="281"/>
      <c r="U147" s="360"/>
      <c r="V147" s="360"/>
      <c r="W147" s="360"/>
      <c r="X147" s="187"/>
      <c r="Z147" s="134" t="str">
        <f t="shared" si="51"/>
        <v/>
      </c>
      <c r="AA147" s="134" t="str">
        <f t="shared" si="56"/>
        <v/>
      </c>
      <c r="AB147" s="134" t="str">
        <f t="shared" si="52"/>
        <v/>
      </c>
      <c r="AC147" s="333" t="str">
        <f t="shared" si="53"/>
        <v/>
      </c>
      <c r="AD147" s="333" t="str">
        <f t="shared" si="54"/>
        <v/>
      </c>
      <c r="AE147" s="333" t="str">
        <f t="shared" si="55"/>
        <v/>
      </c>
      <c r="AF147" s="333" t="str">
        <f t="shared" si="57"/>
        <v/>
      </c>
      <c r="AG147" s="333" t="str">
        <f t="shared" si="60"/>
        <v/>
      </c>
      <c r="AH147" s="333" t="str">
        <f t="shared" si="61"/>
        <v/>
      </c>
      <c r="AI147" s="333" t="str">
        <f t="shared" si="62"/>
        <v/>
      </c>
      <c r="AJ147" s="333" t="str">
        <f t="shared" si="58"/>
        <v/>
      </c>
      <c r="AK147" s="333" t="str">
        <f t="shared" si="63"/>
        <v/>
      </c>
      <c r="AL147" s="333" t="str">
        <f t="shared" si="64"/>
        <v/>
      </c>
      <c r="AM147" s="333" t="str">
        <f t="shared" si="65"/>
        <v/>
      </c>
      <c r="AN147" s="333" t="str">
        <f t="shared" si="59"/>
        <v/>
      </c>
    </row>
    <row r="148" spans="1:40" s="134" customFormat="1" ht="14.15" customHeight="1">
      <c r="A148" s="187"/>
      <c r="B148" s="194" t="s">
        <v>595</v>
      </c>
      <c r="C148" s="276"/>
      <c r="D148" s="276"/>
      <c r="E148" s="276"/>
      <c r="F148" s="276"/>
      <c r="G148" s="276"/>
      <c r="H148" s="354"/>
      <c r="I148" s="283"/>
      <c r="J148" s="281"/>
      <c r="K148" s="282"/>
      <c r="L148" s="281"/>
      <c r="M148" s="495"/>
      <c r="N148" s="496"/>
      <c r="O148" s="497"/>
      <c r="P148" s="496"/>
      <c r="Q148" s="283"/>
      <c r="R148" s="281"/>
      <c r="S148" s="282"/>
      <c r="T148" s="281"/>
      <c r="U148" s="360"/>
      <c r="V148" s="360"/>
      <c r="W148" s="360"/>
      <c r="X148" s="187"/>
      <c r="Z148" s="134" t="str">
        <f t="shared" si="51"/>
        <v/>
      </c>
      <c r="AA148" s="134" t="str">
        <f t="shared" si="56"/>
        <v/>
      </c>
      <c r="AB148" s="134" t="str">
        <f t="shared" si="52"/>
        <v/>
      </c>
      <c r="AC148" s="333" t="str">
        <f t="shared" si="53"/>
        <v/>
      </c>
      <c r="AD148" s="333" t="str">
        <f t="shared" si="54"/>
        <v/>
      </c>
      <c r="AE148" s="333" t="str">
        <f t="shared" si="55"/>
        <v/>
      </c>
      <c r="AF148" s="333" t="str">
        <f t="shared" si="57"/>
        <v/>
      </c>
      <c r="AG148" s="333" t="str">
        <f t="shared" si="60"/>
        <v/>
      </c>
      <c r="AH148" s="333" t="str">
        <f t="shared" si="61"/>
        <v/>
      </c>
      <c r="AI148" s="333" t="str">
        <f t="shared" si="62"/>
        <v/>
      </c>
      <c r="AJ148" s="333" t="str">
        <f t="shared" si="58"/>
        <v/>
      </c>
      <c r="AK148" s="333" t="str">
        <f t="shared" si="63"/>
        <v/>
      </c>
      <c r="AL148" s="333" t="str">
        <f t="shared" si="64"/>
        <v/>
      </c>
      <c r="AM148" s="333" t="str">
        <f t="shared" si="65"/>
        <v/>
      </c>
      <c r="AN148" s="333" t="str">
        <f t="shared" si="59"/>
        <v/>
      </c>
    </row>
    <row r="149" spans="1:40" s="134" customFormat="1" ht="14.15" customHeight="1">
      <c r="A149" s="187"/>
      <c r="B149" s="194" t="s">
        <v>596</v>
      </c>
      <c r="C149" s="276"/>
      <c r="D149" s="276"/>
      <c r="E149" s="276"/>
      <c r="F149" s="276"/>
      <c r="G149" s="276"/>
      <c r="H149" s="354"/>
      <c r="I149" s="283"/>
      <c r="J149" s="281"/>
      <c r="K149" s="282"/>
      <c r="L149" s="281"/>
      <c r="M149" s="495"/>
      <c r="N149" s="496"/>
      <c r="O149" s="497"/>
      <c r="P149" s="496"/>
      <c r="Q149" s="283"/>
      <c r="R149" s="281"/>
      <c r="S149" s="282"/>
      <c r="T149" s="281"/>
      <c r="U149" s="360"/>
      <c r="V149" s="360"/>
      <c r="W149" s="360"/>
      <c r="X149" s="187"/>
      <c r="Z149" s="134" t="str">
        <f t="shared" si="51"/>
        <v/>
      </c>
      <c r="AA149" s="134" t="str">
        <f t="shared" si="56"/>
        <v/>
      </c>
      <c r="AB149" s="134" t="str">
        <f t="shared" si="52"/>
        <v/>
      </c>
      <c r="AC149" s="333" t="str">
        <f t="shared" si="53"/>
        <v/>
      </c>
      <c r="AD149" s="333" t="str">
        <f t="shared" si="54"/>
        <v/>
      </c>
      <c r="AE149" s="333" t="str">
        <f t="shared" si="55"/>
        <v/>
      </c>
      <c r="AF149" s="333" t="str">
        <f t="shared" si="57"/>
        <v/>
      </c>
      <c r="AG149" s="333" t="str">
        <f t="shared" si="60"/>
        <v/>
      </c>
      <c r="AH149" s="333" t="str">
        <f t="shared" si="61"/>
        <v/>
      </c>
      <c r="AI149" s="333" t="str">
        <f t="shared" si="62"/>
        <v/>
      </c>
      <c r="AJ149" s="333" t="str">
        <f t="shared" si="58"/>
        <v/>
      </c>
      <c r="AK149" s="333" t="str">
        <f t="shared" si="63"/>
        <v/>
      </c>
      <c r="AL149" s="333" t="str">
        <f t="shared" si="64"/>
        <v/>
      </c>
      <c r="AM149" s="333" t="str">
        <f t="shared" si="65"/>
        <v/>
      </c>
      <c r="AN149" s="333" t="str">
        <f t="shared" si="59"/>
        <v/>
      </c>
    </row>
    <row r="150" spans="1:40" s="134" customFormat="1" ht="14.15" customHeight="1">
      <c r="A150" s="187"/>
      <c r="B150" s="194" t="s">
        <v>597</v>
      </c>
      <c r="C150" s="276"/>
      <c r="D150" s="276"/>
      <c r="E150" s="276"/>
      <c r="F150" s="276"/>
      <c r="G150" s="276"/>
      <c r="H150" s="354"/>
      <c r="I150" s="283"/>
      <c r="J150" s="281"/>
      <c r="K150" s="282"/>
      <c r="L150" s="281"/>
      <c r="M150" s="495"/>
      <c r="N150" s="496"/>
      <c r="O150" s="497"/>
      <c r="P150" s="496"/>
      <c r="Q150" s="283"/>
      <c r="R150" s="281"/>
      <c r="S150" s="282"/>
      <c r="T150" s="281"/>
      <c r="U150" s="360"/>
      <c r="V150" s="360"/>
      <c r="W150" s="360"/>
      <c r="X150" s="187"/>
      <c r="Z150" s="134" t="str">
        <f t="shared" si="51"/>
        <v/>
      </c>
      <c r="AA150" s="134" t="str">
        <f t="shared" si="56"/>
        <v/>
      </c>
      <c r="AB150" s="134" t="str">
        <f t="shared" si="52"/>
        <v/>
      </c>
      <c r="AC150" s="333" t="str">
        <f t="shared" si="53"/>
        <v/>
      </c>
      <c r="AD150" s="333" t="str">
        <f t="shared" si="54"/>
        <v/>
      </c>
      <c r="AE150" s="333" t="str">
        <f t="shared" si="55"/>
        <v/>
      </c>
      <c r="AF150" s="333" t="str">
        <f t="shared" si="57"/>
        <v/>
      </c>
      <c r="AG150" s="333" t="str">
        <f t="shared" si="60"/>
        <v/>
      </c>
      <c r="AH150" s="333" t="str">
        <f t="shared" si="61"/>
        <v/>
      </c>
      <c r="AI150" s="333" t="str">
        <f t="shared" si="62"/>
        <v/>
      </c>
      <c r="AJ150" s="333" t="str">
        <f t="shared" si="58"/>
        <v/>
      </c>
      <c r="AK150" s="333" t="str">
        <f t="shared" si="63"/>
        <v/>
      </c>
      <c r="AL150" s="333" t="str">
        <f t="shared" si="64"/>
        <v/>
      </c>
      <c r="AM150" s="333" t="str">
        <f t="shared" si="65"/>
        <v/>
      </c>
      <c r="AN150" s="333" t="str">
        <f t="shared" si="59"/>
        <v/>
      </c>
    </row>
    <row r="151" spans="1:40" s="134" customFormat="1" ht="14.15" customHeight="1">
      <c r="A151" s="187"/>
      <c r="B151" s="194" t="s">
        <v>598</v>
      </c>
      <c r="C151" s="276"/>
      <c r="D151" s="276"/>
      <c r="E151" s="276"/>
      <c r="F151" s="276"/>
      <c r="G151" s="276"/>
      <c r="H151" s="354"/>
      <c r="I151" s="283"/>
      <c r="J151" s="281"/>
      <c r="K151" s="282"/>
      <c r="L151" s="281"/>
      <c r="M151" s="495"/>
      <c r="N151" s="496"/>
      <c r="O151" s="497"/>
      <c r="P151" s="496"/>
      <c r="Q151" s="283"/>
      <c r="R151" s="281"/>
      <c r="S151" s="282"/>
      <c r="T151" s="281"/>
      <c r="U151" s="360"/>
      <c r="V151" s="360"/>
      <c r="W151" s="360"/>
      <c r="X151" s="187"/>
      <c r="Z151" s="134" t="str">
        <f t="shared" si="51"/>
        <v/>
      </c>
      <c r="AA151" s="134" t="str">
        <f t="shared" si="56"/>
        <v/>
      </c>
      <c r="AB151" s="134" t="str">
        <f t="shared" si="52"/>
        <v/>
      </c>
      <c r="AC151" s="333" t="str">
        <f t="shared" si="53"/>
        <v/>
      </c>
      <c r="AD151" s="333" t="str">
        <f t="shared" si="54"/>
        <v/>
      </c>
      <c r="AE151" s="333" t="str">
        <f t="shared" si="55"/>
        <v/>
      </c>
      <c r="AF151" s="333" t="str">
        <f t="shared" si="57"/>
        <v/>
      </c>
      <c r="AG151" s="333" t="str">
        <f t="shared" si="60"/>
        <v/>
      </c>
      <c r="AH151" s="333" t="str">
        <f t="shared" si="61"/>
        <v/>
      </c>
      <c r="AI151" s="333" t="str">
        <f t="shared" si="62"/>
        <v/>
      </c>
      <c r="AJ151" s="333" t="str">
        <f t="shared" si="58"/>
        <v/>
      </c>
      <c r="AK151" s="333" t="str">
        <f t="shared" si="63"/>
        <v/>
      </c>
      <c r="AL151" s="333" t="str">
        <f t="shared" si="64"/>
        <v/>
      </c>
      <c r="AM151" s="333" t="str">
        <f t="shared" si="65"/>
        <v/>
      </c>
      <c r="AN151" s="333" t="str">
        <f t="shared" si="59"/>
        <v/>
      </c>
    </row>
    <row r="152" spans="1:40" s="134" customFormat="1" ht="14.15" customHeight="1">
      <c r="A152" s="187"/>
      <c r="B152" s="194" t="s">
        <v>599</v>
      </c>
      <c r="C152" s="276"/>
      <c r="D152" s="276"/>
      <c r="E152" s="276"/>
      <c r="F152" s="276"/>
      <c r="G152" s="276"/>
      <c r="H152" s="354"/>
      <c r="I152" s="283"/>
      <c r="J152" s="281"/>
      <c r="K152" s="282"/>
      <c r="L152" s="281"/>
      <c r="M152" s="495"/>
      <c r="N152" s="496"/>
      <c r="O152" s="497"/>
      <c r="P152" s="496"/>
      <c r="Q152" s="283"/>
      <c r="R152" s="281"/>
      <c r="S152" s="282"/>
      <c r="T152" s="281"/>
      <c r="U152" s="360"/>
      <c r="V152" s="360"/>
      <c r="W152" s="360"/>
      <c r="X152" s="187"/>
      <c r="Z152" s="134" t="str">
        <f t="shared" si="51"/>
        <v/>
      </c>
      <c r="AA152" s="134" t="str">
        <f t="shared" si="56"/>
        <v/>
      </c>
      <c r="AB152" s="134" t="str">
        <f t="shared" si="52"/>
        <v/>
      </c>
      <c r="AC152" s="333" t="str">
        <f t="shared" si="53"/>
        <v/>
      </c>
      <c r="AD152" s="333" t="str">
        <f t="shared" si="54"/>
        <v/>
      </c>
      <c r="AE152" s="333" t="str">
        <f t="shared" si="55"/>
        <v/>
      </c>
      <c r="AF152" s="333" t="str">
        <f t="shared" si="57"/>
        <v/>
      </c>
      <c r="AG152" s="333" t="str">
        <f t="shared" si="60"/>
        <v/>
      </c>
      <c r="AH152" s="333" t="str">
        <f t="shared" si="61"/>
        <v/>
      </c>
      <c r="AI152" s="333" t="str">
        <f t="shared" si="62"/>
        <v/>
      </c>
      <c r="AJ152" s="333" t="str">
        <f t="shared" si="58"/>
        <v/>
      </c>
      <c r="AK152" s="333" t="str">
        <f t="shared" si="63"/>
        <v/>
      </c>
      <c r="AL152" s="333" t="str">
        <f t="shared" si="64"/>
        <v/>
      </c>
      <c r="AM152" s="333" t="str">
        <f t="shared" si="65"/>
        <v/>
      </c>
      <c r="AN152" s="333" t="str">
        <f t="shared" si="59"/>
        <v/>
      </c>
    </row>
    <row r="153" spans="1:40" s="134" customFormat="1" ht="14.15" customHeight="1">
      <c r="A153" s="187"/>
      <c r="B153" s="194" t="s">
        <v>600</v>
      </c>
      <c r="C153" s="276"/>
      <c r="D153" s="276"/>
      <c r="E153" s="276"/>
      <c r="F153" s="276"/>
      <c r="G153" s="276"/>
      <c r="H153" s="354"/>
      <c r="I153" s="283"/>
      <c r="J153" s="281"/>
      <c r="K153" s="282"/>
      <c r="L153" s="281"/>
      <c r="M153" s="495"/>
      <c r="N153" s="496"/>
      <c r="O153" s="497"/>
      <c r="P153" s="496"/>
      <c r="Q153" s="283"/>
      <c r="R153" s="281"/>
      <c r="S153" s="282"/>
      <c r="T153" s="281"/>
      <c r="U153" s="360"/>
      <c r="V153" s="360"/>
      <c r="W153" s="360"/>
      <c r="X153" s="187"/>
      <c r="Z153" s="134" t="str">
        <f t="shared" si="51"/>
        <v/>
      </c>
      <c r="AA153" s="134" t="str">
        <f t="shared" si="56"/>
        <v/>
      </c>
      <c r="AB153" s="134" t="str">
        <f t="shared" si="52"/>
        <v/>
      </c>
      <c r="AC153" s="333" t="str">
        <f t="shared" si="53"/>
        <v/>
      </c>
      <c r="AD153" s="333" t="str">
        <f t="shared" si="54"/>
        <v/>
      </c>
      <c r="AE153" s="333" t="str">
        <f t="shared" si="55"/>
        <v/>
      </c>
      <c r="AF153" s="333" t="str">
        <f t="shared" si="57"/>
        <v/>
      </c>
      <c r="AG153" s="333" t="str">
        <f t="shared" si="60"/>
        <v/>
      </c>
      <c r="AH153" s="333" t="str">
        <f t="shared" si="61"/>
        <v/>
      </c>
      <c r="AI153" s="333" t="str">
        <f t="shared" si="62"/>
        <v/>
      </c>
      <c r="AJ153" s="333" t="str">
        <f t="shared" si="58"/>
        <v/>
      </c>
      <c r="AK153" s="333" t="str">
        <f t="shared" si="63"/>
        <v/>
      </c>
      <c r="AL153" s="333" t="str">
        <f t="shared" si="64"/>
        <v/>
      </c>
      <c r="AM153" s="333" t="str">
        <f t="shared" si="65"/>
        <v/>
      </c>
      <c r="AN153" s="333" t="str">
        <f t="shared" si="59"/>
        <v/>
      </c>
    </row>
    <row r="154" spans="1:40" s="134" customFormat="1" ht="14.15" customHeight="1">
      <c r="A154" s="187"/>
      <c r="B154" s="194" t="s">
        <v>601</v>
      </c>
      <c r="C154" s="276"/>
      <c r="D154" s="276"/>
      <c r="E154" s="276"/>
      <c r="F154" s="276"/>
      <c r="G154" s="276"/>
      <c r="H154" s="354"/>
      <c r="I154" s="283"/>
      <c r="J154" s="281"/>
      <c r="K154" s="282"/>
      <c r="L154" s="281"/>
      <c r="M154" s="495"/>
      <c r="N154" s="496"/>
      <c r="O154" s="497"/>
      <c r="P154" s="496"/>
      <c r="Q154" s="283"/>
      <c r="R154" s="281"/>
      <c r="S154" s="282"/>
      <c r="T154" s="281"/>
      <c r="U154" s="360"/>
      <c r="V154" s="360"/>
      <c r="W154" s="360"/>
      <c r="X154" s="187"/>
      <c r="Z154" s="134" t="str">
        <f t="shared" si="51"/>
        <v/>
      </c>
      <c r="AA154" s="134" t="str">
        <f t="shared" si="56"/>
        <v/>
      </c>
      <c r="AB154" s="134" t="str">
        <f t="shared" si="52"/>
        <v/>
      </c>
      <c r="AC154" s="333" t="str">
        <f t="shared" si="53"/>
        <v/>
      </c>
      <c r="AD154" s="333" t="str">
        <f t="shared" si="54"/>
        <v/>
      </c>
      <c r="AE154" s="333" t="str">
        <f t="shared" si="55"/>
        <v/>
      </c>
      <c r="AF154" s="333" t="str">
        <f t="shared" si="57"/>
        <v/>
      </c>
      <c r="AG154" s="333" t="str">
        <f t="shared" si="60"/>
        <v/>
      </c>
      <c r="AH154" s="333" t="str">
        <f t="shared" si="61"/>
        <v/>
      </c>
      <c r="AI154" s="333" t="str">
        <f t="shared" si="62"/>
        <v/>
      </c>
      <c r="AJ154" s="333" t="str">
        <f t="shared" si="58"/>
        <v/>
      </c>
      <c r="AK154" s="333" t="str">
        <f t="shared" si="63"/>
        <v/>
      </c>
      <c r="AL154" s="333" t="str">
        <f t="shared" si="64"/>
        <v/>
      </c>
      <c r="AM154" s="333" t="str">
        <f t="shared" si="65"/>
        <v/>
      </c>
      <c r="AN154" s="333" t="str">
        <f t="shared" si="59"/>
        <v/>
      </c>
    </row>
    <row r="155" spans="1:40" s="134" customFormat="1" ht="14.15" customHeight="1">
      <c r="A155" s="187"/>
      <c r="B155" s="194" t="s">
        <v>602</v>
      </c>
      <c r="C155" s="276"/>
      <c r="D155" s="276"/>
      <c r="E155" s="276"/>
      <c r="F155" s="276"/>
      <c r="G155" s="276"/>
      <c r="H155" s="354"/>
      <c r="I155" s="283"/>
      <c r="J155" s="281"/>
      <c r="K155" s="282"/>
      <c r="L155" s="281"/>
      <c r="M155" s="495"/>
      <c r="N155" s="496"/>
      <c r="O155" s="497"/>
      <c r="P155" s="496"/>
      <c r="Q155" s="283"/>
      <c r="R155" s="281"/>
      <c r="S155" s="282"/>
      <c r="T155" s="281"/>
      <c r="U155" s="360"/>
      <c r="V155" s="360"/>
      <c r="W155" s="360"/>
      <c r="X155" s="187"/>
      <c r="Z155" s="134" t="str">
        <f t="shared" si="51"/>
        <v/>
      </c>
      <c r="AA155" s="134" t="str">
        <f t="shared" si="56"/>
        <v/>
      </c>
      <c r="AB155" s="134" t="str">
        <f t="shared" si="52"/>
        <v/>
      </c>
      <c r="AC155" s="333" t="str">
        <f t="shared" si="53"/>
        <v/>
      </c>
      <c r="AD155" s="333" t="str">
        <f t="shared" si="54"/>
        <v/>
      </c>
      <c r="AE155" s="333" t="str">
        <f t="shared" si="55"/>
        <v/>
      </c>
      <c r="AF155" s="333" t="str">
        <f t="shared" si="57"/>
        <v/>
      </c>
      <c r="AG155" s="333" t="str">
        <f t="shared" si="60"/>
        <v/>
      </c>
      <c r="AH155" s="333" t="str">
        <f t="shared" si="61"/>
        <v/>
      </c>
      <c r="AI155" s="333" t="str">
        <f t="shared" si="62"/>
        <v/>
      </c>
      <c r="AJ155" s="333" t="str">
        <f t="shared" si="58"/>
        <v/>
      </c>
      <c r="AK155" s="333" t="str">
        <f t="shared" si="63"/>
        <v/>
      </c>
      <c r="AL155" s="333" t="str">
        <f t="shared" si="64"/>
        <v/>
      </c>
      <c r="AM155" s="333" t="str">
        <f t="shared" si="65"/>
        <v/>
      </c>
      <c r="AN155" s="333" t="str">
        <f t="shared" si="59"/>
        <v/>
      </c>
    </row>
    <row r="156" spans="1:40" s="134" customFormat="1" ht="14.15" customHeight="1">
      <c r="A156" s="187"/>
      <c r="B156" s="194" t="s">
        <v>603</v>
      </c>
      <c r="C156" s="276"/>
      <c r="D156" s="276"/>
      <c r="E156" s="276"/>
      <c r="F156" s="276"/>
      <c r="G156" s="276"/>
      <c r="H156" s="354"/>
      <c r="I156" s="283"/>
      <c r="J156" s="281"/>
      <c r="K156" s="282"/>
      <c r="L156" s="281"/>
      <c r="M156" s="495"/>
      <c r="N156" s="496"/>
      <c r="O156" s="497"/>
      <c r="P156" s="496"/>
      <c r="Q156" s="283"/>
      <c r="R156" s="281"/>
      <c r="S156" s="282"/>
      <c r="T156" s="281"/>
      <c r="U156" s="360"/>
      <c r="V156" s="360"/>
      <c r="W156" s="360"/>
      <c r="X156" s="187"/>
      <c r="Z156" s="134" t="str">
        <f t="shared" si="51"/>
        <v/>
      </c>
      <c r="AA156" s="134" t="str">
        <f t="shared" si="56"/>
        <v/>
      </c>
      <c r="AB156" s="134" t="str">
        <f t="shared" si="52"/>
        <v/>
      </c>
      <c r="AC156" s="333" t="str">
        <f t="shared" si="53"/>
        <v/>
      </c>
      <c r="AD156" s="333" t="str">
        <f t="shared" si="54"/>
        <v/>
      </c>
      <c r="AE156" s="333" t="str">
        <f t="shared" si="55"/>
        <v/>
      </c>
      <c r="AF156" s="333" t="str">
        <f t="shared" si="57"/>
        <v/>
      </c>
      <c r="AG156" s="333" t="str">
        <f t="shared" si="60"/>
        <v/>
      </c>
      <c r="AH156" s="333" t="str">
        <f t="shared" si="61"/>
        <v/>
      </c>
      <c r="AI156" s="333" t="str">
        <f t="shared" si="62"/>
        <v/>
      </c>
      <c r="AJ156" s="333" t="str">
        <f t="shared" si="58"/>
        <v/>
      </c>
      <c r="AK156" s="333" t="str">
        <f t="shared" si="63"/>
        <v/>
      </c>
      <c r="AL156" s="333" t="str">
        <f t="shared" si="64"/>
        <v/>
      </c>
      <c r="AM156" s="333" t="str">
        <f t="shared" si="65"/>
        <v/>
      </c>
      <c r="AN156" s="333" t="str">
        <f t="shared" si="59"/>
        <v/>
      </c>
    </row>
    <row r="157" spans="1:40" s="134" customFormat="1" ht="14.15" customHeight="1">
      <c r="A157" s="187"/>
      <c r="B157" s="194" t="s">
        <v>604</v>
      </c>
      <c r="C157" s="276"/>
      <c r="D157" s="276"/>
      <c r="E157" s="276"/>
      <c r="F157" s="276"/>
      <c r="G157" s="276"/>
      <c r="H157" s="354"/>
      <c r="I157" s="283"/>
      <c r="J157" s="281"/>
      <c r="K157" s="282"/>
      <c r="L157" s="281"/>
      <c r="M157" s="495"/>
      <c r="N157" s="496"/>
      <c r="O157" s="497"/>
      <c r="P157" s="496"/>
      <c r="Q157" s="283"/>
      <c r="R157" s="281"/>
      <c r="S157" s="282"/>
      <c r="T157" s="281"/>
      <c r="U157" s="360"/>
      <c r="V157" s="360"/>
      <c r="W157" s="360"/>
      <c r="X157" s="187"/>
      <c r="Z157" s="134" t="str">
        <f t="shared" si="51"/>
        <v/>
      </c>
      <c r="AA157" s="134" t="str">
        <f t="shared" si="56"/>
        <v/>
      </c>
      <c r="AB157" s="134" t="str">
        <f t="shared" si="52"/>
        <v/>
      </c>
      <c r="AC157" s="333" t="str">
        <f t="shared" si="53"/>
        <v/>
      </c>
      <c r="AD157" s="333" t="str">
        <f t="shared" si="54"/>
        <v/>
      </c>
      <c r="AE157" s="333" t="str">
        <f t="shared" si="55"/>
        <v/>
      </c>
      <c r="AF157" s="333" t="str">
        <f t="shared" si="57"/>
        <v/>
      </c>
      <c r="AG157" s="333" t="str">
        <f t="shared" si="60"/>
        <v/>
      </c>
      <c r="AH157" s="333" t="str">
        <f t="shared" si="61"/>
        <v/>
      </c>
      <c r="AI157" s="333" t="str">
        <f t="shared" si="62"/>
        <v/>
      </c>
      <c r="AJ157" s="333" t="str">
        <f t="shared" si="58"/>
        <v/>
      </c>
      <c r="AK157" s="333" t="str">
        <f t="shared" si="63"/>
        <v/>
      </c>
      <c r="AL157" s="333" t="str">
        <f t="shared" si="64"/>
        <v/>
      </c>
      <c r="AM157" s="333" t="str">
        <f t="shared" si="65"/>
        <v/>
      </c>
      <c r="AN157" s="333" t="str">
        <f t="shared" si="59"/>
        <v/>
      </c>
    </row>
    <row r="158" spans="1:40" s="134" customFormat="1" ht="14.15" customHeight="1">
      <c r="A158" s="187"/>
      <c r="B158" s="194" t="s">
        <v>605</v>
      </c>
      <c r="C158" s="276"/>
      <c r="D158" s="276"/>
      <c r="E158" s="276"/>
      <c r="F158" s="276"/>
      <c r="G158" s="276"/>
      <c r="H158" s="354"/>
      <c r="I158" s="283"/>
      <c r="J158" s="281"/>
      <c r="K158" s="282"/>
      <c r="L158" s="281"/>
      <c r="M158" s="495"/>
      <c r="N158" s="496"/>
      <c r="O158" s="497"/>
      <c r="P158" s="496"/>
      <c r="Q158" s="283"/>
      <c r="R158" s="281"/>
      <c r="S158" s="282"/>
      <c r="T158" s="281"/>
      <c r="U158" s="360"/>
      <c r="V158" s="360"/>
      <c r="W158" s="360"/>
      <c r="X158" s="187"/>
      <c r="Z158" s="134" t="str">
        <f t="shared" si="51"/>
        <v/>
      </c>
      <c r="AA158" s="134" t="str">
        <f t="shared" si="56"/>
        <v/>
      </c>
      <c r="AB158" s="134" t="str">
        <f t="shared" si="52"/>
        <v/>
      </c>
      <c r="AC158" s="333" t="str">
        <f t="shared" si="53"/>
        <v/>
      </c>
      <c r="AD158" s="333" t="str">
        <f t="shared" si="54"/>
        <v/>
      </c>
      <c r="AE158" s="333" t="str">
        <f t="shared" si="55"/>
        <v/>
      </c>
      <c r="AF158" s="333" t="str">
        <f t="shared" si="57"/>
        <v/>
      </c>
      <c r="AG158" s="333" t="str">
        <f t="shared" si="60"/>
        <v/>
      </c>
      <c r="AH158" s="333" t="str">
        <f t="shared" si="61"/>
        <v/>
      </c>
      <c r="AI158" s="333" t="str">
        <f t="shared" si="62"/>
        <v/>
      </c>
      <c r="AJ158" s="333" t="str">
        <f t="shared" si="58"/>
        <v/>
      </c>
      <c r="AK158" s="333" t="str">
        <f t="shared" si="63"/>
        <v/>
      </c>
      <c r="AL158" s="333" t="str">
        <f t="shared" si="64"/>
        <v/>
      </c>
      <c r="AM158" s="333" t="str">
        <f t="shared" si="65"/>
        <v/>
      </c>
      <c r="AN158" s="333" t="str">
        <f t="shared" si="59"/>
        <v/>
      </c>
    </row>
    <row r="159" spans="1:40" s="134" customFormat="1" ht="14.15" customHeight="1">
      <c r="A159" s="187"/>
      <c r="B159" s="194" t="s">
        <v>606</v>
      </c>
      <c r="C159" s="276"/>
      <c r="D159" s="276"/>
      <c r="E159" s="276"/>
      <c r="F159" s="276"/>
      <c r="G159" s="276"/>
      <c r="H159" s="354"/>
      <c r="I159" s="283"/>
      <c r="J159" s="281"/>
      <c r="K159" s="282"/>
      <c r="L159" s="281"/>
      <c r="M159" s="495"/>
      <c r="N159" s="496"/>
      <c r="O159" s="497"/>
      <c r="P159" s="496"/>
      <c r="Q159" s="283"/>
      <c r="R159" s="281"/>
      <c r="S159" s="282"/>
      <c r="T159" s="281"/>
      <c r="U159" s="360"/>
      <c r="V159" s="360"/>
      <c r="W159" s="360"/>
      <c r="X159" s="187"/>
      <c r="Z159" s="134" t="str">
        <f t="shared" si="51"/>
        <v/>
      </c>
      <c r="AA159" s="134" t="str">
        <f t="shared" si="56"/>
        <v/>
      </c>
      <c r="AB159" s="134" t="str">
        <f t="shared" si="52"/>
        <v/>
      </c>
      <c r="AC159" s="333" t="str">
        <f t="shared" si="53"/>
        <v/>
      </c>
      <c r="AD159" s="333" t="str">
        <f t="shared" si="54"/>
        <v/>
      </c>
      <c r="AE159" s="333" t="str">
        <f t="shared" si="55"/>
        <v/>
      </c>
      <c r="AF159" s="333" t="str">
        <f t="shared" si="57"/>
        <v/>
      </c>
      <c r="AG159" s="333" t="str">
        <f t="shared" si="60"/>
        <v/>
      </c>
      <c r="AH159" s="333" t="str">
        <f t="shared" si="61"/>
        <v/>
      </c>
      <c r="AI159" s="333" t="str">
        <f t="shared" si="62"/>
        <v/>
      </c>
      <c r="AJ159" s="333" t="str">
        <f t="shared" si="58"/>
        <v/>
      </c>
      <c r="AK159" s="333" t="str">
        <f t="shared" si="63"/>
        <v/>
      </c>
      <c r="AL159" s="333" t="str">
        <f t="shared" si="64"/>
        <v/>
      </c>
      <c r="AM159" s="333" t="str">
        <f t="shared" si="65"/>
        <v/>
      </c>
      <c r="AN159" s="333" t="str">
        <f t="shared" si="59"/>
        <v/>
      </c>
    </row>
    <row r="160" spans="1:40" s="134" customFormat="1" ht="14.15" customHeight="1">
      <c r="A160" s="187"/>
      <c r="B160" s="194" t="s">
        <v>607</v>
      </c>
      <c r="C160" s="276"/>
      <c r="D160" s="276"/>
      <c r="E160" s="276"/>
      <c r="F160" s="276"/>
      <c r="G160" s="276"/>
      <c r="H160" s="354"/>
      <c r="I160" s="283"/>
      <c r="J160" s="281"/>
      <c r="K160" s="282"/>
      <c r="L160" s="281"/>
      <c r="M160" s="495"/>
      <c r="N160" s="496"/>
      <c r="O160" s="497"/>
      <c r="P160" s="496"/>
      <c r="Q160" s="283"/>
      <c r="R160" s="281"/>
      <c r="S160" s="282"/>
      <c r="T160" s="281"/>
      <c r="U160" s="360"/>
      <c r="V160" s="360"/>
      <c r="W160" s="360"/>
      <c r="X160" s="187"/>
      <c r="Z160" s="134" t="str">
        <f t="shared" si="51"/>
        <v/>
      </c>
      <c r="AA160" s="134" t="str">
        <f t="shared" si="56"/>
        <v/>
      </c>
      <c r="AB160" s="134" t="str">
        <f t="shared" si="52"/>
        <v/>
      </c>
      <c r="AC160" s="333" t="str">
        <f t="shared" si="53"/>
        <v/>
      </c>
      <c r="AD160" s="333" t="str">
        <f t="shared" si="54"/>
        <v/>
      </c>
      <c r="AE160" s="333" t="str">
        <f t="shared" si="55"/>
        <v/>
      </c>
      <c r="AF160" s="333" t="str">
        <f t="shared" si="57"/>
        <v/>
      </c>
      <c r="AG160" s="333" t="str">
        <f t="shared" si="60"/>
        <v/>
      </c>
      <c r="AH160" s="333" t="str">
        <f t="shared" si="61"/>
        <v/>
      </c>
      <c r="AI160" s="333" t="str">
        <f t="shared" si="62"/>
        <v/>
      </c>
      <c r="AJ160" s="333" t="str">
        <f t="shared" si="58"/>
        <v/>
      </c>
      <c r="AK160" s="333" t="str">
        <f t="shared" si="63"/>
        <v/>
      </c>
      <c r="AL160" s="333" t="str">
        <f t="shared" si="64"/>
        <v/>
      </c>
      <c r="AM160" s="333" t="str">
        <f t="shared" si="65"/>
        <v/>
      </c>
      <c r="AN160" s="333" t="str">
        <f t="shared" si="59"/>
        <v/>
      </c>
    </row>
    <row r="161" spans="1:40" s="134" customFormat="1" ht="14.15" customHeight="1">
      <c r="A161" s="187"/>
      <c r="B161" s="194" t="s">
        <v>608</v>
      </c>
      <c r="C161" s="276"/>
      <c r="D161" s="276"/>
      <c r="E161" s="276"/>
      <c r="F161" s="276"/>
      <c r="G161" s="276"/>
      <c r="H161" s="354"/>
      <c r="I161" s="283"/>
      <c r="J161" s="281"/>
      <c r="K161" s="282"/>
      <c r="L161" s="281"/>
      <c r="M161" s="495"/>
      <c r="N161" s="496"/>
      <c r="O161" s="497"/>
      <c r="P161" s="496"/>
      <c r="Q161" s="283"/>
      <c r="R161" s="281"/>
      <c r="S161" s="282"/>
      <c r="T161" s="281"/>
      <c r="U161" s="360"/>
      <c r="V161" s="360"/>
      <c r="W161" s="360"/>
      <c r="X161" s="187"/>
      <c r="Z161" s="134" t="str">
        <f t="shared" si="51"/>
        <v/>
      </c>
      <c r="AA161" s="134" t="str">
        <f t="shared" si="56"/>
        <v/>
      </c>
      <c r="AB161" s="134" t="str">
        <f t="shared" si="52"/>
        <v/>
      </c>
      <c r="AC161" s="333" t="str">
        <f t="shared" si="53"/>
        <v/>
      </c>
      <c r="AD161" s="333" t="str">
        <f t="shared" si="54"/>
        <v/>
      </c>
      <c r="AE161" s="333" t="str">
        <f t="shared" si="55"/>
        <v/>
      </c>
      <c r="AF161" s="333" t="str">
        <f t="shared" si="57"/>
        <v/>
      </c>
      <c r="AG161" s="333" t="str">
        <f t="shared" si="60"/>
        <v/>
      </c>
      <c r="AH161" s="333" t="str">
        <f t="shared" si="61"/>
        <v/>
      </c>
      <c r="AI161" s="333" t="str">
        <f t="shared" si="62"/>
        <v/>
      </c>
      <c r="AJ161" s="333" t="str">
        <f t="shared" si="58"/>
        <v/>
      </c>
      <c r="AK161" s="333" t="str">
        <f t="shared" si="63"/>
        <v/>
      </c>
      <c r="AL161" s="333" t="str">
        <f t="shared" si="64"/>
        <v/>
      </c>
      <c r="AM161" s="333" t="str">
        <f t="shared" si="65"/>
        <v/>
      </c>
      <c r="AN161" s="333" t="str">
        <f t="shared" si="59"/>
        <v/>
      </c>
    </row>
    <row r="162" spans="1:40" s="134" customFormat="1" ht="14.15" customHeight="1">
      <c r="A162" s="187"/>
      <c r="B162" s="194" t="s">
        <v>609</v>
      </c>
      <c r="C162" s="276"/>
      <c r="D162" s="276"/>
      <c r="E162" s="276"/>
      <c r="F162" s="276"/>
      <c r="G162" s="276"/>
      <c r="H162" s="354"/>
      <c r="I162" s="283"/>
      <c r="J162" s="281"/>
      <c r="K162" s="282"/>
      <c r="L162" s="281"/>
      <c r="M162" s="495"/>
      <c r="N162" s="496"/>
      <c r="O162" s="497"/>
      <c r="P162" s="496"/>
      <c r="Q162" s="283"/>
      <c r="R162" s="281"/>
      <c r="S162" s="282"/>
      <c r="T162" s="281"/>
      <c r="U162" s="360"/>
      <c r="V162" s="360"/>
      <c r="W162" s="360"/>
      <c r="X162" s="187"/>
      <c r="Z162" s="134" t="str">
        <f t="shared" si="51"/>
        <v/>
      </c>
      <c r="AA162" s="134" t="str">
        <f t="shared" si="56"/>
        <v/>
      </c>
      <c r="AB162" s="134" t="str">
        <f t="shared" si="52"/>
        <v/>
      </c>
      <c r="AC162" s="333" t="str">
        <f t="shared" si="53"/>
        <v/>
      </c>
      <c r="AD162" s="333" t="str">
        <f t="shared" si="54"/>
        <v/>
      </c>
      <c r="AE162" s="333" t="str">
        <f t="shared" si="55"/>
        <v/>
      </c>
      <c r="AF162" s="333" t="str">
        <f t="shared" si="57"/>
        <v/>
      </c>
      <c r="AG162" s="333" t="str">
        <f t="shared" si="60"/>
        <v/>
      </c>
      <c r="AH162" s="333" t="str">
        <f t="shared" si="61"/>
        <v/>
      </c>
      <c r="AI162" s="333" t="str">
        <f t="shared" si="62"/>
        <v/>
      </c>
      <c r="AJ162" s="333" t="str">
        <f t="shared" si="58"/>
        <v/>
      </c>
      <c r="AK162" s="333" t="str">
        <f t="shared" si="63"/>
        <v/>
      </c>
      <c r="AL162" s="333" t="str">
        <f t="shared" si="64"/>
        <v/>
      </c>
      <c r="AM162" s="333" t="str">
        <f t="shared" si="65"/>
        <v/>
      </c>
      <c r="AN162" s="333" t="str">
        <f t="shared" si="59"/>
        <v/>
      </c>
    </row>
    <row r="163" spans="1:40" s="134" customFormat="1" ht="14.15" customHeight="1">
      <c r="A163" s="187"/>
      <c r="B163" s="194" t="s">
        <v>610</v>
      </c>
      <c r="C163" s="276"/>
      <c r="D163" s="276"/>
      <c r="E163" s="276"/>
      <c r="F163" s="276"/>
      <c r="G163" s="276"/>
      <c r="H163" s="354"/>
      <c r="I163" s="283"/>
      <c r="J163" s="281"/>
      <c r="K163" s="282"/>
      <c r="L163" s="281"/>
      <c r="M163" s="495"/>
      <c r="N163" s="496"/>
      <c r="O163" s="497"/>
      <c r="P163" s="496"/>
      <c r="Q163" s="283"/>
      <c r="R163" s="281"/>
      <c r="S163" s="282"/>
      <c r="T163" s="281"/>
      <c r="U163" s="360"/>
      <c r="V163" s="360"/>
      <c r="W163" s="360"/>
      <c r="X163" s="187"/>
      <c r="Z163" s="134" t="str">
        <f t="shared" si="51"/>
        <v/>
      </c>
      <c r="AA163" s="134" t="str">
        <f t="shared" si="56"/>
        <v/>
      </c>
      <c r="AB163" s="134" t="str">
        <f t="shared" si="52"/>
        <v/>
      </c>
      <c r="AC163" s="333" t="str">
        <f t="shared" si="53"/>
        <v/>
      </c>
      <c r="AD163" s="333" t="str">
        <f t="shared" si="54"/>
        <v/>
      </c>
      <c r="AE163" s="333" t="str">
        <f t="shared" si="55"/>
        <v/>
      </c>
      <c r="AF163" s="333" t="str">
        <f t="shared" si="57"/>
        <v/>
      </c>
      <c r="AG163" s="333" t="str">
        <f t="shared" si="60"/>
        <v/>
      </c>
      <c r="AH163" s="333" t="str">
        <f t="shared" si="61"/>
        <v/>
      </c>
      <c r="AI163" s="333" t="str">
        <f t="shared" si="62"/>
        <v/>
      </c>
      <c r="AJ163" s="333" t="str">
        <f t="shared" si="58"/>
        <v/>
      </c>
      <c r="AK163" s="333" t="str">
        <f t="shared" si="63"/>
        <v/>
      </c>
      <c r="AL163" s="333" t="str">
        <f t="shared" si="64"/>
        <v/>
      </c>
      <c r="AM163" s="333" t="str">
        <f t="shared" si="65"/>
        <v/>
      </c>
      <c r="AN163" s="333" t="str">
        <f t="shared" si="59"/>
        <v/>
      </c>
    </row>
    <row r="164" spans="1:40" s="134" customFormat="1" ht="14.15" customHeight="1">
      <c r="A164" s="187"/>
      <c r="B164" s="194" t="s">
        <v>611</v>
      </c>
      <c r="C164" s="276"/>
      <c r="D164" s="276"/>
      <c r="E164" s="276"/>
      <c r="F164" s="276"/>
      <c r="G164" s="276"/>
      <c r="H164" s="354"/>
      <c r="I164" s="283"/>
      <c r="J164" s="281"/>
      <c r="K164" s="282"/>
      <c r="L164" s="281"/>
      <c r="M164" s="495"/>
      <c r="N164" s="496"/>
      <c r="O164" s="497"/>
      <c r="P164" s="496"/>
      <c r="Q164" s="283"/>
      <c r="R164" s="281"/>
      <c r="S164" s="282"/>
      <c r="T164" s="281"/>
      <c r="U164" s="360"/>
      <c r="V164" s="360"/>
      <c r="W164" s="360"/>
      <c r="X164" s="187"/>
      <c r="Z164" s="134" t="str">
        <f t="shared" si="51"/>
        <v/>
      </c>
      <c r="AA164" s="134" t="str">
        <f t="shared" si="56"/>
        <v/>
      </c>
      <c r="AB164" s="134" t="str">
        <f t="shared" si="52"/>
        <v/>
      </c>
      <c r="AC164" s="333" t="str">
        <f t="shared" si="53"/>
        <v/>
      </c>
      <c r="AD164" s="333" t="str">
        <f t="shared" si="54"/>
        <v/>
      </c>
      <c r="AE164" s="333" t="str">
        <f t="shared" si="55"/>
        <v/>
      </c>
      <c r="AF164" s="333" t="str">
        <f t="shared" si="57"/>
        <v/>
      </c>
      <c r="AG164" s="333" t="str">
        <f t="shared" si="60"/>
        <v/>
      </c>
      <c r="AH164" s="333" t="str">
        <f t="shared" si="61"/>
        <v/>
      </c>
      <c r="AI164" s="333" t="str">
        <f t="shared" si="62"/>
        <v/>
      </c>
      <c r="AJ164" s="333" t="str">
        <f t="shared" si="58"/>
        <v/>
      </c>
      <c r="AK164" s="333" t="str">
        <f t="shared" si="63"/>
        <v/>
      </c>
      <c r="AL164" s="333" t="str">
        <f t="shared" si="64"/>
        <v/>
      </c>
      <c r="AM164" s="333" t="str">
        <f t="shared" si="65"/>
        <v/>
      </c>
      <c r="AN164" s="333" t="str">
        <f t="shared" si="59"/>
        <v/>
      </c>
    </row>
    <row r="165" spans="1:40" s="134" customFormat="1" ht="14.15" customHeight="1">
      <c r="A165" s="187"/>
      <c r="B165" s="194" t="s">
        <v>612</v>
      </c>
      <c r="C165" s="276"/>
      <c r="D165" s="276"/>
      <c r="E165" s="276"/>
      <c r="F165" s="276"/>
      <c r="G165" s="276"/>
      <c r="H165" s="354"/>
      <c r="I165" s="283"/>
      <c r="J165" s="281"/>
      <c r="K165" s="282"/>
      <c r="L165" s="281"/>
      <c r="M165" s="495"/>
      <c r="N165" s="496"/>
      <c r="O165" s="497"/>
      <c r="P165" s="496"/>
      <c r="Q165" s="283"/>
      <c r="R165" s="281"/>
      <c r="S165" s="282"/>
      <c r="T165" s="281"/>
      <c r="U165" s="360"/>
      <c r="V165" s="360"/>
      <c r="W165" s="360"/>
      <c r="X165" s="187"/>
      <c r="Z165" s="134" t="str">
        <f t="shared" si="51"/>
        <v/>
      </c>
      <c r="AA165" s="134" t="str">
        <f t="shared" si="56"/>
        <v/>
      </c>
      <c r="AB165" s="134" t="str">
        <f t="shared" si="52"/>
        <v/>
      </c>
      <c r="AC165" s="333" t="str">
        <f t="shared" si="53"/>
        <v/>
      </c>
      <c r="AD165" s="333" t="str">
        <f t="shared" si="54"/>
        <v/>
      </c>
      <c r="AE165" s="333" t="str">
        <f t="shared" si="55"/>
        <v/>
      </c>
      <c r="AF165" s="333" t="str">
        <f t="shared" si="57"/>
        <v/>
      </c>
      <c r="AG165" s="333" t="str">
        <f t="shared" si="60"/>
        <v/>
      </c>
      <c r="AH165" s="333" t="str">
        <f t="shared" si="61"/>
        <v/>
      </c>
      <c r="AI165" s="333" t="str">
        <f t="shared" si="62"/>
        <v/>
      </c>
      <c r="AJ165" s="333" t="str">
        <f t="shared" si="58"/>
        <v/>
      </c>
      <c r="AK165" s="333" t="str">
        <f t="shared" si="63"/>
        <v/>
      </c>
      <c r="AL165" s="333" t="str">
        <f t="shared" si="64"/>
        <v/>
      </c>
      <c r="AM165" s="333" t="str">
        <f t="shared" si="65"/>
        <v/>
      </c>
      <c r="AN165" s="333" t="str">
        <f t="shared" si="59"/>
        <v/>
      </c>
    </row>
    <row r="166" spans="1:40" s="134" customFormat="1" ht="14.15" customHeight="1">
      <c r="A166" s="187"/>
      <c r="B166" s="194" t="s">
        <v>613</v>
      </c>
      <c r="C166" s="276"/>
      <c r="D166" s="276"/>
      <c r="E166" s="276"/>
      <c r="F166" s="276"/>
      <c r="G166" s="276"/>
      <c r="H166" s="354"/>
      <c r="I166" s="283"/>
      <c r="J166" s="281"/>
      <c r="K166" s="282"/>
      <c r="L166" s="281"/>
      <c r="M166" s="495"/>
      <c r="N166" s="496"/>
      <c r="O166" s="497"/>
      <c r="P166" s="496"/>
      <c r="Q166" s="283"/>
      <c r="R166" s="281"/>
      <c r="S166" s="282"/>
      <c r="T166" s="281"/>
      <c r="U166" s="360"/>
      <c r="V166" s="360"/>
      <c r="W166" s="360"/>
      <c r="X166" s="187"/>
      <c r="Z166" s="134" t="str">
        <f t="shared" ref="Z166:Z197" si="66">IF(H166="","",H166)</f>
        <v/>
      </c>
      <c r="AA166" s="134" t="str">
        <f t="shared" si="56"/>
        <v/>
      </c>
      <c r="AB166" s="134" t="str">
        <f t="shared" ref="AB166:AB197" si="67">IF(H166="","",C166)</f>
        <v/>
      </c>
      <c r="AC166" s="333" t="str">
        <f t="shared" ref="AC166:AC197" si="68">IF(H166="","",I166)</f>
        <v/>
      </c>
      <c r="AD166" s="333" t="str">
        <f t="shared" ref="AD166:AD197" si="69">IF(H166="","",K166)</f>
        <v/>
      </c>
      <c r="AE166" s="333" t="str">
        <f t="shared" ref="AE166:AE197" si="70">IF(H166="","",J166)</f>
        <v/>
      </c>
      <c r="AF166" s="333" t="str">
        <f t="shared" si="57"/>
        <v/>
      </c>
      <c r="AG166" s="333" t="str">
        <f t="shared" si="60"/>
        <v/>
      </c>
      <c r="AH166" s="333" t="str">
        <f t="shared" si="61"/>
        <v/>
      </c>
      <c r="AI166" s="333" t="str">
        <f t="shared" si="62"/>
        <v/>
      </c>
      <c r="AJ166" s="333" t="str">
        <f t="shared" si="58"/>
        <v/>
      </c>
      <c r="AK166" s="333" t="str">
        <f t="shared" si="63"/>
        <v/>
      </c>
      <c r="AL166" s="333" t="str">
        <f t="shared" si="64"/>
        <v/>
      </c>
      <c r="AM166" s="333" t="str">
        <f t="shared" si="65"/>
        <v/>
      </c>
      <c r="AN166" s="333" t="str">
        <f t="shared" si="59"/>
        <v/>
      </c>
    </row>
    <row r="167" spans="1:40" s="134" customFormat="1" ht="14.15" customHeight="1">
      <c r="A167" s="187"/>
      <c r="B167" s="194" t="s">
        <v>614</v>
      </c>
      <c r="C167" s="276"/>
      <c r="D167" s="276"/>
      <c r="E167" s="276"/>
      <c r="F167" s="276"/>
      <c r="G167" s="276"/>
      <c r="H167" s="354"/>
      <c r="I167" s="283"/>
      <c r="J167" s="281"/>
      <c r="K167" s="282"/>
      <c r="L167" s="281"/>
      <c r="M167" s="495"/>
      <c r="N167" s="496"/>
      <c r="O167" s="497"/>
      <c r="P167" s="496"/>
      <c r="Q167" s="283"/>
      <c r="R167" s="281"/>
      <c r="S167" s="282"/>
      <c r="T167" s="281"/>
      <c r="U167" s="360"/>
      <c r="V167" s="360"/>
      <c r="W167" s="360"/>
      <c r="X167" s="187"/>
      <c r="Z167" s="134" t="str">
        <f t="shared" si="66"/>
        <v/>
      </c>
      <c r="AA167" s="134" t="str">
        <f t="shared" si="56"/>
        <v/>
      </c>
      <c r="AB167" s="134" t="str">
        <f t="shared" si="67"/>
        <v/>
      </c>
      <c r="AC167" s="333" t="str">
        <f t="shared" si="68"/>
        <v/>
      </c>
      <c r="AD167" s="333" t="str">
        <f t="shared" si="69"/>
        <v/>
      </c>
      <c r="AE167" s="333" t="str">
        <f t="shared" si="70"/>
        <v/>
      </c>
      <c r="AF167" s="333" t="str">
        <f t="shared" si="57"/>
        <v/>
      </c>
      <c r="AG167" s="333" t="str">
        <f t="shared" si="60"/>
        <v/>
      </c>
      <c r="AH167" s="333" t="str">
        <f t="shared" si="61"/>
        <v/>
      </c>
      <c r="AI167" s="333" t="str">
        <f t="shared" si="62"/>
        <v/>
      </c>
      <c r="AJ167" s="333" t="str">
        <f t="shared" si="58"/>
        <v/>
      </c>
      <c r="AK167" s="333" t="str">
        <f t="shared" si="63"/>
        <v/>
      </c>
      <c r="AL167" s="333" t="str">
        <f t="shared" si="64"/>
        <v/>
      </c>
      <c r="AM167" s="333" t="str">
        <f t="shared" si="65"/>
        <v/>
      </c>
      <c r="AN167" s="333" t="str">
        <f t="shared" si="59"/>
        <v/>
      </c>
    </row>
    <row r="168" spans="1:40" s="134" customFormat="1" ht="14.15" customHeight="1">
      <c r="A168" s="187"/>
      <c r="B168" s="194" t="s">
        <v>615</v>
      </c>
      <c r="C168" s="276"/>
      <c r="D168" s="276"/>
      <c r="E168" s="276"/>
      <c r="F168" s="276"/>
      <c r="G168" s="276"/>
      <c r="H168" s="354"/>
      <c r="I168" s="283"/>
      <c r="J168" s="281"/>
      <c r="K168" s="282"/>
      <c r="L168" s="281"/>
      <c r="M168" s="495"/>
      <c r="N168" s="496"/>
      <c r="O168" s="497"/>
      <c r="P168" s="496"/>
      <c r="Q168" s="283"/>
      <c r="R168" s="281"/>
      <c r="S168" s="282"/>
      <c r="T168" s="281"/>
      <c r="U168" s="360"/>
      <c r="V168" s="360"/>
      <c r="W168" s="360"/>
      <c r="X168" s="187"/>
      <c r="Z168" s="134" t="str">
        <f t="shared" si="66"/>
        <v/>
      </c>
      <c r="AA168" s="134" t="str">
        <f t="shared" si="56"/>
        <v/>
      </c>
      <c r="AB168" s="134" t="str">
        <f t="shared" si="67"/>
        <v/>
      </c>
      <c r="AC168" s="333" t="str">
        <f t="shared" si="68"/>
        <v/>
      </c>
      <c r="AD168" s="333" t="str">
        <f t="shared" si="69"/>
        <v/>
      </c>
      <c r="AE168" s="333" t="str">
        <f t="shared" si="70"/>
        <v/>
      </c>
      <c r="AF168" s="333" t="str">
        <f t="shared" si="57"/>
        <v/>
      </c>
      <c r="AG168" s="333" t="str">
        <f t="shared" si="60"/>
        <v/>
      </c>
      <c r="AH168" s="333" t="str">
        <f t="shared" si="61"/>
        <v/>
      </c>
      <c r="AI168" s="333" t="str">
        <f t="shared" si="62"/>
        <v/>
      </c>
      <c r="AJ168" s="333" t="str">
        <f t="shared" si="58"/>
        <v/>
      </c>
      <c r="AK168" s="333" t="str">
        <f t="shared" si="63"/>
        <v/>
      </c>
      <c r="AL168" s="333" t="str">
        <f t="shared" si="64"/>
        <v/>
      </c>
      <c r="AM168" s="333" t="str">
        <f t="shared" si="65"/>
        <v/>
      </c>
      <c r="AN168" s="333" t="str">
        <f t="shared" si="59"/>
        <v/>
      </c>
    </row>
    <row r="169" spans="1:40" s="134" customFormat="1" ht="14.15" customHeight="1">
      <c r="A169" s="187"/>
      <c r="B169" s="194" t="s">
        <v>616</v>
      </c>
      <c r="C169" s="276"/>
      <c r="D169" s="276"/>
      <c r="E169" s="276"/>
      <c r="F169" s="276"/>
      <c r="G169" s="276"/>
      <c r="H169" s="354"/>
      <c r="I169" s="283"/>
      <c r="J169" s="281"/>
      <c r="K169" s="282"/>
      <c r="L169" s="281"/>
      <c r="M169" s="495"/>
      <c r="N169" s="496"/>
      <c r="O169" s="497"/>
      <c r="P169" s="496"/>
      <c r="Q169" s="283"/>
      <c r="R169" s="281"/>
      <c r="S169" s="282"/>
      <c r="T169" s="281"/>
      <c r="U169" s="360"/>
      <c r="V169" s="360"/>
      <c r="W169" s="360"/>
      <c r="X169" s="187"/>
      <c r="Z169" s="134" t="str">
        <f t="shared" si="66"/>
        <v/>
      </c>
      <c r="AA169" s="134" t="str">
        <f t="shared" si="56"/>
        <v/>
      </c>
      <c r="AB169" s="134" t="str">
        <f t="shared" si="67"/>
        <v/>
      </c>
      <c r="AC169" s="333" t="str">
        <f t="shared" si="68"/>
        <v/>
      </c>
      <c r="AD169" s="333" t="str">
        <f t="shared" si="69"/>
        <v/>
      </c>
      <c r="AE169" s="333" t="str">
        <f t="shared" si="70"/>
        <v/>
      </c>
      <c r="AF169" s="333" t="str">
        <f t="shared" si="57"/>
        <v/>
      </c>
      <c r="AG169" s="333" t="str">
        <f t="shared" si="60"/>
        <v/>
      </c>
      <c r="AH169" s="333" t="str">
        <f t="shared" si="61"/>
        <v/>
      </c>
      <c r="AI169" s="333" t="str">
        <f t="shared" si="62"/>
        <v/>
      </c>
      <c r="AJ169" s="333" t="str">
        <f t="shared" si="58"/>
        <v/>
      </c>
      <c r="AK169" s="333" t="str">
        <f t="shared" si="63"/>
        <v/>
      </c>
      <c r="AL169" s="333" t="str">
        <f t="shared" si="64"/>
        <v/>
      </c>
      <c r="AM169" s="333" t="str">
        <f t="shared" si="65"/>
        <v/>
      </c>
      <c r="AN169" s="333" t="str">
        <f t="shared" si="59"/>
        <v/>
      </c>
    </row>
    <row r="170" spans="1:40" s="134" customFormat="1" ht="14.15" customHeight="1">
      <c r="A170" s="187"/>
      <c r="B170" s="194" t="s">
        <v>617</v>
      </c>
      <c r="C170" s="276"/>
      <c r="D170" s="276"/>
      <c r="E170" s="276"/>
      <c r="F170" s="276"/>
      <c r="G170" s="276"/>
      <c r="H170" s="354"/>
      <c r="I170" s="283"/>
      <c r="J170" s="281"/>
      <c r="K170" s="282"/>
      <c r="L170" s="281"/>
      <c r="M170" s="495"/>
      <c r="N170" s="496"/>
      <c r="O170" s="497"/>
      <c r="P170" s="496"/>
      <c r="Q170" s="283"/>
      <c r="R170" s="281"/>
      <c r="S170" s="282"/>
      <c r="T170" s="281"/>
      <c r="U170" s="360"/>
      <c r="V170" s="360"/>
      <c r="W170" s="360"/>
      <c r="X170" s="187"/>
      <c r="Z170" s="134" t="str">
        <f t="shared" si="66"/>
        <v/>
      </c>
      <c r="AA170" s="134" t="str">
        <f t="shared" si="56"/>
        <v/>
      </c>
      <c r="AB170" s="134" t="str">
        <f t="shared" si="67"/>
        <v/>
      </c>
      <c r="AC170" s="333" t="str">
        <f t="shared" si="68"/>
        <v/>
      </c>
      <c r="AD170" s="333" t="str">
        <f t="shared" si="69"/>
        <v/>
      </c>
      <c r="AE170" s="333" t="str">
        <f t="shared" si="70"/>
        <v/>
      </c>
      <c r="AF170" s="333" t="str">
        <f t="shared" si="57"/>
        <v/>
      </c>
      <c r="AG170" s="333" t="str">
        <f t="shared" si="60"/>
        <v/>
      </c>
      <c r="AH170" s="333" t="str">
        <f t="shared" si="61"/>
        <v/>
      </c>
      <c r="AI170" s="333" t="str">
        <f t="shared" si="62"/>
        <v/>
      </c>
      <c r="AJ170" s="333" t="str">
        <f t="shared" si="58"/>
        <v/>
      </c>
      <c r="AK170" s="333" t="str">
        <f t="shared" si="63"/>
        <v/>
      </c>
      <c r="AL170" s="333" t="str">
        <f t="shared" si="64"/>
        <v/>
      </c>
      <c r="AM170" s="333" t="str">
        <f t="shared" si="65"/>
        <v/>
      </c>
      <c r="AN170" s="333" t="str">
        <f t="shared" si="59"/>
        <v/>
      </c>
    </row>
    <row r="171" spans="1:40" s="134" customFormat="1" ht="14.15" customHeight="1">
      <c r="A171" s="187"/>
      <c r="B171" s="194" t="s">
        <v>618</v>
      </c>
      <c r="C171" s="276"/>
      <c r="D171" s="276"/>
      <c r="E171" s="276"/>
      <c r="F171" s="276"/>
      <c r="G171" s="276"/>
      <c r="H171" s="354"/>
      <c r="I171" s="283"/>
      <c r="J171" s="281"/>
      <c r="K171" s="282"/>
      <c r="L171" s="281"/>
      <c r="M171" s="495"/>
      <c r="N171" s="496"/>
      <c r="O171" s="497"/>
      <c r="P171" s="496"/>
      <c r="Q171" s="283"/>
      <c r="R171" s="281"/>
      <c r="S171" s="282"/>
      <c r="T171" s="281"/>
      <c r="U171" s="360"/>
      <c r="V171" s="360"/>
      <c r="W171" s="360"/>
      <c r="X171" s="187"/>
      <c r="Z171" s="134" t="str">
        <f t="shared" si="66"/>
        <v/>
      </c>
      <c r="AA171" s="134" t="str">
        <f t="shared" si="56"/>
        <v/>
      </c>
      <c r="AB171" s="134" t="str">
        <f t="shared" si="67"/>
        <v/>
      </c>
      <c r="AC171" s="333" t="str">
        <f t="shared" si="68"/>
        <v/>
      </c>
      <c r="AD171" s="333" t="str">
        <f t="shared" si="69"/>
        <v/>
      </c>
      <c r="AE171" s="333" t="str">
        <f t="shared" si="70"/>
        <v/>
      </c>
      <c r="AF171" s="333" t="str">
        <f t="shared" si="57"/>
        <v/>
      </c>
      <c r="AG171" s="333" t="str">
        <f t="shared" si="60"/>
        <v/>
      </c>
      <c r="AH171" s="333" t="str">
        <f t="shared" si="61"/>
        <v/>
      </c>
      <c r="AI171" s="333" t="str">
        <f t="shared" si="62"/>
        <v/>
      </c>
      <c r="AJ171" s="333" t="str">
        <f t="shared" si="58"/>
        <v/>
      </c>
      <c r="AK171" s="333" t="str">
        <f t="shared" si="63"/>
        <v/>
      </c>
      <c r="AL171" s="333" t="str">
        <f t="shared" si="64"/>
        <v/>
      </c>
      <c r="AM171" s="333" t="str">
        <f t="shared" si="65"/>
        <v/>
      </c>
      <c r="AN171" s="333" t="str">
        <f t="shared" si="59"/>
        <v/>
      </c>
    </row>
    <row r="172" spans="1:40" s="134" customFormat="1" ht="14.15" customHeight="1">
      <c r="A172" s="187"/>
      <c r="B172" s="194" t="s">
        <v>619</v>
      </c>
      <c r="C172" s="276"/>
      <c r="D172" s="276"/>
      <c r="E172" s="276"/>
      <c r="F172" s="276"/>
      <c r="G172" s="276"/>
      <c r="H172" s="354"/>
      <c r="I172" s="283"/>
      <c r="J172" s="281"/>
      <c r="K172" s="282"/>
      <c r="L172" s="281"/>
      <c r="M172" s="495"/>
      <c r="N172" s="496"/>
      <c r="O172" s="497"/>
      <c r="P172" s="496"/>
      <c r="Q172" s="283"/>
      <c r="R172" s="281"/>
      <c r="S172" s="282"/>
      <c r="T172" s="281"/>
      <c r="U172" s="360"/>
      <c r="V172" s="360"/>
      <c r="W172" s="360"/>
      <c r="X172" s="187"/>
      <c r="Z172" s="134" t="str">
        <f t="shared" si="66"/>
        <v/>
      </c>
      <c r="AA172" s="134" t="str">
        <f t="shared" si="56"/>
        <v/>
      </c>
      <c r="AB172" s="134" t="str">
        <f t="shared" si="67"/>
        <v/>
      </c>
      <c r="AC172" s="333" t="str">
        <f t="shared" si="68"/>
        <v/>
      </c>
      <c r="AD172" s="333" t="str">
        <f t="shared" si="69"/>
        <v/>
      </c>
      <c r="AE172" s="333" t="str">
        <f t="shared" si="70"/>
        <v/>
      </c>
      <c r="AF172" s="333" t="str">
        <f t="shared" si="57"/>
        <v/>
      </c>
      <c r="AG172" s="333" t="str">
        <f t="shared" si="60"/>
        <v/>
      </c>
      <c r="AH172" s="333" t="str">
        <f t="shared" si="61"/>
        <v/>
      </c>
      <c r="AI172" s="333" t="str">
        <f t="shared" si="62"/>
        <v/>
      </c>
      <c r="AJ172" s="333" t="str">
        <f t="shared" si="58"/>
        <v/>
      </c>
      <c r="AK172" s="333" t="str">
        <f t="shared" si="63"/>
        <v/>
      </c>
      <c r="AL172" s="333" t="str">
        <f t="shared" si="64"/>
        <v/>
      </c>
      <c r="AM172" s="333" t="str">
        <f t="shared" si="65"/>
        <v/>
      </c>
      <c r="AN172" s="333" t="str">
        <f t="shared" si="59"/>
        <v/>
      </c>
    </row>
    <row r="173" spans="1:40" s="134" customFormat="1" ht="14.15" customHeight="1">
      <c r="A173" s="187"/>
      <c r="B173" s="194" t="s">
        <v>620</v>
      </c>
      <c r="C173" s="276"/>
      <c r="D173" s="276"/>
      <c r="E173" s="276"/>
      <c r="F173" s="276"/>
      <c r="G173" s="276"/>
      <c r="H173" s="354"/>
      <c r="I173" s="283"/>
      <c r="J173" s="281"/>
      <c r="K173" s="282"/>
      <c r="L173" s="281"/>
      <c r="M173" s="495"/>
      <c r="N173" s="496"/>
      <c r="O173" s="497"/>
      <c r="P173" s="496"/>
      <c r="Q173" s="283"/>
      <c r="R173" s="281"/>
      <c r="S173" s="282"/>
      <c r="T173" s="281"/>
      <c r="U173" s="360"/>
      <c r="V173" s="360"/>
      <c r="W173" s="360"/>
      <c r="X173" s="187"/>
      <c r="Z173" s="134" t="str">
        <f t="shared" si="66"/>
        <v/>
      </c>
      <c r="AA173" s="134" t="str">
        <f t="shared" si="56"/>
        <v/>
      </c>
      <c r="AB173" s="134" t="str">
        <f t="shared" si="67"/>
        <v/>
      </c>
      <c r="AC173" s="333" t="str">
        <f t="shared" si="68"/>
        <v/>
      </c>
      <c r="AD173" s="333" t="str">
        <f t="shared" si="69"/>
        <v/>
      </c>
      <c r="AE173" s="333" t="str">
        <f t="shared" si="70"/>
        <v/>
      </c>
      <c r="AF173" s="333" t="str">
        <f t="shared" si="57"/>
        <v/>
      </c>
      <c r="AG173" s="333" t="str">
        <f t="shared" si="60"/>
        <v/>
      </c>
      <c r="AH173" s="333" t="str">
        <f t="shared" si="61"/>
        <v/>
      </c>
      <c r="AI173" s="333" t="str">
        <f t="shared" si="62"/>
        <v/>
      </c>
      <c r="AJ173" s="333" t="str">
        <f t="shared" si="58"/>
        <v/>
      </c>
      <c r="AK173" s="333" t="str">
        <f t="shared" si="63"/>
        <v/>
      </c>
      <c r="AL173" s="333" t="str">
        <f t="shared" si="64"/>
        <v/>
      </c>
      <c r="AM173" s="333" t="str">
        <f t="shared" si="65"/>
        <v/>
      </c>
      <c r="AN173" s="333" t="str">
        <f t="shared" si="59"/>
        <v/>
      </c>
    </row>
    <row r="174" spans="1:40" s="134" customFormat="1" ht="14.15" customHeight="1">
      <c r="A174" s="187"/>
      <c r="B174" s="194" t="s">
        <v>621</v>
      </c>
      <c r="C174" s="276"/>
      <c r="D174" s="276"/>
      <c r="E174" s="276"/>
      <c r="F174" s="276"/>
      <c r="G174" s="276"/>
      <c r="H174" s="354"/>
      <c r="I174" s="283"/>
      <c r="J174" s="281"/>
      <c r="K174" s="282"/>
      <c r="L174" s="281"/>
      <c r="M174" s="495"/>
      <c r="N174" s="496"/>
      <c r="O174" s="497"/>
      <c r="P174" s="496"/>
      <c r="Q174" s="283"/>
      <c r="R174" s="281"/>
      <c r="S174" s="282"/>
      <c r="T174" s="281"/>
      <c r="U174" s="360"/>
      <c r="V174" s="360"/>
      <c r="W174" s="360"/>
      <c r="X174" s="187"/>
      <c r="Z174" s="134" t="str">
        <f t="shared" si="66"/>
        <v/>
      </c>
      <c r="AA174" s="134" t="str">
        <f t="shared" si="56"/>
        <v/>
      </c>
      <c r="AB174" s="134" t="str">
        <f t="shared" si="67"/>
        <v/>
      </c>
      <c r="AC174" s="333" t="str">
        <f t="shared" si="68"/>
        <v/>
      </c>
      <c r="AD174" s="333" t="str">
        <f t="shared" si="69"/>
        <v/>
      </c>
      <c r="AE174" s="333" t="str">
        <f t="shared" si="70"/>
        <v/>
      </c>
      <c r="AF174" s="333" t="str">
        <f t="shared" si="57"/>
        <v/>
      </c>
      <c r="AG174" s="333" t="str">
        <f t="shared" si="60"/>
        <v/>
      </c>
      <c r="AH174" s="333" t="str">
        <f t="shared" si="61"/>
        <v/>
      </c>
      <c r="AI174" s="333" t="str">
        <f t="shared" si="62"/>
        <v/>
      </c>
      <c r="AJ174" s="333" t="str">
        <f t="shared" si="58"/>
        <v/>
      </c>
      <c r="AK174" s="333" t="str">
        <f t="shared" si="63"/>
        <v/>
      </c>
      <c r="AL174" s="333" t="str">
        <f t="shared" si="64"/>
        <v/>
      </c>
      <c r="AM174" s="333" t="str">
        <f t="shared" si="65"/>
        <v/>
      </c>
      <c r="AN174" s="333" t="str">
        <f t="shared" si="59"/>
        <v/>
      </c>
    </row>
    <row r="175" spans="1:40" s="134" customFormat="1" ht="14.15" customHeight="1">
      <c r="A175" s="187"/>
      <c r="B175" s="194" t="s">
        <v>622</v>
      </c>
      <c r="C175" s="276"/>
      <c r="D175" s="276"/>
      <c r="E175" s="276"/>
      <c r="F175" s="276"/>
      <c r="G175" s="276"/>
      <c r="H175" s="354"/>
      <c r="I175" s="283"/>
      <c r="J175" s="281"/>
      <c r="K175" s="282"/>
      <c r="L175" s="281"/>
      <c r="M175" s="495"/>
      <c r="N175" s="496"/>
      <c r="O175" s="497"/>
      <c r="P175" s="496"/>
      <c r="Q175" s="283"/>
      <c r="R175" s="281"/>
      <c r="S175" s="282"/>
      <c r="T175" s="281"/>
      <c r="U175" s="360"/>
      <c r="V175" s="360"/>
      <c r="W175" s="360"/>
      <c r="X175" s="187"/>
      <c r="Z175" s="134" t="str">
        <f t="shared" si="66"/>
        <v/>
      </c>
      <c r="AA175" s="134" t="str">
        <f t="shared" si="56"/>
        <v/>
      </c>
      <c r="AB175" s="134" t="str">
        <f t="shared" si="67"/>
        <v/>
      </c>
      <c r="AC175" s="333" t="str">
        <f t="shared" si="68"/>
        <v/>
      </c>
      <c r="AD175" s="333" t="str">
        <f t="shared" si="69"/>
        <v/>
      </c>
      <c r="AE175" s="333" t="str">
        <f t="shared" si="70"/>
        <v/>
      </c>
      <c r="AF175" s="333" t="str">
        <f t="shared" si="57"/>
        <v/>
      </c>
      <c r="AG175" s="333" t="str">
        <f t="shared" si="60"/>
        <v/>
      </c>
      <c r="AH175" s="333" t="str">
        <f t="shared" si="61"/>
        <v/>
      </c>
      <c r="AI175" s="333" t="str">
        <f t="shared" si="62"/>
        <v/>
      </c>
      <c r="AJ175" s="333" t="str">
        <f t="shared" si="58"/>
        <v/>
      </c>
      <c r="AK175" s="333" t="str">
        <f t="shared" si="63"/>
        <v/>
      </c>
      <c r="AL175" s="333" t="str">
        <f t="shared" si="64"/>
        <v/>
      </c>
      <c r="AM175" s="333" t="str">
        <f t="shared" si="65"/>
        <v/>
      </c>
      <c r="AN175" s="333" t="str">
        <f t="shared" si="59"/>
        <v/>
      </c>
    </row>
    <row r="176" spans="1:40" s="134" customFormat="1" ht="14.15" customHeight="1">
      <c r="A176" s="187"/>
      <c r="B176" s="194" t="s">
        <v>623</v>
      </c>
      <c r="C176" s="276"/>
      <c r="D176" s="276"/>
      <c r="E176" s="276"/>
      <c r="F176" s="276"/>
      <c r="G176" s="276"/>
      <c r="H176" s="354"/>
      <c r="I176" s="283"/>
      <c r="J176" s="281"/>
      <c r="K176" s="282"/>
      <c r="L176" s="281"/>
      <c r="M176" s="495"/>
      <c r="N176" s="496"/>
      <c r="O176" s="497"/>
      <c r="P176" s="496"/>
      <c r="Q176" s="283"/>
      <c r="R176" s="281"/>
      <c r="S176" s="282"/>
      <c r="T176" s="281"/>
      <c r="U176" s="360"/>
      <c r="V176" s="360"/>
      <c r="W176" s="360"/>
      <c r="X176" s="187"/>
      <c r="Z176" s="134" t="str">
        <f t="shared" si="66"/>
        <v/>
      </c>
      <c r="AA176" s="134" t="str">
        <f t="shared" si="56"/>
        <v/>
      </c>
      <c r="AB176" s="134" t="str">
        <f t="shared" si="67"/>
        <v/>
      </c>
      <c r="AC176" s="333" t="str">
        <f t="shared" si="68"/>
        <v/>
      </c>
      <c r="AD176" s="333" t="str">
        <f t="shared" si="69"/>
        <v/>
      </c>
      <c r="AE176" s="333" t="str">
        <f t="shared" si="70"/>
        <v/>
      </c>
      <c r="AF176" s="333" t="str">
        <f t="shared" si="57"/>
        <v/>
      </c>
      <c r="AG176" s="333" t="str">
        <f t="shared" si="60"/>
        <v/>
      </c>
      <c r="AH176" s="333" t="str">
        <f t="shared" si="61"/>
        <v/>
      </c>
      <c r="AI176" s="333" t="str">
        <f t="shared" si="62"/>
        <v/>
      </c>
      <c r="AJ176" s="333" t="str">
        <f t="shared" si="58"/>
        <v/>
      </c>
      <c r="AK176" s="333" t="str">
        <f t="shared" si="63"/>
        <v/>
      </c>
      <c r="AL176" s="333" t="str">
        <f t="shared" si="64"/>
        <v/>
      </c>
      <c r="AM176" s="333" t="str">
        <f t="shared" si="65"/>
        <v/>
      </c>
      <c r="AN176" s="333" t="str">
        <f t="shared" si="59"/>
        <v/>
      </c>
    </row>
    <row r="177" spans="1:40" s="134" customFormat="1" ht="14.15" customHeight="1">
      <c r="A177" s="187"/>
      <c r="B177" s="194" t="s">
        <v>624</v>
      </c>
      <c r="C177" s="276"/>
      <c r="D177" s="276"/>
      <c r="E177" s="276"/>
      <c r="F177" s="276"/>
      <c r="G177" s="276"/>
      <c r="H177" s="354"/>
      <c r="I177" s="283"/>
      <c r="J177" s="281"/>
      <c r="K177" s="282"/>
      <c r="L177" s="281"/>
      <c r="M177" s="495"/>
      <c r="N177" s="496"/>
      <c r="O177" s="497"/>
      <c r="P177" s="496"/>
      <c r="Q177" s="283"/>
      <c r="R177" s="281"/>
      <c r="S177" s="282"/>
      <c r="T177" s="281"/>
      <c r="U177" s="360"/>
      <c r="V177" s="360"/>
      <c r="W177" s="360"/>
      <c r="X177" s="187"/>
      <c r="Z177" s="134" t="str">
        <f t="shared" si="66"/>
        <v/>
      </c>
      <c r="AA177" s="134" t="str">
        <f t="shared" si="56"/>
        <v/>
      </c>
      <c r="AB177" s="134" t="str">
        <f t="shared" si="67"/>
        <v/>
      </c>
      <c r="AC177" s="333" t="str">
        <f t="shared" si="68"/>
        <v/>
      </c>
      <c r="AD177" s="333" t="str">
        <f t="shared" si="69"/>
        <v/>
      </c>
      <c r="AE177" s="333" t="str">
        <f t="shared" si="70"/>
        <v/>
      </c>
      <c r="AF177" s="333" t="str">
        <f t="shared" si="57"/>
        <v/>
      </c>
      <c r="AG177" s="333" t="str">
        <f t="shared" si="60"/>
        <v/>
      </c>
      <c r="AH177" s="333" t="str">
        <f t="shared" si="61"/>
        <v/>
      </c>
      <c r="AI177" s="333" t="str">
        <f t="shared" si="62"/>
        <v/>
      </c>
      <c r="AJ177" s="333" t="str">
        <f t="shared" si="58"/>
        <v/>
      </c>
      <c r="AK177" s="333" t="str">
        <f t="shared" si="63"/>
        <v/>
      </c>
      <c r="AL177" s="333" t="str">
        <f t="shared" si="64"/>
        <v/>
      </c>
      <c r="AM177" s="333" t="str">
        <f t="shared" si="65"/>
        <v/>
      </c>
      <c r="AN177" s="333" t="str">
        <f t="shared" si="59"/>
        <v/>
      </c>
    </row>
    <row r="178" spans="1:40" s="134" customFormat="1" ht="14.15" customHeight="1">
      <c r="A178" s="187"/>
      <c r="B178" s="194" t="s">
        <v>625</v>
      </c>
      <c r="C178" s="276"/>
      <c r="D178" s="276"/>
      <c r="E178" s="276"/>
      <c r="F178" s="276"/>
      <c r="G178" s="276"/>
      <c r="H178" s="354"/>
      <c r="I178" s="283"/>
      <c r="J178" s="281"/>
      <c r="K178" s="282"/>
      <c r="L178" s="281"/>
      <c r="M178" s="495"/>
      <c r="N178" s="496"/>
      <c r="O178" s="497"/>
      <c r="P178" s="496"/>
      <c r="Q178" s="283"/>
      <c r="R178" s="281"/>
      <c r="S178" s="282"/>
      <c r="T178" s="281"/>
      <c r="U178" s="360"/>
      <c r="V178" s="360"/>
      <c r="W178" s="360"/>
      <c r="X178" s="187"/>
      <c r="Z178" s="134" t="str">
        <f t="shared" si="66"/>
        <v/>
      </c>
      <c r="AA178" s="134" t="str">
        <f t="shared" si="56"/>
        <v/>
      </c>
      <c r="AB178" s="134" t="str">
        <f t="shared" si="67"/>
        <v/>
      </c>
      <c r="AC178" s="333" t="str">
        <f t="shared" si="68"/>
        <v/>
      </c>
      <c r="AD178" s="333" t="str">
        <f t="shared" si="69"/>
        <v/>
      </c>
      <c r="AE178" s="333" t="str">
        <f t="shared" si="70"/>
        <v/>
      </c>
      <c r="AF178" s="333" t="str">
        <f t="shared" si="57"/>
        <v/>
      </c>
      <c r="AG178" s="333" t="str">
        <f t="shared" si="60"/>
        <v/>
      </c>
      <c r="AH178" s="333" t="str">
        <f t="shared" si="61"/>
        <v/>
      </c>
      <c r="AI178" s="333" t="str">
        <f t="shared" si="62"/>
        <v/>
      </c>
      <c r="AJ178" s="333" t="str">
        <f t="shared" si="58"/>
        <v/>
      </c>
      <c r="AK178" s="333" t="str">
        <f t="shared" si="63"/>
        <v/>
      </c>
      <c r="AL178" s="333" t="str">
        <f t="shared" si="64"/>
        <v/>
      </c>
      <c r="AM178" s="333" t="str">
        <f t="shared" si="65"/>
        <v/>
      </c>
      <c r="AN178" s="333" t="str">
        <f t="shared" si="59"/>
        <v/>
      </c>
    </row>
    <row r="179" spans="1:40" s="134" customFormat="1" ht="14.15" customHeight="1">
      <c r="A179" s="187"/>
      <c r="B179" s="194" t="s">
        <v>626</v>
      </c>
      <c r="C179" s="276"/>
      <c r="D179" s="276"/>
      <c r="E179" s="276"/>
      <c r="F179" s="276"/>
      <c r="G179" s="276"/>
      <c r="H179" s="354"/>
      <c r="I179" s="283"/>
      <c r="J179" s="281"/>
      <c r="K179" s="282"/>
      <c r="L179" s="281"/>
      <c r="M179" s="495"/>
      <c r="N179" s="496"/>
      <c r="O179" s="497"/>
      <c r="P179" s="496"/>
      <c r="Q179" s="283"/>
      <c r="R179" s="281"/>
      <c r="S179" s="282"/>
      <c r="T179" s="281"/>
      <c r="U179" s="360"/>
      <c r="V179" s="360"/>
      <c r="W179" s="360"/>
      <c r="X179" s="187"/>
      <c r="Z179" s="134" t="str">
        <f t="shared" si="66"/>
        <v/>
      </c>
      <c r="AA179" s="134" t="str">
        <f t="shared" si="56"/>
        <v/>
      </c>
      <c r="AB179" s="134" t="str">
        <f t="shared" si="67"/>
        <v/>
      </c>
      <c r="AC179" s="333" t="str">
        <f t="shared" si="68"/>
        <v/>
      </c>
      <c r="AD179" s="333" t="str">
        <f t="shared" si="69"/>
        <v/>
      </c>
      <c r="AE179" s="333" t="str">
        <f t="shared" si="70"/>
        <v/>
      </c>
      <c r="AF179" s="333" t="str">
        <f t="shared" si="57"/>
        <v/>
      </c>
      <c r="AG179" s="333" t="str">
        <f t="shared" si="60"/>
        <v/>
      </c>
      <c r="AH179" s="333" t="str">
        <f t="shared" si="61"/>
        <v/>
      </c>
      <c r="AI179" s="333" t="str">
        <f t="shared" si="62"/>
        <v/>
      </c>
      <c r="AJ179" s="333" t="str">
        <f t="shared" si="58"/>
        <v/>
      </c>
      <c r="AK179" s="333" t="str">
        <f t="shared" si="63"/>
        <v/>
      </c>
      <c r="AL179" s="333" t="str">
        <f t="shared" si="64"/>
        <v/>
      </c>
      <c r="AM179" s="333" t="str">
        <f t="shared" si="65"/>
        <v/>
      </c>
      <c r="AN179" s="333" t="str">
        <f t="shared" si="59"/>
        <v/>
      </c>
    </row>
    <row r="180" spans="1:40" s="134" customFormat="1" ht="14.15" customHeight="1">
      <c r="A180" s="187"/>
      <c r="B180" s="194" t="s">
        <v>627</v>
      </c>
      <c r="C180" s="276"/>
      <c r="D180" s="276"/>
      <c r="E180" s="276"/>
      <c r="F180" s="276"/>
      <c r="G180" s="276"/>
      <c r="H180" s="354"/>
      <c r="I180" s="283"/>
      <c r="J180" s="281"/>
      <c r="K180" s="282"/>
      <c r="L180" s="281"/>
      <c r="M180" s="495"/>
      <c r="N180" s="496"/>
      <c r="O180" s="497"/>
      <c r="P180" s="496"/>
      <c r="Q180" s="283"/>
      <c r="R180" s="281"/>
      <c r="S180" s="282"/>
      <c r="T180" s="281"/>
      <c r="U180" s="360"/>
      <c r="V180" s="360"/>
      <c r="W180" s="360"/>
      <c r="X180" s="187"/>
      <c r="Z180" s="134" t="str">
        <f t="shared" si="66"/>
        <v/>
      </c>
      <c r="AA180" s="134" t="str">
        <f t="shared" si="56"/>
        <v/>
      </c>
      <c r="AB180" s="134" t="str">
        <f t="shared" si="67"/>
        <v/>
      </c>
      <c r="AC180" s="333" t="str">
        <f t="shared" si="68"/>
        <v/>
      </c>
      <c r="AD180" s="333" t="str">
        <f t="shared" si="69"/>
        <v/>
      </c>
      <c r="AE180" s="333" t="str">
        <f t="shared" si="70"/>
        <v/>
      </c>
      <c r="AF180" s="333" t="str">
        <f t="shared" si="57"/>
        <v/>
      </c>
      <c r="AG180" s="333" t="str">
        <f t="shared" si="60"/>
        <v/>
      </c>
      <c r="AH180" s="333" t="str">
        <f t="shared" si="61"/>
        <v/>
      </c>
      <c r="AI180" s="333" t="str">
        <f t="shared" si="62"/>
        <v/>
      </c>
      <c r="AJ180" s="333" t="str">
        <f t="shared" si="58"/>
        <v/>
      </c>
      <c r="AK180" s="333" t="str">
        <f t="shared" si="63"/>
        <v/>
      </c>
      <c r="AL180" s="333" t="str">
        <f t="shared" si="64"/>
        <v/>
      </c>
      <c r="AM180" s="333" t="str">
        <f t="shared" si="65"/>
        <v/>
      </c>
      <c r="AN180" s="333" t="str">
        <f t="shared" si="59"/>
        <v/>
      </c>
    </row>
    <row r="181" spans="1:40" s="134" customFormat="1" ht="14.15" customHeight="1">
      <c r="A181" s="187"/>
      <c r="B181" s="194" t="s">
        <v>628</v>
      </c>
      <c r="C181" s="276"/>
      <c r="D181" s="276"/>
      <c r="E181" s="276"/>
      <c r="F181" s="276"/>
      <c r="G181" s="276"/>
      <c r="H181" s="354"/>
      <c r="I181" s="283"/>
      <c r="J181" s="281"/>
      <c r="K181" s="282"/>
      <c r="L181" s="281"/>
      <c r="M181" s="495"/>
      <c r="N181" s="496"/>
      <c r="O181" s="497"/>
      <c r="P181" s="496"/>
      <c r="Q181" s="283"/>
      <c r="R181" s="281"/>
      <c r="S181" s="282"/>
      <c r="T181" s="281"/>
      <c r="U181" s="360"/>
      <c r="V181" s="360"/>
      <c r="W181" s="360"/>
      <c r="X181" s="187"/>
      <c r="Z181" s="134" t="str">
        <f t="shared" si="66"/>
        <v/>
      </c>
      <c r="AA181" s="134" t="str">
        <f t="shared" si="56"/>
        <v/>
      </c>
      <c r="AB181" s="134" t="str">
        <f t="shared" si="67"/>
        <v/>
      </c>
      <c r="AC181" s="333" t="str">
        <f t="shared" si="68"/>
        <v/>
      </c>
      <c r="AD181" s="333" t="str">
        <f t="shared" si="69"/>
        <v/>
      </c>
      <c r="AE181" s="333" t="str">
        <f t="shared" si="70"/>
        <v/>
      </c>
      <c r="AF181" s="333" t="str">
        <f t="shared" si="57"/>
        <v/>
      </c>
      <c r="AG181" s="333" t="str">
        <f t="shared" si="60"/>
        <v/>
      </c>
      <c r="AH181" s="333" t="str">
        <f t="shared" si="61"/>
        <v/>
      </c>
      <c r="AI181" s="333" t="str">
        <f t="shared" si="62"/>
        <v/>
      </c>
      <c r="AJ181" s="333" t="str">
        <f t="shared" si="58"/>
        <v/>
      </c>
      <c r="AK181" s="333" t="str">
        <f t="shared" si="63"/>
        <v/>
      </c>
      <c r="AL181" s="333" t="str">
        <f t="shared" si="64"/>
        <v/>
      </c>
      <c r="AM181" s="333" t="str">
        <f t="shared" si="65"/>
        <v/>
      </c>
      <c r="AN181" s="333" t="str">
        <f t="shared" si="59"/>
        <v/>
      </c>
    </row>
    <row r="182" spans="1:40" s="134" customFormat="1" ht="14.15" customHeight="1">
      <c r="A182" s="187"/>
      <c r="B182" s="194" t="s">
        <v>629</v>
      </c>
      <c r="C182" s="276"/>
      <c r="D182" s="276"/>
      <c r="E182" s="276"/>
      <c r="F182" s="276"/>
      <c r="G182" s="276"/>
      <c r="H182" s="354"/>
      <c r="I182" s="283"/>
      <c r="J182" s="281"/>
      <c r="K182" s="282"/>
      <c r="L182" s="281"/>
      <c r="M182" s="495"/>
      <c r="N182" s="496"/>
      <c r="O182" s="497"/>
      <c r="P182" s="496"/>
      <c r="Q182" s="283"/>
      <c r="R182" s="281"/>
      <c r="S182" s="282"/>
      <c r="T182" s="281"/>
      <c r="U182" s="360"/>
      <c r="V182" s="360"/>
      <c r="W182" s="360"/>
      <c r="X182" s="187"/>
      <c r="Z182" s="134" t="str">
        <f t="shared" si="66"/>
        <v/>
      </c>
      <c r="AA182" s="134" t="str">
        <f t="shared" si="56"/>
        <v/>
      </c>
      <c r="AB182" s="134" t="str">
        <f t="shared" si="67"/>
        <v/>
      </c>
      <c r="AC182" s="333" t="str">
        <f t="shared" si="68"/>
        <v/>
      </c>
      <c r="AD182" s="333" t="str">
        <f t="shared" si="69"/>
        <v/>
      </c>
      <c r="AE182" s="333" t="str">
        <f t="shared" si="70"/>
        <v/>
      </c>
      <c r="AF182" s="333" t="str">
        <f t="shared" si="57"/>
        <v/>
      </c>
      <c r="AG182" s="333" t="str">
        <f t="shared" si="60"/>
        <v/>
      </c>
      <c r="AH182" s="333" t="str">
        <f t="shared" si="61"/>
        <v/>
      </c>
      <c r="AI182" s="333" t="str">
        <f t="shared" si="62"/>
        <v/>
      </c>
      <c r="AJ182" s="333" t="str">
        <f t="shared" si="58"/>
        <v/>
      </c>
      <c r="AK182" s="333" t="str">
        <f t="shared" si="63"/>
        <v/>
      </c>
      <c r="AL182" s="333" t="str">
        <f t="shared" si="64"/>
        <v/>
      </c>
      <c r="AM182" s="333" t="str">
        <f t="shared" si="65"/>
        <v/>
      </c>
      <c r="AN182" s="333" t="str">
        <f t="shared" si="59"/>
        <v/>
      </c>
    </row>
    <row r="183" spans="1:40" s="134" customFormat="1" ht="14.15" customHeight="1">
      <c r="A183" s="187"/>
      <c r="B183" s="194" t="s">
        <v>630</v>
      </c>
      <c r="C183" s="276"/>
      <c r="D183" s="276"/>
      <c r="E183" s="276"/>
      <c r="F183" s="276"/>
      <c r="G183" s="276"/>
      <c r="H183" s="354"/>
      <c r="I183" s="283"/>
      <c r="J183" s="281"/>
      <c r="K183" s="282"/>
      <c r="L183" s="281"/>
      <c r="M183" s="495"/>
      <c r="N183" s="496"/>
      <c r="O183" s="497"/>
      <c r="P183" s="496"/>
      <c r="Q183" s="283"/>
      <c r="R183" s="281"/>
      <c r="S183" s="282"/>
      <c r="T183" s="281"/>
      <c r="U183" s="360"/>
      <c r="V183" s="360"/>
      <c r="W183" s="360"/>
      <c r="X183" s="187"/>
      <c r="Z183" s="134" t="str">
        <f t="shared" si="66"/>
        <v/>
      </c>
      <c r="AA183" s="134" t="str">
        <f t="shared" si="56"/>
        <v/>
      </c>
      <c r="AB183" s="134" t="str">
        <f t="shared" si="67"/>
        <v/>
      </c>
      <c r="AC183" s="333" t="str">
        <f t="shared" si="68"/>
        <v/>
      </c>
      <c r="AD183" s="333" t="str">
        <f t="shared" si="69"/>
        <v/>
      </c>
      <c r="AE183" s="333" t="str">
        <f t="shared" si="70"/>
        <v/>
      </c>
      <c r="AF183" s="333" t="str">
        <f t="shared" si="57"/>
        <v/>
      </c>
      <c r="AG183" s="333" t="str">
        <f t="shared" si="60"/>
        <v/>
      </c>
      <c r="AH183" s="333" t="str">
        <f t="shared" si="61"/>
        <v/>
      </c>
      <c r="AI183" s="333" t="str">
        <f t="shared" si="62"/>
        <v/>
      </c>
      <c r="AJ183" s="333" t="str">
        <f t="shared" si="58"/>
        <v/>
      </c>
      <c r="AK183" s="333" t="str">
        <f t="shared" si="63"/>
        <v/>
      </c>
      <c r="AL183" s="333" t="str">
        <f t="shared" si="64"/>
        <v/>
      </c>
      <c r="AM183" s="333" t="str">
        <f t="shared" si="65"/>
        <v/>
      </c>
      <c r="AN183" s="333" t="str">
        <f t="shared" si="59"/>
        <v/>
      </c>
    </row>
    <row r="184" spans="1:40" s="134" customFormat="1" ht="14.15" customHeight="1">
      <c r="A184" s="187"/>
      <c r="B184" s="194" t="s">
        <v>631</v>
      </c>
      <c r="C184" s="276"/>
      <c r="D184" s="276"/>
      <c r="E184" s="276"/>
      <c r="F184" s="276"/>
      <c r="G184" s="276"/>
      <c r="H184" s="354"/>
      <c r="I184" s="283"/>
      <c r="J184" s="281"/>
      <c r="K184" s="282"/>
      <c r="L184" s="281"/>
      <c r="M184" s="495"/>
      <c r="N184" s="496"/>
      <c r="O184" s="497"/>
      <c r="P184" s="496"/>
      <c r="Q184" s="283"/>
      <c r="R184" s="281"/>
      <c r="S184" s="282"/>
      <c r="T184" s="281"/>
      <c r="U184" s="360"/>
      <c r="V184" s="360"/>
      <c r="W184" s="360"/>
      <c r="X184" s="187"/>
      <c r="Z184" s="134" t="str">
        <f t="shared" si="66"/>
        <v/>
      </c>
      <c r="AA184" s="134" t="str">
        <f t="shared" si="56"/>
        <v/>
      </c>
      <c r="AB184" s="134" t="str">
        <f t="shared" si="67"/>
        <v/>
      </c>
      <c r="AC184" s="333" t="str">
        <f t="shared" si="68"/>
        <v/>
      </c>
      <c r="AD184" s="333" t="str">
        <f t="shared" si="69"/>
        <v/>
      </c>
      <c r="AE184" s="333" t="str">
        <f t="shared" si="70"/>
        <v/>
      </c>
      <c r="AF184" s="333" t="str">
        <f t="shared" si="57"/>
        <v/>
      </c>
      <c r="AG184" s="333" t="str">
        <f t="shared" si="60"/>
        <v/>
      </c>
      <c r="AH184" s="333" t="str">
        <f t="shared" si="61"/>
        <v/>
      </c>
      <c r="AI184" s="333" t="str">
        <f t="shared" si="62"/>
        <v/>
      </c>
      <c r="AJ184" s="333" t="str">
        <f t="shared" si="58"/>
        <v/>
      </c>
      <c r="AK184" s="333" t="str">
        <f t="shared" si="63"/>
        <v/>
      </c>
      <c r="AL184" s="333" t="str">
        <f t="shared" si="64"/>
        <v/>
      </c>
      <c r="AM184" s="333" t="str">
        <f t="shared" si="65"/>
        <v/>
      </c>
      <c r="AN184" s="333" t="str">
        <f t="shared" si="59"/>
        <v/>
      </c>
    </row>
    <row r="185" spans="1:40" s="134" customFormat="1" ht="14.15" customHeight="1">
      <c r="A185" s="187"/>
      <c r="B185" s="194" t="s">
        <v>632</v>
      </c>
      <c r="C185" s="276"/>
      <c r="D185" s="276"/>
      <c r="E185" s="276"/>
      <c r="F185" s="276"/>
      <c r="G185" s="276"/>
      <c r="H185" s="354"/>
      <c r="I185" s="283"/>
      <c r="J185" s="281"/>
      <c r="K185" s="282"/>
      <c r="L185" s="281"/>
      <c r="M185" s="495"/>
      <c r="N185" s="496"/>
      <c r="O185" s="497"/>
      <c r="P185" s="496"/>
      <c r="Q185" s="283"/>
      <c r="R185" s="281"/>
      <c r="S185" s="282"/>
      <c r="T185" s="281"/>
      <c r="U185" s="360"/>
      <c r="V185" s="360"/>
      <c r="W185" s="360"/>
      <c r="X185" s="187"/>
      <c r="Z185" s="134" t="str">
        <f t="shared" si="66"/>
        <v/>
      </c>
      <c r="AA185" s="134" t="str">
        <f t="shared" si="56"/>
        <v/>
      </c>
      <c r="AB185" s="134" t="str">
        <f t="shared" si="67"/>
        <v/>
      </c>
      <c r="AC185" s="333" t="str">
        <f t="shared" si="68"/>
        <v/>
      </c>
      <c r="AD185" s="333" t="str">
        <f t="shared" si="69"/>
        <v/>
      </c>
      <c r="AE185" s="333" t="str">
        <f t="shared" si="70"/>
        <v/>
      </c>
      <c r="AF185" s="333" t="str">
        <f t="shared" si="57"/>
        <v/>
      </c>
      <c r="AG185" s="333" t="str">
        <f t="shared" si="60"/>
        <v/>
      </c>
      <c r="AH185" s="333" t="str">
        <f t="shared" si="61"/>
        <v/>
      </c>
      <c r="AI185" s="333" t="str">
        <f t="shared" si="62"/>
        <v/>
      </c>
      <c r="AJ185" s="333" t="str">
        <f t="shared" si="58"/>
        <v/>
      </c>
      <c r="AK185" s="333" t="str">
        <f t="shared" si="63"/>
        <v/>
      </c>
      <c r="AL185" s="333" t="str">
        <f t="shared" si="64"/>
        <v/>
      </c>
      <c r="AM185" s="333" t="str">
        <f t="shared" si="65"/>
        <v/>
      </c>
      <c r="AN185" s="333" t="str">
        <f t="shared" si="59"/>
        <v/>
      </c>
    </row>
    <row r="186" spans="1:40" s="134" customFormat="1" ht="14.15" customHeight="1">
      <c r="A186" s="187"/>
      <c r="B186" s="194" t="s">
        <v>633</v>
      </c>
      <c r="C186" s="276"/>
      <c r="D186" s="276"/>
      <c r="E186" s="276"/>
      <c r="F186" s="276"/>
      <c r="G186" s="276"/>
      <c r="H186" s="354"/>
      <c r="I186" s="283"/>
      <c r="J186" s="281"/>
      <c r="K186" s="282"/>
      <c r="L186" s="281"/>
      <c r="M186" s="495"/>
      <c r="N186" s="496"/>
      <c r="O186" s="497"/>
      <c r="P186" s="496"/>
      <c r="Q186" s="283"/>
      <c r="R186" s="281"/>
      <c r="S186" s="282"/>
      <c r="T186" s="281"/>
      <c r="U186" s="360"/>
      <c r="V186" s="360"/>
      <c r="W186" s="360"/>
      <c r="X186" s="187"/>
      <c r="Z186" s="134" t="str">
        <f t="shared" si="66"/>
        <v/>
      </c>
      <c r="AA186" s="134" t="str">
        <f t="shared" si="56"/>
        <v/>
      </c>
      <c r="AB186" s="134" t="str">
        <f t="shared" si="67"/>
        <v/>
      </c>
      <c r="AC186" s="333" t="str">
        <f t="shared" si="68"/>
        <v/>
      </c>
      <c r="AD186" s="333" t="str">
        <f t="shared" si="69"/>
        <v/>
      </c>
      <c r="AE186" s="333" t="str">
        <f t="shared" si="70"/>
        <v/>
      </c>
      <c r="AF186" s="333" t="str">
        <f t="shared" si="57"/>
        <v/>
      </c>
      <c r="AG186" s="333" t="str">
        <f t="shared" si="60"/>
        <v/>
      </c>
      <c r="AH186" s="333" t="str">
        <f t="shared" si="61"/>
        <v/>
      </c>
      <c r="AI186" s="333" t="str">
        <f t="shared" si="62"/>
        <v/>
      </c>
      <c r="AJ186" s="333" t="str">
        <f t="shared" si="58"/>
        <v/>
      </c>
      <c r="AK186" s="333" t="str">
        <f t="shared" si="63"/>
        <v/>
      </c>
      <c r="AL186" s="333" t="str">
        <f t="shared" si="64"/>
        <v/>
      </c>
      <c r="AM186" s="333" t="str">
        <f t="shared" si="65"/>
        <v/>
      </c>
      <c r="AN186" s="333" t="str">
        <f t="shared" si="59"/>
        <v/>
      </c>
    </row>
    <row r="187" spans="1:40" s="134" customFormat="1" ht="14.15" customHeight="1">
      <c r="A187" s="187"/>
      <c r="B187" s="194" t="s">
        <v>634</v>
      </c>
      <c r="C187" s="276"/>
      <c r="D187" s="276"/>
      <c r="E187" s="276"/>
      <c r="F187" s="276"/>
      <c r="G187" s="276"/>
      <c r="H187" s="354"/>
      <c r="I187" s="283"/>
      <c r="J187" s="281"/>
      <c r="K187" s="282"/>
      <c r="L187" s="281"/>
      <c r="M187" s="495"/>
      <c r="N187" s="496"/>
      <c r="O187" s="497"/>
      <c r="P187" s="496"/>
      <c r="Q187" s="283"/>
      <c r="R187" s="281"/>
      <c r="S187" s="282"/>
      <c r="T187" s="281"/>
      <c r="U187" s="360"/>
      <c r="V187" s="360"/>
      <c r="W187" s="360"/>
      <c r="X187" s="187"/>
      <c r="Z187" s="134" t="str">
        <f t="shared" si="66"/>
        <v/>
      </c>
      <c r="AA187" s="134" t="str">
        <f t="shared" si="56"/>
        <v/>
      </c>
      <c r="AB187" s="134" t="str">
        <f t="shared" si="67"/>
        <v/>
      </c>
      <c r="AC187" s="333" t="str">
        <f t="shared" si="68"/>
        <v/>
      </c>
      <c r="AD187" s="333" t="str">
        <f t="shared" si="69"/>
        <v/>
      </c>
      <c r="AE187" s="333" t="str">
        <f t="shared" si="70"/>
        <v/>
      </c>
      <c r="AF187" s="333" t="str">
        <f t="shared" si="57"/>
        <v/>
      </c>
      <c r="AG187" s="333" t="str">
        <f t="shared" si="60"/>
        <v/>
      </c>
      <c r="AH187" s="333" t="str">
        <f t="shared" si="61"/>
        <v/>
      </c>
      <c r="AI187" s="333" t="str">
        <f t="shared" si="62"/>
        <v/>
      </c>
      <c r="AJ187" s="333" t="str">
        <f t="shared" si="58"/>
        <v/>
      </c>
      <c r="AK187" s="333" t="str">
        <f t="shared" si="63"/>
        <v/>
      </c>
      <c r="AL187" s="333" t="str">
        <f t="shared" si="64"/>
        <v/>
      </c>
      <c r="AM187" s="333" t="str">
        <f t="shared" si="65"/>
        <v/>
      </c>
      <c r="AN187" s="333" t="str">
        <f t="shared" si="59"/>
        <v/>
      </c>
    </row>
    <row r="188" spans="1:40" s="134" customFormat="1" ht="14.15" customHeight="1">
      <c r="A188" s="187"/>
      <c r="B188" s="194" t="s">
        <v>635</v>
      </c>
      <c r="C188" s="276"/>
      <c r="D188" s="276"/>
      <c r="E188" s="276"/>
      <c r="F188" s="276"/>
      <c r="G188" s="276"/>
      <c r="H188" s="354"/>
      <c r="I188" s="283"/>
      <c r="J188" s="281"/>
      <c r="K188" s="282"/>
      <c r="L188" s="281"/>
      <c r="M188" s="495"/>
      <c r="N188" s="496"/>
      <c r="O188" s="497"/>
      <c r="P188" s="496"/>
      <c r="Q188" s="283"/>
      <c r="R188" s="281"/>
      <c r="S188" s="282"/>
      <c r="T188" s="281"/>
      <c r="U188" s="360"/>
      <c r="V188" s="360"/>
      <c r="W188" s="360"/>
      <c r="X188" s="187"/>
      <c r="Z188" s="134" t="str">
        <f t="shared" si="66"/>
        <v/>
      </c>
      <c r="AA188" s="134" t="str">
        <f t="shared" si="56"/>
        <v/>
      </c>
      <c r="AB188" s="134" t="str">
        <f t="shared" si="67"/>
        <v/>
      </c>
      <c r="AC188" s="333" t="str">
        <f t="shared" si="68"/>
        <v/>
      </c>
      <c r="AD188" s="333" t="str">
        <f t="shared" si="69"/>
        <v/>
      </c>
      <c r="AE188" s="333" t="str">
        <f t="shared" si="70"/>
        <v/>
      </c>
      <c r="AF188" s="333" t="str">
        <f t="shared" si="57"/>
        <v/>
      </c>
      <c r="AG188" s="333" t="str">
        <f t="shared" si="60"/>
        <v/>
      </c>
      <c r="AH188" s="333" t="str">
        <f t="shared" si="61"/>
        <v/>
      </c>
      <c r="AI188" s="333" t="str">
        <f t="shared" si="62"/>
        <v/>
      </c>
      <c r="AJ188" s="333" t="str">
        <f t="shared" si="58"/>
        <v/>
      </c>
      <c r="AK188" s="333" t="str">
        <f t="shared" si="63"/>
        <v/>
      </c>
      <c r="AL188" s="333" t="str">
        <f t="shared" si="64"/>
        <v/>
      </c>
      <c r="AM188" s="333" t="str">
        <f t="shared" si="65"/>
        <v/>
      </c>
      <c r="AN188" s="333" t="str">
        <f t="shared" si="59"/>
        <v/>
      </c>
    </row>
    <row r="189" spans="1:40" s="134" customFormat="1" ht="14.15" customHeight="1">
      <c r="A189" s="187"/>
      <c r="B189" s="194" t="s">
        <v>636</v>
      </c>
      <c r="C189" s="276"/>
      <c r="D189" s="276"/>
      <c r="E189" s="276"/>
      <c r="F189" s="276"/>
      <c r="G189" s="276"/>
      <c r="H189" s="354"/>
      <c r="I189" s="283"/>
      <c r="J189" s="281"/>
      <c r="K189" s="282"/>
      <c r="L189" s="281"/>
      <c r="M189" s="495"/>
      <c r="N189" s="496"/>
      <c r="O189" s="497"/>
      <c r="P189" s="496"/>
      <c r="Q189" s="283"/>
      <c r="R189" s="281"/>
      <c r="S189" s="282"/>
      <c r="T189" s="281"/>
      <c r="U189" s="360"/>
      <c r="V189" s="360"/>
      <c r="W189" s="360"/>
      <c r="X189" s="187"/>
      <c r="Z189" s="134" t="str">
        <f t="shared" si="66"/>
        <v/>
      </c>
      <c r="AA189" s="134" t="str">
        <f t="shared" si="56"/>
        <v/>
      </c>
      <c r="AB189" s="134" t="str">
        <f t="shared" si="67"/>
        <v/>
      </c>
      <c r="AC189" s="333" t="str">
        <f t="shared" si="68"/>
        <v/>
      </c>
      <c r="AD189" s="333" t="str">
        <f t="shared" si="69"/>
        <v/>
      </c>
      <c r="AE189" s="333" t="str">
        <f t="shared" si="70"/>
        <v/>
      </c>
      <c r="AF189" s="333" t="str">
        <f t="shared" si="57"/>
        <v/>
      </c>
      <c r="AG189" s="333" t="str">
        <f t="shared" si="60"/>
        <v/>
      </c>
      <c r="AH189" s="333" t="str">
        <f t="shared" si="61"/>
        <v/>
      </c>
      <c r="AI189" s="333" t="str">
        <f t="shared" si="62"/>
        <v/>
      </c>
      <c r="AJ189" s="333" t="str">
        <f t="shared" si="58"/>
        <v/>
      </c>
      <c r="AK189" s="333" t="str">
        <f t="shared" si="63"/>
        <v/>
      </c>
      <c r="AL189" s="333" t="str">
        <f t="shared" si="64"/>
        <v/>
      </c>
      <c r="AM189" s="333" t="str">
        <f t="shared" si="65"/>
        <v/>
      </c>
      <c r="AN189" s="333" t="str">
        <f t="shared" si="59"/>
        <v/>
      </c>
    </row>
    <row r="190" spans="1:40" s="134" customFormat="1" ht="14.15" customHeight="1">
      <c r="A190" s="187"/>
      <c r="B190" s="194" t="s">
        <v>637</v>
      </c>
      <c r="C190" s="276"/>
      <c r="D190" s="276"/>
      <c r="E190" s="276"/>
      <c r="F190" s="276"/>
      <c r="G190" s="276"/>
      <c r="H190" s="354"/>
      <c r="I190" s="283"/>
      <c r="J190" s="281"/>
      <c r="K190" s="282"/>
      <c r="L190" s="281"/>
      <c r="M190" s="495"/>
      <c r="N190" s="496"/>
      <c r="O190" s="497"/>
      <c r="P190" s="496"/>
      <c r="Q190" s="283"/>
      <c r="R190" s="281"/>
      <c r="S190" s="282"/>
      <c r="T190" s="281"/>
      <c r="U190" s="360"/>
      <c r="V190" s="360"/>
      <c r="W190" s="360"/>
      <c r="X190" s="187"/>
      <c r="Z190" s="134" t="str">
        <f t="shared" si="66"/>
        <v/>
      </c>
      <c r="AA190" s="134" t="str">
        <f t="shared" si="56"/>
        <v/>
      </c>
      <c r="AB190" s="134" t="str">
        <f t="shared" si="67"/>
        <v/>
      </c>
      <c r="AC190" s="333" t="str">
        <f t="shared" si="68"/>
        <v/>
      </c>
      <c r="AD190" s="333" t="str">
        <f t="shared" si="69"/>
        <v/>
      </c>
      <c r="AE190" s="333" t="str">
        <f t="shared" si="70"/>
        <v/>
      </c>
      <c r="AF190" s="333" t="str">
        <f t="shared" si="57"/>
        <v/>
      </c>
      <c r="AG190" s="333" t="str">
        <f t="shared" si="60"/>
        <v/>
      </c>
      <c r="AH190" s="333" t="str">
        <f t="shared" si="61"/>
        <v/>
      </c>
      <c r="AI190" s="333" t="str">
        <f t="shared" si="62"/>
        <v/>
      </c>
      <c r="AJ190" s="333" t="str">
        <f t="shared" si="58"/>
        <v/>
      </c>
      <c r="AK190" s="333" t="str">
        <f t="shared" si="63"/>
        <v/>
      </c>
      <c r="AL190" s="333" t="str">
        <f t="shared" si="64"/>
        <v/>
      </c>
      <c r="AM190" s="333" t="str">
        <f t="shared" si="65"/>
        <v/>
      </c>
      <c r="AN190" s="333" t="str">
        <f t="shared" si="59"/>
        <v/>
      </c>
    </row>
    <row r="191" spans="1:40" s="134" customFormat="1" ht="14.15" customHeight="1">
      <c r="A191" s="187"/>
      <c r="B191" s="194" t="s">
        <v>638</v>
      </c>
      <c r="C191" s="276"/>
      <c r="D191" s="276"/>
      <c r="E191" s="276"/>
      <c r="F191" s="276"/>
      <c r="G191" s="276"/>
      <c r="H191" s="354"/>
      <c r="I191" s="283"/>
      <c r="J191" s="281"/>
      <c r="K191" s="282"/>
      <c r="L191" s="281"/>
      <c r="M191" s="495"/>
      <c r="N191" s="496"/>
      <c r="O191" s="497"/>
      <c r="P191" s="496"/>
      <c r="Q191" s="283"/>
      <c r="R191" s="281"/>
      <c r="S191" s="282"/>
      <c r="T191" s="281"/>
      <c r="U191" s="360"/>
      <c r="V191" s="360"/>
      <c r="W191" s="360"/>
      <c r="X191" s="187"/>
      <c r="Z191" s="134" t="str">
        <f t="shared" si="66"/>
        <v/>
      </c>
      <c r="AA191" s="134" t="str">
        <f t="shared" si="56"/>
        <v/>
      </c>
      <c r="AB191" s="134" t="str">
        <f t="shared" si="67"/>
        <v/>
      </c>
      <c r="AC191" s="333" t="str">
        <f t="shared" si="68"/>
        <v/>
      </c>
      <c r="AD191" s="333" t="str">
        <f t="shared" si="69"/>
        <v/>
      </c>
      <c r="AE191" s="333" t="str">
        <f t="shared" si="70"/>
        <v/>
      </c>
      <c r="AF191" s="333" t="str">
        <f t="shared" si="57"/>
        <v/>
      </c>
      <c r="AG191" s="333" t="str">
        <f t="shared" si="60"/>
        <v/>
      </c>
      <c r="AH191" s="333" t="str">
        <f t="shared" si="61"/>
        <v/>
      </c>
      <c r="AI191" s="333" t="str">
        <f t="shared" si="62"/>
        <v/>
      </c>
      <c r="AJ191" s="333" t="str">
        <f t="shared" si="58"/>
        <v/>
      </c>
      <c r="AK191" s="333" t="str">
        <f t="shared" si="63"/>
        <v/>
      </c>
      <c r="AL191" s="333" t="str">
        <f t="shared" si="64"/>
        <v/>
      </c>
      <c r="AM191" s="333" t="str">
        <f t="shared" si="65"/>
        <v/>
      </c>
      <c r="AN191" s="333" t="str">
        <f t="shared" si="59"/>
        <v/>
      </c>
    </row>
    <row r="192" spans="1:40" s="134" customFormat="1" ht="14.15" customHeight="1">
      <c r="A192" s="187"/>
      <c r="B192" s="194" t="s">
        <v>639</v>
      </c>
      <c r="C192" s="276"/>
      <c r="D192" s="276"/>
      <c r="E192" s="276"/>
      <c r="F192" s="276"/>
      <c r="G192" s="276"/>
      <c r="H192" s="354"/>
      <c r="I192" s="283"/>
      <c r="J192" s="281"/>
      <c r="K192" s="282"/>
      <c r="L192" s="281"/>
      <c r="M192" s="495"/>
      <c r="N192" s="496"/>
      <c r="O192" s="497"/>
      <c r="P192" s="496"/>
      <c r="Q192" s="283"/>
      <c r="R192" s="281"/>
      <c r="S192" s="282"/>
      <c r="T192" s="281"/>
      <c r="U192" s="360"/>
      <c r="V192" s="360"/>
      <c r="W192" s="360"/>
      <c r="X192" s="187"/>
      <c r="Z192" s="134" t="str">
        <f t="shared" si="66"/>
        <v/>
      </c>
      <c r="AA192" s="134" t="str">
        <f t="shared" si="56"/>
        <v/>
      </c>
      <c r="AB192" s="134" t="str">
        <f t="shared" si="67"/>
        <v/>
      </c>
      <c r="AC192" s="333" t="str">
        <f t="shared" si="68"/>
        <v/>
      </c>
      <c r="AD192" s="333" t="str">
        <f t="shared" si="69"/>
        <v/>
      </c>
      <c r="AE192" s="333" t="str">
        <f t="shared" si="70"/>
        <v/>
      </c>
      <c r="AF192" s="333" t="str">
        <f t="shared" si="57"/>
        <v/>
      </c>
      <c r="AG192" s="333" t="str">
        <f t="shared" si="60"/>
        <v/>
      </c>
      <c r="AH192" s="333" t="str">
        <f t="shared" si="61"/>
        <v/>
      </c>
      <c r="AI192" s="333" t="str">
        <f t="shared" si="62"/>
        <v/>
      </c>
      <c r="AJ192" s="333" t="str">
        <f t="shared" si="58"/>
        <v/>
      </c>
      <c r="AK192" s="333" t="str">
        <f t="shared" si="63"/>
        <v/>
      </c>
      <c r="AL192" s="333" t="str">
        <f t="shared" si="64"/>
        <v/>
      </c>
      <c r="AM192" s="333" t="str">
        <f t="shared" si="65"/>
        <v/>
      </c>
      <c r="AN192" s="333" t="str">
        <f t="shared" si="59"/>
        <v/>
      </c>
    </row>
    <row r="193" spans="1:40" s="134" customFormat="1" ht="14.15" customHeight="1">
      <c r="A193" s="187"/>
      <c r="B193" s="194" t="s">
        <v>640</v>
      </c>
      <c r="C193" s="276"/>
      <c r="D193" s="276"/>
      <c r="E193" s="276"/>
      <c r="F193" s="276"/>
      <c r="G193" s="276"/>
      <c r="H193" s="354"/>
      <c r="I193" s="283"/>
      <c r="J193" s="281"/>
      <c r="K193" s="282"/>
      <c r="L193" s="281"/>
      <c r="M193" s="495"/>
      <c r="N193" s="496"/>
      <c r="O193" s="497"/>
      <c r="P193" s="496"/>
      <c r="Q193" s="283"/>
      <c r="R193" s="281"/>
      <c r="S193" s="282"/>
      <c r="T193" s="281"/>
      <c r="U193" s="360"/>
      <c r="V193" s="360"/>
      <c r="W193" s="360"/>
      <c r="X193" s="187"/>
      <c r="Z193" s="134" t="str">
        <f t="shared" si="66"/>
        <v/>
      </c>
      <c r="AA193" s="134" t="str">
        <f t="shared" si="56"/>
        <v/>
      </c>
      <c r="AB193" s="134" t="str">
        <f t="shared" si="67"/>
        <v/>
      </c>
      <c r="AC193" s="333" t="str">
        <f t="shared" si="68"/>
        <v/>
      </c>
      <c r="AD193" s="333" t="str">
        <f t="shared" si="69"/>
        <v/>
      </c>
      <c r="AE193" s="333" t="str">
        <f t="shared" si="70"/>
        <v/>
      </c>
      <c r="AF193" s="333" t="str">
        <f t="shared" si="57"/>
        <v/>
      </c>
      <c r="AG193" s="333" t="str">
        <f t="shared" si="60"/>
        <v/>
      </c>
      <c r="AH193" s="333" t="str">
        <f t="shared" si="61"/>
        <v/>
      </c>
      <c r="AI193" s="333" t="str">
        <f t="shared" si="62"/>
        <v/>
      </c>
      <c r="AJ193" s="333" t="str">
        <f t="shared" si="58"/>
        <v/>
      </c>
      <c r="AK193" s="333" t="str">
        <f t="shared" si="63"/>
        <v/>
      </c>
      <c r="AL193" s="333" t="str">
        <f t="shared" si="64"/>
        <v/>
      </c>
      <c r="AM193" s="333" t="str">
        <f t="shared" si="65"/>
        <v/>
      </c>
      <c r="AN193" s="333" t="str">
        <f t="shared" si="59"/>
        <v/>
      </c>
    </row>
    <row r="194" spans="1:40" s="134" customFormat="1" ht="14.15" customHeight="1">
      <c r="A194" s="187"/>
      <c r="B194" s="194" t="s">
        <v>641</v>
      </c>
      <c r="C194" s="276"/>
      <c r="D194" s="276"/>
      <c r="E194" s="276"/>
      <c r="F194" s="276"/>
      <c r="G194" s="276"/>
      <c r="H194" s="354"/>
      <c r="I194" s="283"/>
      <c r="J194" s="281"/>
      <c r="K194" s="282"/>
      <c r="L194" s="281"/>
      <c r="M194" s="495"/>
      <c r="N194" s="496"/>
      <c r="O194" s="497"/>
      <c r="P194" s="496"/>
      <c r="Q194" s="283"/>
      <c r="R194" s="281"/>
      <c r="S194" s="282"/>
      <c r="T194" s="281"/>
      <c r="U194" s="360"/>
      <c r="V194" s="360"/>
      <c r="W194" s="360"/>
      <c r="X194" s="187"/>
      <c r="Z194" s="134" t="str">
        <f t="shared" si="66"/>
        <v/>
      </c>
      <c r="AA194" s="134" t="str">
        <f t="shared" si="56"/>
        <v/>
      </c>
      <c r="AB194" s="134" t="str">
        <f t="shared" si="67"/>
        <v/>
      </c>
      <c r="AC194" s="333" t="str">
        <f t="shared" si="68"/>
        <v/>
      </c>
      <c r="AD194" s="333" t="str">
        <f t="shared" si="69"/>
        <v/>
      </c>
      <c r="AE194" s="333" t="str">
        <f t="shared" si="70"/>
        <v/>
      </c>
      <c r="AF194" s="333" t="str">
        <f t="shared" si="57"/>
        <v/>
      </c>
      <c r="AG194" s="333" t="str">
        <f t="shared" si="60"/>
        <v/>
      </c>
      <c r="AH194" s="333" t="str">
        <f t="shared" si="61"/>
        <v/>
      </c>
      <c r="AI194" s="333" t="str">
        <f t="shared" si="62"/>
        <v/>
      </c>
      <c r="AJ194" s="333" t="str">
        <f t="shared" si="58"/>
        <v/>
      </c>
      <c r="AK194" s="333" t="str">
        <f t="shared" si="63"/>
        <v/>
      </c>
      <c r="AL194" s="333" t="str">
        <f t="shared" si="64"/>
        <v/>
      </c>
      <c r="AM194" s="333" t="str">
        <f t="shared" si="65"/>
        <v/>
      </c>
      <c r="AN194" s="333" t="str">
        <f t="shared" si="59"/>
        <v/>
      </c>
    </row>
    <row r="195" spans="1:40" s="134" customFormat="1" ht="14.15" customHeight="1">
      <c r="A195" s="187"/>
      <c r="B195" s="194" t="s">
        <v>642</v>
      </c>
      <c r="C195" s="276"/>
      <c r="D195" s="276"/>
      <c r="E195" s="276"/>
      <c r="F195" s="276"/>
      <c r="G195" s="276"/>
      <c r="H195" s="354"/>
      <c r="I195" s="283"/>
      <c r="J195" s="281"/>
      <c r="K195" s="282"/>
      <c r="L195" s="281"/>
      <c r="M195" s="495"/>
      <c r="N195" s="496"/>
      <c r="O195" s="497"/>
      <c r="P195" s="496"/>
      <c r="Q195" s="283"/>
      <c r="R195" s="281"/>
      <c r="S195" s="282"/>
      <c r="T195" s="281"/>
      <c r="U195" s="360"/>
      <c r="V195" s="360"/>
      <c r="W195" s="360"/>
      <c r="X195" s="187"/>
      <c r="Z195" s="134" t="str">
        <f t="shared" si="66"/>
        <v/>
      </c>
      <c r="AA195" s="134" t="str">
        <f t="shared" si="56"/>
        <v/>
      </c>
      <c r="AB195" s="134" t="str">
        <f t="shared" si="67"/>
        <v/>
      </c>
      <c r="AC195" s="333" t="str">
        <f t="shared" si="68"/>
        <v/>
      </c>
      <c r="AD195" s="333" t="str">
        <f t="shared" si="69"/>
        <v/>
      </c>
      <c r="AE195" s="333" t="str">
        <f t="shared" si="70"/>
        <v/>
      </c>
      <c r="AF195" s="333" t="str">
        <f t="shared" si="57"/>
        <v/>
      </c>
      <c r="AG195" s="333" t="str">
        <f t="shared" si="60"/>
        <v/>
      </c>
      <c r="AH195" s="333" t="str">
        <f t="shared" si="61"/>
        <v/>
      </c>
      <c r="AI195" s="333" t="str">
        <f t="shared" si="62"/>
        <v/>
      </c>
      <c r="AJ195" s="333" t="str">
        <f t="shared" si="58"/>
        <v/>
      </c>
      <c r="AK195" s="333" t="str">
        <f t="shared" si="63"/>
        <v/>
      </c>
      <c r="AL195" s="333" t="str">
        <f t="shared" si="64"/>
        <v/>
      </c>
      <c r="AM195" s="333" t="str">
        <f t="shared" si="65"/>
        <v/>
      </c>
      <c r="AN195" s="333" t="str">
        <f t="shared" si="59"/>
        <v/>
      </c>
    </row>
    <row r="196" spans="1:40" s="134" customFormat="1" ht="14.15" customHeight="1">
      <c r="A196" s="187"/>
      <c r="B196" s="194" t="s">
        <v>643</v>
      </c>
      <c r="C196" s="276"/>
      <c r="D196" s="276"/>
      <c r="E196" s="276"/>
      <c r="F196" s="276"/>
      <c r="G196" s="276"/>
      <c r="H196" s="354"/>
      <c r="I196" s="283"/>
      <c r="J196" s="281"/>
      <c r="K196" s="282"/>
      <c r="L196" s="281"/>
      <c r="M196" s="495"/>
      <c r="N196" s="496"/>
      <c r="O196" s="497"/>
      <c r="P196" s="496"/>
      <c r="Q196" s="283"/>
      <c r="R196" s="281"/>
      <c r="S196" s="282"/>
      <c r="T196" s="281"/>
      <c r="U196" s="360"/>
      <c r="V196" s="360"/>
      <c r="W196" s="360"/>
      <c r="X196" s="187"/>
      <c r="Z196" s="134" t="str">
        <f t="shared" si="66"/>
        <v/>
      </c>
      <c r="AA196" s="134" t="str">
        <f t="shared" si="56"/>
        <v/>
      </c>
      <c r="AB196" s="134" t="str">
        <f t="shared" si="67"/>
        <v/>
      </c>
      <c r="AC196" s="333" t="str">
        <f t="shared" si="68"/>
        <v/>
      </c>
      <c r="AD196" s="333" t="str">
        <f t="shared" si="69"/>
        <v/>
      </c>
      <c r="AE196" s="333" t="str">
        <f t="shared" si="70"/>
        <v/>
      </c>
      <c r="AF196" s="333" t="str">
        <f t="shared" si="57"/>
        <v/>
      </c>
      <c r="AG196" s="333" t="str">
        <f t="shared" si="60"/>
        <v/>
      </c>
      <c r="AH196" s="333" t="str">
        <f t="shared" si="61"/>
        <v/>
      </c>
      <c r="AI196" s="333" t="str">
        <f t="shared" si="62"/>
        <v/>
      </c>
      <c r="AJ196" s="333" t="str">
        <f t="shared" si="58"/>
        <v/>
      </c>
      <c r="AK196" s="333" t="str">
        <f t="shared" si="63"/>
        <v/>
      </c>
      <c r="AL196" s="333" t="str">
        <f t="shared" si="64"/>
        <v/>
      </c>
      <c r="AM196" s="333" t="str">
        <f t="shared" si="65"/>
        <v/>
      </c>
      <c r="AN196" s="333" t="str">
        <f t="shared" si="59"/>
        <v/>
      </c>
    </row>
    <row r="197" spans="1:40" s="134" customFormat="1" ht="14.15" customHeight="1">
      <c r="A197" s="187"/>
      <c r="B197" s="194" t="s">
        <v>644</v>
      </c>
      <c r="C197" s="276"/>
      <c r="D197" s="276"/>
      <c r="E197" s="276"/>
      <c r="F197" s="276"/>
      <c r="G197" s="276"/>
      <c r="H197" s="354"/>
      <c r="I197" s="283"/>
      <c r="J197" s="281"/>
      <c r="K197" s="282"/>
      <c r="L197" s="281"/>
      <c r="M197" s="495"/>
      <c r="N197" s="496"/>
      <c r="O197" s="497"/>
      <c r="P197" s="496"/>
      <c r="Q197" s="283"/>
      <c r="R197" s="281"/>
      <c r="S197" s="282"/>
      <c r="T197" s="281"/>
      <c r="U197" s="360"/>
      <c r="V197" s="360"/>
      <c r="W197" s="360"/>
      <c r="X197" s="187"/>
      <c r="Z197" s="134" t="str">
        <f t="shared" si="66"/>
        <v/>
      </c>
      <c r="AA197" s="134" t="str">
        <f t="shared" si="56"/>
        <v/>
      </c>
      <c r="AB197" s="134" t="str">
        <f t="shared" si="67"/>
        <v/>
      </c>
      <c r="AC197" s="333" t="str">
        <f t="shared" si="68"/>
        <v/>
      </c>
      <c r="AD197" s="333" t="str">
        <f t="shared" si="69"/>
        <v/>
      </c>
      <c r="AE197" s="333" t="str">
        <f t="shared" si="70"/>
        <v/>
      </c>
      <c r="AF197" s="333" t="str">
        <f t="shared" si="57"/>
        <v/>
      </c>
      <c r="AG197" s="333" t="str">
        <f t="shared" si="60"/>
        <v/>
      </c>
      <c r="AH197" s="333" t="str">
        <f t="shared" si="61"/>
        <v/>
      </c>
      <c r="AI197" s="333" t="str">
        <f t="shared" si="62"/>
        <v/>
      </c>
      <c r="AJ197" s="333" t="str">
        <f t="shared" si="58"/>
        <v/>
      </c>
      <c r="AK197" s="333" t="str">
        <f t="shared" si="63"/>
        <v/>
      </c>
      <c r="AL197" s="333" t="str">
        <f t="shared" si="64"/>
        <v/>
      </c>
      <c r="AM197" s="333" t="str">
        <f t="shared" si="65"/>
        <v/>
      </c>
      <c r="AN197" s="333" t="str">
        <f t="shared" si="59"/>
        <v/>
      </c>
    </row>
    <row r="198" spans="1:40" s="134" customFormat="1" ht="14.15" customHeight="1">
      <c r="A198" s="187"/>
      <c r="B198" s="194" t="s">
        <v>645</v>
      </c>
      <c r="C198" s="276"/>
      <c r="D198" s="276"/>
      <c r="E198" s="276"/>
      <c r="F198" s="276"/>
      <c r="G198" s="276"/>
      <c r="H198" s="354"/>
      <c r="I198" s="283"/>
      <c r="J198" s="281"/>
      <c r="K198" s="282"/>
      <c r="L198" s="281"/>
      <c r="M198" s="495"/>
      <c r="N198" s="496"/>
      <c r="O198" s="497"/>
      <c r="P198" s="496"/>
      <c r="Q198" s="283"/>
      <c r="R198" s="281"/>
      <c r="S198" s="282"/>
      <c r="T198" s="281"/>
      <c r="U198" s="360"/>
      <c r="V198" s="360"/>
      <c r="W198" s="360"/>
      <c r="X198" s="187"/>
      <c r="Z198" s="134" t="str">
        <f t="shared" ref="Z198:Z205" si="71">IF(H198="","",H198)</f>
        <v/>
      </c>
      <c r="AA198" s="134" t="str">
        <f t="shared" si="56"/>
        <v/>
      </c>
      <c r="AB198" s="134" t="str">
        <f t="shared" ref="AB198:AB205" si="72">IF(H198="","",C198)</f>
        <v/>
      </c>
      <c r="AC198" s="333" t="str">
        <f t="shared" ref="AC198:AC205" si="73">IF(H198="","",I198)</f>
        <v/>
      </c>
      <c r="AD198" s="333" t="str">
        <f t="shared" ref="AD198:AD205" si="74">IF(H198="","",K198)</f>
        <v/>
      </c>
      <c r="AE198" s="333" t="str">
        <f t="shared" ref="AE198:AE205" si="75">IF(H198="","",J198)</f>
        <v/>
      </c>
      <c r="AF198" s="333" t="str">
        <f t="shared" si="57"/>
        <v/>
      </c>
      <c r="AG198" s="333" t="str">
        <f t="shared" si="60"/>
        <v/>
      </c>
      <c r="AH198" s="333" t="str">
        <f t="shared" si="61"/>
        <v/>
      </c>
      <c r="AI198" s="333" t="str">
        <f t="shared" si="62"/>
        <v/>
      </c>
      <c r="AJ198" s="333" t="str">
        <f t="shared" si="58"/>
        <v/>
      </c>
      <c r="AK198" s="333" t="str">
        <f t="shared" si="63"/>
        <v/>
      </c>
      <c r="AL198" s="333" t="str">
        <f t="shared" si="64"/>
        <v/>
      </c>
      <c r="AM198" s="333" t="str">
        <f t="shared" si="65"/>
        <v/>
      </c>
      <c r="AN198" s="333" t="str">
        <f t="shared" si="59"/>
        <v/>
      </c>
    </row>
    <row r="199" spans="1:40" s="134" customFormat="1" ht="14.15" customHeight="1">
      <c r="A199" s="187"/>
      <c r="B199" s="194" t="s">
        <v>646</v>
      </c>
      <c r="C199" s="276"/>
      <c r="D199" s="276"/>
      <c r="E199" s="276"/>
      <c r="F199" s="276"/>
      <c r="G199" s="276"/>
      <c r="H199" s="354"/>
      <c r="I199" s="283"/>
      <c r="J199" s="281"/>
      <c r="K199" s="282"/>
      <c r="L199" s="281"/>
      <c r="M199" s="495"/>
      <c r="N199" s="496"/>
      <c r="O199" s="497"/>
      <c r="P199" s="496"/>
      <c r="Q199" s="283"/>
      <c r="R199" s="281"/>
      <c r="S199" s="282"/>
      <c r="T199" s="281"/>
      <c r="U199" s="360"/>
      <c r="V199" s="360"/>
      <c r="W199" s="360"/>
      <c r="X199" s="187"/>
      <c r="Z199" s="134" t="str">
        <f t="shared" si="71"/>
        <v/>
      </c>
      <c r="AA199" s="134" t="str">
        <f t="shared" ref="AA199:AA205" si="76">IF(D199="","",IF(D199="その他.","その他"&amp;"　－　"&amp;G199,D199&amp;"　－　"&amp;IF(RIGHT(D199,1)="物",E199&amp;"　－　"&amp;IF(RIGHT(F199,1)=".",G199,F199),IF(RIGHT(F199,1)=".",G199,F199))))</f>
        <v/>
      </c>
      <c r="AB199" s="134" t="str">
        <f t="shared" si="72"/>
        <v/>
      </c>
      <c r="AC199" s="333" t="str">
        <f t="shared" si="73"/>
        <v/>
      </c>
      <c r="AD199" s="333" t="str">
        <f t="shared" si="74"/>
        <v/>
      </c>
      <c r="AE199" s="333" t="str">
        <f t="shared" si="75"/>
        <v/>
      </c>
      <c r="AF199" s="333" t="str">
        <f t="shared" ref="AF199:AF205" si="77">IF(L199="","",L199)</f>
        <v/>
      </c>
      <c r="AG199" s="333" t="str">
        <f t="shared" si="60"/>
        <v/>
      </c>
      <c r="AH199" s="333" t="str">
        <f t="shared" si="61"/>
        <v/>
      </c>
      <c r="AI199" s="333" t="str">
        <f t="shared" si="62"/>
        <v/>
      </c>
      <c r="AJ199" s="333" t="str">
        <f t="shared" ref="AJ199:AJ205" si="78">IF(P199="","",P199)</f>
        <v/>
      </c>
      <c r="AK199" s="333" t="str">
        <f t="shared" si="63"/>
        <v/>
      </c>
      <c r="AL199" s="333" t="str">
        <f t="shared" si="64"/>
        <v/>
      </c>
      <c r="AM199" s="333" t="str">
        <f t="shared" si="65"/>
        <v/>
      </c>
      <c r="AN199" s="333" t="str">
        <f t="shared" ref="AN199:AN205" si="79">IF(T199="","",T199)</f>
        <v/>
      </c>
    </row>
    <row r="200" spans="1:40" s="134" customFormat="1" ht="14.15" customHeight="1">
      <c r="A200" s="187"/>
      <c r="B200" s="194" t="s">
        <v>647</v>
      </c>
      <c r="C200" s="276"/>
      <c r="D200" s="276"/>
      <c r="E200" s="276"/>
      <c r="F200" s="276"/>
      <c r="G200" s="276"/>
      <c r="H200" s="354"/>
      <c r="I200" s="283"/>
      <c r="J200" s="281"/>
      <c r="K200" s="282"/>
      <c r="L200" s="281"/>
      <c r="M200" s="495"/>
      <c r="N200" s="496"/>
      <c r="O200" s="497"/>
      <c r="P200" s="496"/>
      <c r="Q200" s="283"/>
      <c r="R200" s="281"/>
      <c r="S200" s="282"/>
      <c r="T200" s="281"/>
      <c r="U200" s="360"/>
      <c r="V200" s="360"/>
      <c r="W200" s="360"/>
      <c r="X200" s="187"/>
      <c r="Z200" s="134" t="str">
        <f t="shared" si="71"/>
        <v/>
      </c>
      <c r="AA200" s="134" t="str">
        <f t="shared" si="76"/>
        <v/>
      </c>
      <c r="AB200" s="134" t="str">
        <f t="shared" si="72"/>
        <v/>
      </c>
      <c r="AC200" s="333" t="str">
        <f t="shared" si="73"/>
        <v/>
      </c>
      <c r="AD200" s="333" t="str">
        <f t="shared" si="74"/>
        <v/>
      </c>
      <c r="AE200" s="333" t="str">
        <f t="shared" si="75"/>
        <v/>
      </c>
      <c r="AF200" s="333" t="str">
        <f t="shared" si="77"/>
        <v/>
      </c>
      <c r="AG200" s="333" t="str">
        <f t="shared" si="60"/>
        <v/>
      </c>
      <c r="AH200" s="333" t="str">
        <f t="shared" si="61"/>
        <v/>
      </c>
      <c r="AI200" s="333" t="str">
        <f t="shared" si="62"/>
        <v/>
      </c>
      <c r="AJ200" s="333" t="str">
        <f t="shared" si="78"/>
        <v/>
      </c>
      <c r="AK200" s="333" t="str">
        <f t="shared" si="63"/>
        <v/>
      </c>
      <c r="AL200" s="333" t="str">
        <f t="shared" si="64"/>
        <v/>
      </c>
      <c r="AM200" s="333" t="str">
        <f t="shared" si="65"/>
        <v/>
      </c>
      <c r="AN200" s="333" t="str">
        <f t="shared" si="79"/>
        <v/>
      </c>
    </row>
    <row r="201" spans="1:40" s="134" customFormat="1" ht="14.15" customHeight="1">
      <c r="A201" s="187"/>
      <c r="B201" s="194" t="s">
        <v>648</v>
      </c>
      <c r="C201" s="276"/>
      <c r="D201" s="276"/>
      <c r="E201" s="276"/>
      <c r="F201" s="276"/>
      <c r="G201" s="276"/>
      <c r="H201" s="354"/>
      <c r="I201" s="283"/>
      <c r="J201" s="281"/>
      <c r="K201" s="282"/>
      <c r="L201" s="281"/>
      <c r="M201" s="495"/>
      <c r="N201" s="496"/>
      <c r="O201" s="497"/>
      <c r="P201" s="496"/>
      <c r="Q201" s="283"/>
      <c r="R201" s="281"/>
      <c r="S201" s="282"/>
      <c r="T201" s="281"/>
      <c r="U201" s="360"/>
      <c r="V201" s="360"/>
      <c r="W201" s="360"/>
      <c r="X201" s="187"/>
      <c r="Z201" s="134" t="str">
        <f t="shared" si="71"/>
        <v/>
      </c>
      <c r="AA201" s="134" t="str">
        <f t="shared" si="76"/>
        <v/>
      </c>
      <c r="AB201" s="134" t="str">
        <f t="shared" si="72"/>
        <v/>
      </c>
      <c r="AC201" s="333" t="str">
        <f t="shared" si="73"/>
        <v/>
      </c>
      <c r="AD201" s="333" t="str">
        <f t="shared" si="74"/>
        <v/>
      </c>
      <c r="AE201" s="333" t="str">
        <f t="shared" si="75"/>
        <v/>
      </c>
      <c r="AF201" s="333" t="str">
        <f t="shared" si="77"/>
        <v/>
      </c>
      <c r="AG201" s="333" t="str">
        <f t="shared" si="60"/>
        <v/>
      </c>
      <c r="AH201" s="333" t="str">
        <f t="shared" si="61"/>
        <v/>
      </c>
      <c r="AI201" s="333" t="str">
        <f t="shared" si="62"/>
        <v/>
      </c>
      <c r="AJ201" s="333" t="str">
        <f t="shared" si="78"/>
        <v/>
      </c>
      <c r="AK201" s="333" t="str">
        <f t="shared" si="63"/>
        <v/>
      </c>
      <c r="AL201" s="333" t="str">
        <f t="shared" si="64"/>
        <v/>
      </c>
      <c r="AM201" s="333" t="str">
        <f t="shared" si="65"/>
        <v/>
      </c>
      <c r="AN201" s="333" t="str">
        <f t="shared" si="79"/>
        <v/>
      </c>
    </row>
    <row r="202" spans="1:40" s="134" customFormat="1" ht="14.15" customHeight="1">
      <c r="A202" s="187"/>
      <c r="B202" s="194" t="s">
        <v>649</v>
      </c>
      <c r="C202" s="276"/>
      <c r="D202" s="276"/>
      <c r="E202" s="276"/>
      <c r="F202" s="276"/>
      <c r="G202" s="276"/>
      <c r="H202" s="354"/>
      <c r="I202" s="283"/>
      <c r="J202" s="281"/>
      <c r="K202" s="282"/>
      <c r="L202" s="281"/>
      <c r="M202" s="495"/>
      <c r="N202" s="496"/>
      <c r="O202" s="497"/>
      <c r="P202" s="496"/>
      <c r="Q202" s="283"/>
      <c r="R202" s="281"/>
      <c r="S202" s="282"/>
      <c r="T202" s="281"/>
      <c r="U202" s="360"/>
      <c r="V202" s="360"/>
      <c r="W202" s="360"/>
      <c r="X202" s="187"/>
      <c r="Z202" s="134" t="str">
        <f t="shared" si="71"/>
        <v/>
      </c>
      <c r="AA202" s="134" t="str">
        <f t="shared" si="76"/>
        <v/>
      </c>
      <c r="AB202" s="134" t="str">
        <f t="shared" si="72"/>
        <v/>
      </c>
      <c r="AC202" s="333" t="str">
        <f t="shared" si="73"/>
        <v/>
      </c>
      <c r="AD202" s="333" t="str">
        <f t="shared" si="74"/>
        <v/>
      </c>
      <c r="AE202" s="333" t="str">
        <f t="shared" si="75"/>
        <v/>
      </c>
      <c r="AF202" s="333" t="str">
        <f t="shared" si="77"/>
        <v/>
      </c>
      <c r="AG202" s="333" t="str">
        <f t="shared" si="60"/>
        <v/>
      </c>
      <c r="AH202" s="333" t="str">
        <f t="shared" si="61"/>
        <v/>
      </c>
      <c r="AI202" s="333" t="str">
        <f t="shared" si="62"/>
        <v/>
      </c>
      <c r="AJ202" s="333" t="str">
        <f t="shared" si="78"/>
        <v/>
      </c>
      <c r="AK202" s="333" t="str">
        <f t="shared" si="63"/>
        <v/>
      </c>
      <c r="AL202" s="333" t="str">
        <f t="shared" si="64"/>
        <v/>
      </c>
      <c r="AM202" s="333" t="str">
        <f t="shared" si="65"/>
        <v/>
      </c>
      <c r="AN202" s="333" t="str">
        <f t="shared" si="79"/>
        <v/>
      </c>
    </row>
    <row r="203" spans="1:40" s="134" customFormat="1" ht="14.15" customHeight="1">
      <c r="A203" s="187"/>
      <c r="B203" s="194" t="s">
        <v>650</v>
      </c>
      <c r="C203" s="276"/>
      <c r="D203" s="276"/>
      <c r="E203" s="276"/>
      <c r="F203" s="276"/>
      <c r="G203" s="276"/>
      <c r="H203" s="354"/>
      <c r="I203" s="283"/>
      <c r="J203" s="281"/>
      <c r="K203" s="282"/>
      <c r="L203" s="281"/>
      <c r="M203" s="495"/>
      <c r="N203" s="496"/>
      <c r="O203" s="497"/>
      <c r="P203" s="496"/>
      <c r="Q203" s="283"/>
      <c r="R203" s="281"/>
      <c r="S203" s="282"/>
      <c r="T203" s="281"/>
      <c r="U203" s="360"/>
      <c r="V203" s="360"/>
      <c r="W203" s="360"/>
      <c r="X203" s="187"/>
      <c r="Z203" s="134" t="str">
        <f t="shared" si="71"/>
        <v/>
      </c>
      <c r="AA203" s="134" t="str">
        <f t="shared" si="76"/>
        <v/>
      </c>
      <c r="AB203" s="134" t="str">
        <f t="shared" si="72"/>
        <v/>
      </c>
      <c r="AC203" s="333" t="str">
        <f t="shared" si="73"/>
        <v/>
      </c>
      <c r="AD203" s="333" t="str">
        <f t="shared" si="74"/>
        <v/>
      </c>
      <c r="AE203" s="333" t="str">
        <f t="shared" si="75"/>
        <v/>
      </c>
      <c r="AF203" s="333" t="str">
        <f t="shared" si="77"/>
        <v/>
      </c>
      <c r="AG203" s="333" t="str">
        <f t="shared" si="60"/>
        <v/>
      </c>
      <c r="AH203" s="333" t="str">
        <f t="shared" si="61"/>
        <v/>
      </c>
      <c r="AI203" s="333" t="str">
        <f t="shared" si="62"/>
        <v/>
      </c>
      <c r="AJ203" s="333" t="str">
        <f t="shared" si="78"/>
        <v/>
      </c>
      <c r="AK203" s="333" t="str">
        <f t="shared" si="63"/>
        <v/>
      </c>
      <c r="AL203" s="333" t="str">
        <f t="shared" si="64"/>
        <v/>
      </c>
      <c r="AM203" s="333" t="str">
        <f t="shared" si="65"/>
        <v/>
      </c>
      <c r="AN203" s="333" t="str">
        <f t="shared" si="79"/>
        <v/>
      </c>
    </row>
    <row r="204" spans="1:40" s="134" customFormat="1" ht="14.15" customHeight="1">
      <c r="A204" s="187"/>
      <c r="B204" s="194" t="s">
        <v>651</v>
      </c>
      <c r="C204" s="276"/>
      <c r="D204" s="276"/>
      <c r="E204" s="276"/>
      <c r="F204" s="276"/>
      <c r="G204" s="276"/>
      <c r="H204" s="354"/>
      <c r="I204" s="283"/>
      <c r="J204" s="281"/>
      <c r="K204" s="282"/>
      <c r="L204" s="281"/>
      <c r="M204" s="495"/>
      <c r="N204" s="496"/>
      <c r="O204" s="497"/>
      <c r="P204" s="496"/>
      <c r="Q204" s="283"/>
      <c r="R204" s="281"/>
      <c r="S204" s="282"/>
      <c r="T204" s="281"/>
      <c r="U204" s="360"/>
      <c r="V204" s="360"/>
      <c r="W204" s="360"/>
      <c r="X204" s="187"/>
      <c r="Z204" s="134" t="str">
        <f t="shared" si="71"/>
        <v/>
      </c>
      <c r="AA204" s="134" t="str">
        <f t="shared" si="76"/>
        <v/>
      </c>
      <c r="AB204" s="134" t="str">
        <f t="shared" si="72"/>
        <v/>
      </c>
      <c r="AC204" s="333" t="str">
        <f t="shared" si="73"/>
        <v/>
      </c>
      <c r="AD204" s="333" t="str">
        <f t="shared" si="74"/>
        <v/>
      </c>
      <c r="AE204" s="333" t="str">
        <f t="shared" si="75"/>
        <v/>
      </c>
      <c r="AF204" s="333" t="str">
        <f t="shared" si="77"/>
        <v/>
      </c>
      <c r="AG204" s="333" t="str">
        <f t="shared" si="60"/>
        <v/>
      </c>
      <c r="AH204" s="333" t="str">
        <f t="shared" si="61"/>
        <v/>
      </c>
      <c r="AI204" s="333" t="str">
        <f t="shared" si="62"/>
        <v/>
      </c>
      <c r="AJ204" s="333" t="str">
        <f t="shared" si="78"/>
        <v/>
      </c>
      <c r="AK204" s="333" t="str">
        <f t="shared" si="63"/>
        <v/>
      </c>
      <c r="AL204" s="333" t="str">
        <f t="shared" si="64"/>
        <v/>
      </c>
      <c r="AM204" s="333" t="str">
        <f t="shared" si="65"/>
        <v/>
      </c>
      <c r="AN204" s="333" t="str">
        <f t="shared" si="79"/>
        <v/>
      </c>
    </row>
    <row r="205" spans="1:40" s="134" customFormat="1" ht="14.15" customHeight="1">
      <c r="A205" s="187"/>
      <c r="B205" s="194" t="s">
        <v>652</v>
      </c>
      <c r="C205" s="276"/>
      <c r="D205" s="276"/>
      <c r="E205" s="276"/>
      <c r="F205" s="276"/>
      <c r="G205" s="276"/>
      <c r="H205" s="354"/>
      <c r="I205" s="283"/>
      <c r="J205" s="281"/>
      <c r="K205" s="282"/>
      <c r="L205" s="281"/>
      <c r="M205" s="495"/>
      <c r="N205" s="496"/>
      <c r="O205" s="497"/>
      <c r="P205" s="496"/>
      <c r="Q205" s="283"/>
      <c r="R205" s="281"/>
      <c r="S205" s="282"/>
      <c r="T205" s="281"/>
      <c r="U205" s="360"/>
      <c r="V205" s="360"/>
      <c r="W205" s="360"/>
      <c r="X205" s="187"/>
      <c r="Z205" s="134" t="str">
        <f t="shared" si="71"/>
        <v/>
      </c>
      <c r="AA205" s="134" t="str">
        <f t="shared" si="76"/>
        <v/>
      </c>
      <c r="AB205" s="134" t="str">
        <f t="shared" si="72"/>
        <v/>
      </c>
      <c r="AC205" s="333" t="str">
        <f t="shared" si="73"/>
        <v/>
      </c>
      <c r="AD205" s="333" t="str">
        <f t="shared" si="74"/>
        <v/>
      </c>
      <c r="AE205" s="333" t="str">
        <f t="shared" si="75"/>
        <v/>
      </c>
      <c r="AF205" s="333" t="str">
        <f t="shared" si="77"/>
        <v/>
      </c>
      <c r="AG205" s="333" t="str">
        <f t="shared" si="60"/>
        <v/>
      </c>
      <c r="AH205" s="333" t="str">
        <f t="shared" si="61"/>
        <v/>
      </c>
      <c r="AI205" s="333" t="str">
        <f t="shared" si="62"/>
        <v/>
      </c>
      <c r="AJ205" s="333" t="str">
        <f t="shared" si="78"/>
        <v/>
      </c>
      <c r="AK205" s="333" t="str">
        <f t="shared" si="63"/>
        <v/>
      </c>
      <c r="AL205" s="333" t="str">
        <f t="shared" si="64"/>
        <v/>
      </c>
      <c r="AM205" s="333" t="str">
        <f t="shared" si="65"/>
        <v/>
      </c>
      <c r="AN205" s="333" t="str">
        <f t="shared" si="79"/>
        <v/>
      </c>
    </row>
  </sheetData>
  <sheetProtection sheet="1" formatColumns="0" formatRows="0"/>
  <mergeCells count="5">
    <mergeCell ref="U4:W4"/>
    <mergeCell ref="D4:F4"/>
    <mergeCell ref="I4:L4"/>
    <mergeCell ref="M4:P4"/>
    <mergeCell ref="Q4:T4"/>
  </mergeCells>
  <phoneticPr fontId="8"/>
  <conditionalFormatting sqref="D6:D205">
    <cfRule type="expression" dxfId="34" priority="8">
      <formula>AND($C6&lt;&gt;"",$D6="")</formula>
    </cfRule>
  </conditionalFormatting>
  <conditionalFormatting sqref="E2">
    <cfRule type="containsBlanks" dxfId="33" priority="2">
      <formula>LEN(TRIM(E2))=0</formula>
    </cfRule>
  </conditionalFormatting>
  <conditionalFormatting sqref="E6:E205">
    <cfRule type="expression" dxfId="32" priority="12">
      <formula>AND(RIGHT($D6,1)&lt;&gt;"物",$D6&lt;&gt;"")</formula>
    </cfRule>
    <cfRule type="expression" dxfId="31" priority="15">
      <formula>AND(RIGHT($D6,1)="物",$E6="")</formula>
    </cfRule>
  </conditionalFormatting>
  <conditionalFormatting sqref="F6:F205">
    <cfRule type="expression" dxfId="30" priority="10">
      <formula>RIGHT($D6,1)="."</formula>
    </cfRule>
    <cfRule type="expression" dxfId="29" priority="14">
      <formula>AND(OR(AND(RIGHT($D6,1)="物",$E6&lt;&gt;""),AND(RIGHT($D6,1)&lt;&gt;"物",RIGHT($D6,1)&lt;&gt;".",RIGHT($D6,1)&lt;&gt;"")),$F6="")</formula>
    </cfRule>
  </conditionalFormatting>
  <conditionalFormatting sqref="G2">
    <cfRule type="containsBlanks" dxfId="28" priority="1">
      <formula>LEN(TRIM(G2))=0</formula>
    </cfRule>
  </conditionalFormatting>
  <conditionalFormatting sqref="G6:G205">
    <cfRule type="expression" dxfId="27" priority="11">
      <formula>AND($F6&lt;&gt;"",RIGHT($F6,1)&lt;&gt;".")</formula>
    </cfRule>
    <cfRule type="expression" dxfId="26" priority="13">
      <formula>AND($G6="",OR(RIGHT($F6,1)=".",RIGHT($D6,1)="."))</formula>
    </cfRule>
  </conditionalFormatting>
  <conditionalFormatting sqref="H6:H205">
    <cfRule type="expression" dxfId="25" priority="9">
      <formula>AND(OR(AND(RIGHT($F6,1)&lt;&gt;".",$F6&lt;&gt;""),$G6&lt;&gt;""),$H6="")</formula>
    </cfRule>
  </conditionalFormatting>
  <conditionalFormatting sqref="J6:K205">
    <cfRule type="expression" dxfId="24" priority="7">
      <formula>AND($I6&lt;&gt;"",J6="")</formula>
    </cfRule>
  </conditionalFormatting>
  <conditionalFormatting sqref="N6:O205">
    <cfRule type="expression" dxfId="23" priority="6">
      <formula>AND($M6&lt;&gt;"",N6="")</formula>
    </cfRule>
  </conditionalFormatting>
  <conditionalFormatting sqref="R6:S205">
    <cfRule type="expression" dxfId="22" priority="5">
      <formula>AND($Q6&lt;&gt;"",R6="")</formula>
    </cfRule>
  </conditionalFormatting>
  <dataValidations count="9">
    <dataValidation type="whole" imeMode="disabled" operator="greaterThanOrEqual" allowBlank="1" showInputMessage="1" showErrorMessage="1" sqref="E2 K6:K205 O6:O205 G2:H2 S6:S205" xr:uid="{3B1AC642-AC10-4814-AF1C-C7E51C5A8B01}">
      <formula1>0</formula1>
    </dataValidation>
    <dataValidation type="list" allowBlank="1" showInputMessage="1" showErrorMessage="1" sqref="D6:D205" xr:uid="{C83CF927-A85C-4931-9071-C8E0E4034E5C}">
      <formula1>INDIRECT("大分類")</formula1>
    </dataValidation>
    <dataValidation type="custom" showInputMessage="1" showErrorMessage="1" error="大分類・品目で「その他」を選択した際のみ入力可能です。" prompt="大分類・品目で「その他」を選択した際は、品目名を入力" sqref="G6:G205" xr:uid="{C8E9D744-BA72-42E7-B08A-FDEE2ACE0199}">
      <formula1>OR(RIGHT(D6,1)=".",RIGHT(E6,1)=".",RIGHT(F6,1)=".")</formula1>
    </dataValidation>
    <dataValidation type="list" allowBlank="1" showInputMessage="1" showErrorMessage="1" sqref="E6:E205" xr:uid="{96B3DD73-C615-47BA-8963-4DF007F7C8C2}">
      <formula1>INDIRECT(IF(OR(D6="農産物",D6="水産物",D6="畜産物",D6="加工食品_農産物",D6="加工食品_水産物",D6="加工食品_畜産物"),D6,""))</formula1>
    </dataValidation>
    <dataValidation type="list" allowBlank="1" showInputMessage="1" showErrorMessage="1" sqref="F6:F205" xr:uid="{C7601190-24BB-4336-9E3B-6B16FC1B4A57}">
      <formula1>INDIRECT(IF(OR(D6="農産物",D6="水産物",D6="畜産物",D6="加工食品_農産物",D6="加工食品_水産物",D6="加工食品_畜産物"),E6,D6))</formula1>
    </dataValidation>
    <dataValidation type="custom" imeMode="disabled" allowBlank="1" showInputMessage="1" showErrorMessage="1" error="他の商品と順位が重複しないよう１～５の順位を入力してください。" prompt="１～５までの順位を入力してください。" sqref="U6:U205" xr:uid="{EFD209FE-59CD-478E-B527-CA81A35FFF9D}">
      <formula1>AND(COUNTIF($U$6:$U$205,U6)&lt;2,U6&lt;6)</formula1>
    </dataValidation>
    <dataValidation type="custom" imeMode="disabled" allowBlank="1" showInputMessage="1" showErrorMessage="1" error="他の商品と順位が重複しないよう１～５の順位を入力してください。" prompt="１～５までの順位を入力してください。" sqref="V6:V205" xr:uid="{8B622940-4CA7-42F5-B59F-E33C91704DC1}">
      <formula1>AND(COUNTIF($V$6:$V$205,V6)&lt;2,V6&lt;6)</formula1>
    </dataValidation>
    <dataValidation type="custom" imeMode="disabled" allowBlank="1" showInputMessage="1" showErrorMessage="1" error="他の商品と順位が重複しないよう１～５の順位を入力してください。" prompt="１～５までの順位を入力してください。" sqref="W6:W205" xr:uid="{3FA6E3F0-E5AB-4950-9837-164F86E13AAD}">
      <formula1>AND(COUNTIF($W$6:$W$205,W6)&lt;2,W6&lt;6)</formula1>
    </dataValidation>
    <dataValidation allowBlank="1" showInputMessage="1" showErrorMessage="1" prompt="数量について単位まで記入ください。（例：本、個など）" sqref="J6:J205 N6:N205 R6:R205" xr:uid="{A4A7A7E2-AD82-45F3-9024-7523046E9824}"/>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7AA4C-9DE5-4025-83FC-E9F52C1E26E1}">
  <sheetPr>
    <tabColor rgb="FF92D050"/>
    <pageSetUpPr fitToPage="1"/>
  </sheetPr>
  <dimension ref="A1:J51"/>
  <sheetViews>
    <sheetView view="pageBreakPreview" topLeftCell="A28" zoomScale="90" zoomScaleNormal="100" zoomScaleSheetLayoutView="90" zoomScalePageLayoutView="80" workbookViewId="0">
      <selection activeCell="A19" sqref="A19:H19"/>
    </sheetView>
  </sheetViews>
  <sheetFormatPr defaultColWidth="8.81640625" defaultRowHeight="14"/>
  <cols>
    <col min="1" max="1" width="3" style="63" customWidth="1"/>
    <col min="2" max="2" width="22.90625" style="63" customWidth="1"/>
    <col min="3" max="3" width="7.36328125" style="63" customWidth="1"/>
    <col min="4" max="4" width="12.453125" style="63" customWidth="1"/>
    <col min="5" max="5" width="3.08984375" style="63" customWidth="1"/>
    <col min="6" max="6" width="16.453125" style="63" customWidth="1"/>
    <col min="7" max="7" width="4.81640625" style="63" customWidth="1"/>
    <col min="8" max="8" width="19.6328125" style="63" customWidth="1"/>
    <col min="9" max="9" width="5.453125" style="63" customWidth="1"/>
    <col min="10" max="10" width="11.6328125" style="63" bestFit="1" customWidth="1"/>
    <col min="11" max="16384" width="8.81640625" style="63"/>
  </cols>
  <sheetData>
    <row r="1" spans="1:10" ht="18.899999999999999" customHeight="1">
      <c r="A1" s="808" t="s">
        <v>232</v>
      </c>
      <c r="B1" s="808"/>
      <c r="C1" s="808"/>
      <c r="D1" s="808"/>
      <c r="E1" s="808"/>
      <c r="F1" s="808"/>
      <c r="G1" s="808"/>
      <c r="H1" s="808"/>
      <c r="I1" s="140"/>
    </row>
    <row r="2" spans="1:10" ht="18.899999999999999" customHeight="1">
      <c r="A2" s="813" t="str">
        <f>IF(申請用入力!G215="","",申請用入力!G215)</f>
        <v/>
      </c>
      <c r="B2" s="813"/>
      <c r="C2" s="813"/>
      <c r="D2" s="813"/>
      <c r="E2" s="813"/>
      <c r="F2" s="813"/>
      <c r="G2" s="813"/>
      <c r="H2" s="813"/>
      <c r="I2" s="140"/>
    </row>
    <row r="3" spans="1:10" ht="18.899999999999999" customHeight="1">
      <c r="A3" s="808"/>
      <c r="B3" s="808"/>
      <c r="C3" s="808"/>
      <c r="D3" s="808"/>
      <c r="E3" s="808"/>
      <c r="F3" s="808"/>
      <c r="G3" s="808"/>
      <c r="H3" s="808"/>
      <c r="I3" s="140"/>
    </row>
    <row r="4" spans="1:10" ht="18.899999999999999" customHeight="1">
      <c r="A4" s="808"/>
      <c r="B4" s="808"/>
      <c r="C4" s="808"/>
      <c r="D4" s="808"/>
      <c r="E4" s="808"/>
      <c r="F4" s="808"/>
      <c r="G4" s="808"/>
      <c r="H4" s="808"/>
      <c r="I4" s="140"/>
    </row>
    <row r="5" spans="1:10" ht="18.899999999999999" customHeight="1">
      <c r="A5" s="808" t="s">
        <v>236</v>
      </c>
      <c r="B5" s="808"/>
      <c r="C5" s="808"/>
      <c r="D5" s="808"/>
      <c r="E5" s="808"/>
      <c r="F5" s="808"/>
      <c r="G5" s="808"/>
      <c r="H5" s="808"/>
      <c r="I5" s="140"/>
    </row>
    <row r="6" spans="1:10" ht="18.899999999999999" customHeight="1">
      <c r="A6" s="808"/>
      <c r="B6" s="808"/>
      <c r="C6" s="808"/>
      <c r="D6" s="808"/>
      <c r="E6" s="808"/>
      <c r="F6" s="808"/>
      <c r="G6" s="808"/>
      <c r="H6" s="808"/>
      <c r="I6" s="140"/>
    </row>
    <row r="7" spans="1:10" ht="18.899999999999999" customHeight="1">
      <c r="A7" s="808"/>
      <c r="B7" s="808"/>
      <c r="C7" s="808"/>
      <c r="D7" s="808"/>
      <c r="E7" s="808"/>
      <c r="F7" s="808"/>
      <c r="G7" s="808"/>
      <c r="H7" s="808"/>
      <c r="I7" s="140"/>
    </row>
    <row r="8" spans="1:10" ht="15" customHeight="1">
      <c r="A8" s="808"/>
      <c r="B8" s="808"/>
      <c r="C8" s="808"/>
      <c r="D8" s="808" t="s">
        <v>233</v>
      </c>
      <c r="E8" s="808"/>
      <c r="F8" s="810" t="str">
        <f>IFERROR(LEFT(申請用入力!R9,FIND(" ",SUBSTITUTE(申請用入力!R9,"　"," "))-1),LEFT(申請用入力!R9,18))</f>
        <v/>
      </c>
      <c r="G8" s="810"/>
      <c r="H8" s="810"/>
      <c r="I8" s="140"/>
    </row>
    <row r="9" spans="1:10" ht="15" customHeight="1">
      <c r="A9" s="808"/>
      <c r="B9" s="808"/>
      <c r="C9" s="808"/>
      <c r="D9" s="808"/>
      <c r="E9" s="808"/>
      <c r="F9" s="810" t="str">
        <f>IFERROR(MID(申請用入力!R9,FIND(" ",SUBSTITUTE(申請用入力!R9,"　"," "))+1,LEN(申請用入力!R9)),MID(申請用入力!R9,LEN(F8)+1,99))</f>
        <v/>
      </c>
      <c r="G9" s="810"/>
      <c r="H9" s="810"/>
      <c r="I9" s="140"/>
    </row>
    <row r="10" spans="1:10" ht="15" customHeight="1">
      <c r="A10" s="808"/>
      <c r="B10" s="808"/>
      <c r="C10" s="808"/>
      <c r="D10" s="808" t="s">
        <v>234</v>
      </c>
      <c r="E10" s="808"/>
      <c r="F10" s="810" t="str">
        <f>LEFT(申請用入力!R4,18)</f>
        <v/>
      </c>
      <c r="G10" s="810"/>
      <c r="H10" s="810"/>
      <c r="I10" s="140"/>
    </row>
    <row r="11" spans="1:10" ht="15" customHeight="1">
      <c r="A11" s="808"/>
      <c r="B11" s="808"/>
      <c r="C11" s="808"/>
      <c r="D11" s="808"/>
      <c r="E11" s="808"/>
      <c r="F11" s="810" t="str">
        <f>MID(申請用入力!R4,LEN(F10)+1,99)</f>
        <v/>
      </c>
      <c r="G11" s="810"/>
      <c r="H11" s="810"/>
      <c r="I11" s="140"/>
    </row>
    <row r="12" spans="1:10" ht="15" customHeight="1">
      <c r="A12" s="808"/>
      <c r="B12" s="808"/>
      <c r="C12" s="808"/>
      <c r="D12" s="808" t="s">
        <v>239</v>
      </c>
      <c r="E12" s="808"/>
      <c r="F12" s="810" t="str">
        <f>IF(申請用入力!R6="","",申請用入力!R6&amp;"　")&amp;申請用入力!R7</f>
        <v/>
      </c>
      <c r="G12" s="810"/>
      <c r="H12" s="810"/>
      <c r="I12" s="140"/>
    </row>
    <row r="13" spans="1:10" ht="18.899999999999999" customHeight="1">
      <c r="A13" s="808"/>
      <c r="B13" s="808"/>
      <c r="C13" s="808"/>
      <c r="D13" s="808"/>
      <c r="E13" s="808"/>
      <c r="F13" s="808"/>
      <c r="G13" s="808"/>
      <c r="H13" s="808"/>
      <c r="I13" s="140"/>
    </row>
    <row r="14" spans="1:10" ht="18.899999999999999" customHeight="1">
      <c r="A14" s="808"/>
      <c r="B14" s="808"/>
      <c r="C14" s="808"/>
      <c r="D14" s="808"/>
      <c r="E14" s="808"/>
      <c r="F14" s="808"/>
      <c r="G14" s="808"/>
      <c r="H14" s="808"/>
      <c r="I14" s="140"/>
    </row>
    <row r="15" spans="1:10" ht="18.899999999999999" customHeight="1">
      <c r="A15" s="812" t="e">
        <f>TEXT(IF(MONTH(申請用入力!G215)&gt;3,申請用入力!G215,申請用入力!G215-365),"[DBNum3]ggge")&amp;"年度沖縄国際物流ハブ活用推進事業補助金交付申請書"</f>
        <v>#VALUE!</v>
      </c>
      <c r="B15" s="812"/>
      <c r="C15" s="812"/>
      <c r="D15" s="812"/>
      <c r="E15" s="812"/>
      <c r="F15" s="812"/>
      <c r="G15" s="812"/>
      <c r="H15" s="812"/>
      <c r="I15" s="140"/>
    </row>
    <row r="16" spans="1:10" ht="18.899999999999999" customHeight="1">
      <c r="A16" s="808"/>
      <c r="B16" s="808"/>
      <c r="C16" s="808"/>
      <c r="D16" s="808"/>
      <c r="E16" s="808"/>
      <c r="F16" s="808"/>
      <c r="G16" s="808"/>
      <c r="H16" s="808"/>
      <c r="I16" s="140"/>
      <c r="J16" s="398"/>
    </row>
    <row r="17" spans="1:9" ht="18.899999999999999" customHeight="1">
      <c r="A17" s="810" t="s">
        <v>1533</v>
      </c>
      <c r="B17" s="810"/>
      <c r="C17" s="810"/>
      <c r="D17" s="810"/>
      <c r="E17" s="810"/>
      <c r="F17" s="810"/>
      <c r="G17" s="810"/>
      <c r="H17" s="810"/>
      <c r="I17" s="140"/>
    </row>
    <row r="18" spans="1:9" ht="18.899999999999999" customHeight="1">
      <c r="A18" s="810" t="s">
        <v>1534</v>
      </c>
      <c r="B18" s="810"/>
      <c r="C18" s="810"/>
      <c r="D18" s="810"/>
      <c r="E18" s="810"/>
      <c r="F18" s="810"/>
      <c r="G18" s="810"/>
      <c r="H18" s="810"/>
      <c r="I18" s="140"/>
    </row>
    <row r="19" spans="1:9" ht="18.899999999999999" customHeight="1">
      <c r="A19" s="810"/>
      <c r="B19" s="810"/>
      <c r="C19" s="810"/>
      <c r="D19" s="810"/>
      <c r="E19" s="810"/>
      <c r="F19" s="810"/>
      <c r="G19" s="810"/>
      <c r="H19" s="810"/>
      <c r="I19" s="140"/>
    </row>
    <row r="20" spans="1:9" ht="18.899999999999999" customHeight="1">
      <c r="A20" s="808"/>
      <c r="B20" s="808"/>
      <c r="C20" s="808"/>
      <c r="D20" s="808"/>
      <c r="E20" s="808"/>
      <c r="F20" s="808"/>
      <c r="G20" s="808"/>
      <c r="H20" s="808"/>
      <c r="I20" s="140"/>
    </row>
    <row r="21" spans="1:9" ht="18.899999999999999" customHeight="1">
      <c r="A21" s="812" t="s">
        <v>238</v>
      </c>
      <c r="B21" s="812"/>
      <c r="C21" s="812"/>
      <c r="D21" s="812"/>
      <c r="E21" s="812"/>
      <c r="F21" s="812"/>
      <c r="G21" s="812"/>
      <c r="H21" s="812"/>
      <c r="I21" s="140"/>
    </row>
    <row r="22" spans="1:9" ht="18.899999999999999" customHeight="1">
      <c r="A22" s="808"/>
      <c r="B22" s="808"/>
      <c r="C22" s="808"/>
      <c r="D22" s="808"/>
      <c r="E22" s="808"/>
      <c r="F22" s="808"/>
      <c r="G22" s="808"/>
      <c r="H22" s="808"/>
      <c r="I22" s="140"/>
    </row>
    <row r="23" spans="1:9" ht="18.899999999999999" customHeight="1">
      <c r="A23" s="140"/>
      <c r="B23" s="140" t="s">
        <v>1523</v>
      </c>
      <c r="C23" s="808" t="s">
        <v>1240</v>
      </c>
      <c r="D23" s="808"/>
      <c r="E23" s="808"/>
      <c r="F23" s="808"/>
      <c r="G23" s="808"/>
      <c r="H23" s="808"/>
      <c r="I23" s="140"/>
    </row>
    <row r="24" spans="1:9" ht="18.899999999999999" customHeight="1">
      <c r="A24" s="808"/>
      <c r="B24" s="808"/>
      <c r="C24" s="808"/>
      <c r="D24" s="808"/>
      <c r="E24" s="808"/>
      <c r="F24" s="808"/>
      <c r="G24" s="808"/>
      <c r="H24" s="808"/>
      <c r="I24" s="140"/>
    </row>
    <row r="25" spans="1:9" ht="18.899999999999999" customHeight="1">
      <c r="A25" s="808"/>
      <c r="B25" s="808"/>
      <c r="C25" s="808"/>
      <c r="D25" s="808"/>
      <c r="E25" s="808"/>
      <c r="F25" s="808"/>
      <c r="G25" s="808"/>
      <c r="H25" s="808"/>
      <c r="I25" s="140"/>
    </row>
    <row r="26" spans="1:9" ht="18.899999999999999" customHeight="1">
      <c r="A26" s="140"/>
      <c r="B26" s="808" t="s">
        <v>235</v>
      </c>
      <c r="C26" s="808"/>
      <c r="D26" s="808"/>
      <c r="E26" s="811" t="str">
        <f>IF(申請用入力!G216="","",申請用入力!G216)</f>
        <v/>
      </c>
      <c r="F26" s="811"/>
      <c r="G26" s="811"/>
      <c r="H26" s="811"/>
      <c r="I26" s="140"/>
    </row>
    <row r="27" spans="1:9" ht="18.899999999999999" customHeight="1">
      <c r="A27" s="809" t="s">
        <v>1215</v>
      </c>
      <c r="B27" s="809"/>
      <c r="C27" s="809"/>
      <c r="D27" s="809"/>
      <c r="E27" s="809"/>
      <c r="F27" s="809"/>
      <c r="G27" s="809"/>
      <c r="H27" s="809"/>
      <c r="I27" s="140"/>
    </row>
    <row r="28" spans="1:9" ht="18.899999999999999" customHeight="1">
      <c r="A28" s="808"/>
      <c r="B28" s="808"/>
      <c r="C28" s="808"/>
      <c r="D28" s="808"/>
      <c r="E28" s="808"/>
      <c r="F28" s="808"/>
      <c r="G28" s="808"/>
      <c r="H28" s="808"/>
      <c r="I28" s="140"/>
    </row>
    <row r="29" spans="1:9" ht="18.899999999999999" customHeight="1">
      <c r="A29" s="140"/>
      <c r="B29" s="808" t="s">
        <v>226</v>
      </c>
      <c r="C29" s="808"/>
      <c r="D29" s="808"/>
      <c r="E29" s="808"/>
      <c r="F29" s="808"/>
      <c r="G29" s="808"/>
      <c r="H29" s="808"/>
      <c r="I29" s="140"/>
    </row>
    <row r="30" spans="1:9" ht="18.899999999999999" customHeight="1">
      <c r="A30" s="140"/>
      <c r="B30" s="808" t="s">
        <v>237</v>
      </c>
      <c r="C30" s="808"/>
      <c r="D30" s="808"/>
      <c r="E30" s="808"/>
      <c r="F30" s="808"/>
      <c r="G30" s="808"/>
      <c r="H30" s="808"/>
      <c r="I30" s="140"/>
    </row>
    <row r="31" spans="1:9" ht="18.899999999999999" customHeight="1">
      <c r="A31" s="808"/>
      <c r="B31" s="808"/>
      <c r="C31" s="808"/>
      <c r="D31" s="808"/>
      <c r="E31" s="808"/>
      <c r="F31" s="808"/>
      <c r="G31" s="808"/>
      <c r="H31" s="808"/>
      <c r="I31" s="140"/>
    </row>
    <row r="32" spans="1:9" ht="18.899999999999999" customHeight="1">
      <c r="A32" s="140"/>
      <c r="B32" s="808" t="s">
        <v>227</v>
      </c>
      <c r="C32" s="808"/>
      <c r="D32" s="808"/>
      <c r="E32" s="808"/>
      <c r="F32" s="808"/>
      <c r="G32" s="808"/>
      <c r="H32" s="808"/>
      <c r="I32" s="140"/>
    </row>
    <row r="33" spans="1:9" ht="18.899999999999999" customHeight="1">
      <c r="A33" s="140"/>
      <c r="B33" s="140" t="s">
        <v>240</v>
      </c>
      <c r="C33" s="810" t="str">
        <f>IF(申請用入力!R15="","",申請用入力!R15&amp;"　")&amp;申請用入力!R16</f>
        <v/>
      </c>
      <c r="D33" s="810"/>
      <c r="E33" s="810"/>
      <c r="F33" s="810"/>
      <c r="G33" s="810"/>
      <c r="H33" s="810"/>
      <c r="I33" s="140"/>
    </row>
    <row r="34" spans="1:9" ht="18.899999999999999" customHeight="1">
      <c r="A34" s="140"/>
      <c r="B34" s="140" t="s">
        <v>228</v>
      </c>
      <c r="C34" s="810" t="str">
        <f>申請用入力!R17</f>
        <v/>
      </c>
      <c r="D34" s="810"/>
      <c r="E34" s="810"/>
      <c r="F34" s="810"/>
      <c r="G34" s="810"/>
      <c r="H34" s="810"/>
      <c r="I34" s="140"/>
    </row>
    <row r="35" spans="1:9" ht="18.899999999999999" customHeight="1">
      <c r="A35" s="140"/>
      <c r="B35" s="140" t="s">
        <v>229</v>
      </c>
      <c r="C35" s="810" t="str">
        <f>申請用入力!R19</f>
        <v/>
      </c>
      <c r="D35" s="810"/>
      <c r="E35" s="810"/>
      <c r="F35" s="810"/>
      <c r="G35" s="810"/>
      <c r="H35" s="810"/>
      <c r="I35" s="140"/>
    </row>
    <row r="36" spans="1:9" ht="18.899999999999999" customHeight="1">
      <c r="A36" s="808"/>
      <c r="B36" s="808"/>
      <c r="C36" s="808"/>
      <c r="D36" s="808"/>
      <c r="E36" s="808"/>
      <c r="F36" s="808"/>
      <c r="G36" s="808"/>
      <c r="H36" s="808"/>
      <c r="I36" s="140"/>
    </row>
    <row r="37" spans="1:9" ht="18.899999999999999" customHeight="1">
      <c r="A37" s="808"/>
      <c r="B37" s="808"/>
      <c r="C37" s="808"/>
      <c r="D37" s="808"/>
      <c r="E37" s="808"/>
      <c r="F37" s="808"/>
      <c r="G37" s="808"/>
      <c r="H37" s="808"/>
      <c r="I37" s="140"/>
    </row>
    <row r="38" spans="1:9" ht="18.899999999999999" customHeight="1">
      <c r="A38" s="808"/>
      <c r="B38" s="808"/>
      <c r="C38" s="808"/>
      <c r="D38" s="808"/>
      <c r="E38" s="808"/>
      <c r="F38" s="808"/>
      <c r="G38" s="808"/>
      <c r="H38" s="808"/>
      <c r="I38" s="140"/>
    </row>
    <row r="39" spans="1:9" ht="18.899999999999999" customHeight="1">
      <c r="A39" s="808" t="s">
        <v>258</v>
      </c>
      <c r="B39" s="808"/>
      <c r="C39" s="808"/>
      <c r="D39" s="808"/>
      <c r="E39" s="808"/>
      <c r="F39" s="808"/>
      <c r="G39" s="808"/>
      <c r="H39" s="808"/>
      <c r="I39" s="140"/>
    </row>
    <row r="40" spans="1:9" ht="18.899999999999999" customHeight="1">
      <c r="A40" s="808" t="s">
        <v>230</v>
      </c>
      <c r="B40" s="808"/>
      <c r="C40" s="808"/>
      <c r="D40" s="808"/>
      <c r="E40" s="808"/>
      <c r="F40" s="808"/>
      <c r="G40" s="808"/>
      <c r="H40" s="808"/>
      <c r="I40" s="140"/>
    </row>
    <row r="41" spans="1:9" ht="18.899999999999999" customHeight="1">
      <c r="A41" s="808" t="s">
        <v>231</v>
      </c>
      <c r="B41" s="808"/>
      <c r="C41" s="808"/>
      <c r="D41" s="808"/>
      <c r="E41" s="808"/>
      <c r="F41" s="808"/>
      <c r="G41" s="808"/>
      <c r="H41" s="808"/>
      <c r="I41" s="140"/>
    </row>
    <row r="42" spans="1:9" ht="18.899999999999999" customHeight="1">
      <c r="A42" s="808"/>
      <c r="B42" s="808"/>
      <c r="C42" s="808"/>
      <c r="D42" s="808"/>
      <c r="E42" s="808"/>
      <c r="F42" s="808"/>
      <c r="G42" s="808"/>
      <c r="H42" s="808"/>
      <c r="I42" s="140"/>
    </row>
    <row r="43" spans="1:9" ht="18" customHeight="1">
      <c r="A43" s="808"/>
      <c r="B43" s="808"/>
      <c r="C43" s="808"/>
      <c r="D43" s="808"/>
      <c r="E43" s="808"/>
      <c r="F43" s="808"/>
      <c r="G43" s="808"/>
      <c r="H43" s="808"/>
      <c r="I43" s="140"/>
    </row>
    <row r="44" spans="1:9" ht="18" customHeight="1">
      <c r="A44" s="807"/>
      <c r="B44" s="807"/>
      <c r="C44" s="807"/>
      <c r="D44" s="807"/>
      <c r="E44" s="807"/>
      <c r="F44" s="807"/>
      <c r="G44" s="807"/>
      <c r="H44" s="807"/>
    </row>
    <row r="45" spans="1:9" ht="18" customHeight="1">
      <c r="A45" s="807"/>
      <c r="B45" s="807"/>
      <c r="C45" s="807"/>
      <c r="D45" s="807"/>
      <c r="E45" s="807"/>
      <c r="F45" s="807"/>
      <c r="G45" s="807"/>
      <c r="H45" s="807"/>
    </row>
    <row r="46" spans="1:9" ht="18" customHeight="1">
      <c r="A46" s="807"/>
      <c r="B46" s="807"/>
      <c r="C46" s="807"/>
      <c r="D46" s="807"/>
      <c r="E46" s="807"/>
      <c r="F46" s="807"/>
      <c r="G46" s="807"/>
      <c r="H46" s="807"/>
    </row>
    <row r="47" spans="1:9" ht="18" customHeight="1">
      <c r="A47" s="807"/>
      <c r="B47" s="807"/>
      <c r="C47" s="807"/>
      <c r="D47" s="807"/>
      <c r="E47" s="807"/>
      <c r="F47" s="807"/>
      <c r="G47" s="807"/>
      <c r="H47" s="807"/>
    </row>
    <row r="48" spans="1:9" ht="18" customHeight="1"/>
    <row r="49" ht="18" customHeight="1"/>
    <row r="50" ht="15" customHeight="1"/>
    <row r="51" ht="15" customHeight="1"/>
  </sheetData>
  <sheetProtection formatColumns="0" formatRows="0"/>
  <mergeCells count="58">
    <mergeCell ref="A6:H6"/>
    <mergeCell ref="A1:H1"/>
    <mergeCell ref="A2:H2"/>
    <mergeCell ref="A3:H3"/>
    <mergeCell ref="A4:H4"/>
    <mergeCell ref="A5:H5"/>
    <mergeCell ref="A7:H7"/>
    <mergeCell ref="A8:C8"/>
    <mergeCell ref="D8:E8"/>
    <mergeCell ref="F8:H8"/>
    <mergeCell ref="A9:C9"/>
    <mergeCell ref="D9:E9"/>
    <mergeCell ref="F9:H9"/>
    <mergeCell ref="A10:C10"/>
    <mergeCell ref="D10:E10"/>
    <mergeCell ref="F10:H10"/>
    <mergeCell ref="A11:C11"/>
    <mergeCell ref="D11:E11"/>
    <mergeCell ref="F11:H11"/>
    <mergeCell ref="A21:H21"/>
    <mergeCell ref="A12:C12"/>
    <mergeCell ref="D12:E12"/>
    <mergeCell ref="F12:H12"/>
    <mergeCell ref="A13:H13"/>
    <mergeCell ref="A14:H14"/>
    <mergeCell ref="A15:H15"/>
    <mergeCell ref="A16:H16"/>
    <mergeCell ref="A17:H17"/>
    <mergeCell ref="A18:H18"/>
    <mergeCell ref="A19:H19"/>
    <mergeCell ref="A20:H20"/>
    <mergeCell ref="A22:H22"/>
    <mergeCell ref="C23:H23"/>
    <mergeCell ref="A24:H24"/>
    <mergeCell ref="A25:H25"/>
    <mergeCell ref="B26:D26"/>
    <mergeCell ref="E26:H26"/>
    <mergeCell ref="A38:H38"/>
    <mergeCell ref="A27:H27"/>
    <mergeCell ref="A28:H28"/>
    <mergeCell ref="B29:H29"/>
    <mergeCell ref="B30:H30"/>
    <mergeCell ref="A31:H31"/>
    <mergeCell ref="B32:H32"/>
    <mergeCell ref="C33:H33"/>
    <mergeCell ref="C34:H34"/>
    <mergeCell ref="C35:H35"/>
    <mergeCell ref="A36:H36"/>
    <mergeCell ref="A37:H37"/>
    <mergeCell ref="A45:H45"/>
    <mergeCell ref="A46:H46"/>
    <mergeCell ref="A47:H47"/>
    <mergeCell ref="A39:H39"/>
    <mergeCell ref="A40:H40"/>
    <mergeCell ref="A41:H41"/>
    <mergeCell ref="A42:H42"/>
    <mergeCell ref="A43:H43"/>
    <mergeCell ref="A44:H44"/>
  </mergeCells>
  <phoneticPr fontId="8"/>
  <conditionalFormatting sqref="A2:H2">
    <cfRule type="containsBlanks" dxfId="21" priority="1">
      <formula>LEN(TRIM(A2))=0</formula>
    </cfRule>
  </conditionalFormatting>
  <conditionalFormatting sqref="A15:H15">
    <cfRule type="containsErrors" dxfId="20" priority="2">
      <formula>ISERROR(A15)</formula>
    </cfRule>
  </conditionalFormatting>
  <printOptions horizontalCentered="1"/>
  <pageMargins left="1.1023622047244095" right="1.1023622047244095" top="1.1023622047244095" bottom="1.1023622047244095" header="0.19685039370078741" footer="0.19685039370078741"/>
  <extLst>
    <ext xmlns:x14="http://schemas.microsoft.com/office/spreadsheetml/2009/9/main" uri="{78C0D931-6437-407d-A8EE-F0AAD7539E65}">
      <x14:conditionalFormattings>
        <x14:conditionalFormatting xmlns:xm="http://schemas.microsoft.com/office/excel/2006/main">
          <x14:cfRule type="expression" priority="3" id="{00000000-000E-0000-0500-000003000000}">
            <xm:f>VALUE(E26)&gt;選択!$A$9*10000</xm:f>
            <x14:dxf>
              <font>
                <b/>
                <i val="0"/>
                <color rgb="FFFF0000"/>
              </font>
            </x14:dxf>
          </x14:cfRule>
          <xm:sqref>A27:H27</xm:sqref>
        </x14:conditionalFormatting>
        <x14:conditionalFormatting xmlns:xm="http://schemas.microsoft.com/office/excel/2006/main">
          <x14:cfRule type="expression" priority="4" id="{00000000-000E-0000-0500-000004000000}">
            <xm:f>VALUE(E26)&gt;選択!$A$9*10000</xm:f>
            <x14:dxf>
              <fill>
                <patternFill>
                  <bgColor rgb="FFFF0000"/>
                </patternFill>
              </fill>
            </x14:dxf>
          </x14:cfRule>
          <xm:sqref>E26:H26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7F1D6-D21F-47E4-9F3F-7D0844E7260C}">
  <sheetPr>
    <tabColor rgb="FF92D050"/>
    <pageSetUpPr fitToPage="1"/>
  </sheetPr>
  <dimension ref="A1:O47"/>
  <sheetViews>
    <sheetView view="pageBreakPreview" zoomScaleNormal="70" zoomScaleSheetLayoutView="100" workbookViewId="0">
      <selection activeCell="F27" sqref="F27:J27"/>
    </sheetView>
  </sheetViews>
  <sheetFormatPr defaultColWidth="9" defaultRowHeight="12"/>
  <cols>
    <col min="1" max="1" width="2.08984375" style="69" customWidth="1"/>
    <col min="2" max="2" width="12.6328125" style="69" customWidth="1"/>
    <col min="3" max="3" width="8.6328125" style="69" customWidth="1"/>
    <col min="4" max="4" width="10.6328125" style="69" customWidth="1"/>
    <col min="5" max="6" width="6.6328125" style="69" customWidth="1"/>
    <col min="7" max="7" width="4.6328125" style="69" customWidth="1"/>
    <col min="8" max="9" width="8.6328125" style="69" customWidth="1"/>
    <col min="10" max="11" width="10.6328125" style="69" customWidth="1"/>
    <col min="12" max="12" width="6.6328125" style="69" customWidth="1"/>
    <col min="13" max="13" width="7" style="69" customWidth="1"/>
    <col min="14" max="16384" width="9" style="69"/>
  </cols>
  <sheetData>
    <row r="1" spans="1:12" ht="12" customHeight="1">
      <c r="A1" s="873" t="s">
        <v>94</v>
      </c>
      <c r="B1" s="873"/>
      <c r="C1" s="873"/>
      <c r="D1" s="873"/>
      <c r="E1" s="873"/>
      <c r="F1" s="873"/>
      <c r="G1" s="873"/>
      <c r="H1" s="873"/>
      <c r="I1" s="873"/>
      <c r="J1" s="873"/>
      <c r="K1" s="873"/>
      <c r="L1" s="873"/>
    </row>
    <row r="2" spans="1:12" ht="18" customHeight="1">
      <c r="A2" s="874" t="s">
        <v>95</v>
      </c>
      <c r="B2" s="874"/>
      <c r="C2" s="874"/>
      <c r="D2" s="874"/>
      <c r="E2" s="874"/>
      <c r="F2" s="874"/>
      <c r="G2" s="874"/>
      <c r="H2" s="874"/>
      <c r="I2" s="874"/>
      <c r="J2" s="874"/>
      <c r="K2" s="874"/>
      <c r="L2" s="874"/>
    </row>
    <row r="3" spans="1:12" ht="18" customHeight="1">
      <c r="A3" s="70"/>
      <c r="B3" s="70"/>
      <c r="C3" s="70"/>
      <c r="D3" s="70"/>
      <c r="E3" s="70"/>
      <c r="F3" s="70"/>
      <c r="G3" s="70"/>
      <c r="H3" s="70"/>
      <c r="I3" s="70"/>
      <c r="J3" s="70"/>
      <c r="K3" s="70"/>
      <c r="L3" s="70"/>
    </row>
    <row r="4" spans="1:12" s="75" customFormat="1" ht="20.149999999999999" customHeight="1">
      <c r="A4" s="71"/>
      <c r="B4" s="72" t="s">
        <v>49</v>
      </c>
      <c r="C4" s="73"/>
      <c r="D4" s="850" t="str">
        <f>申請用入力!R4</f>
        <v/>
      </c>
      <c r="E4" s="850"/>
      <c r="F4" s="850"/>
      <c r="G4" s="850"/>
      <c r="H4" s="850"/>
      <c r="I4" s="850"/>
      <c r="J4" s="850"/>
      <c r="K4" s="850"/>
      <c r="L4" s="851"/>
    </row>
    <row r="5" spans="1:12" s="75" customFormat="1" ht="20.149999999999999" customHeight="1">
      <c r="A5" s="71"/>
      <c r="B5" s="72" t="s">
        <v>96</v>
      </c>
      <c r="C5" s="73"/>
      <c r="D5" s="875" t="str">
        <f>"（役職）　"&amp;申請用入力!R6</f>
        <v>（役職）　</v>
      </c>
      <c r="E5" s="850"/>
      <c r="F5" s="850"/>
      <c r="G5" s="850"/>
      <c r="H5" s="72"/>
      <c r="I5" s="850" t="str">
        <f>"（氏名）　"&amp;申請用入力!R7</f>
        <v>（氏名）　</v>
      </c>
      <c r="J5" s="850"/>
      <c r="K5" s="850"/>
      <c r="L5" s="851"/>
    </row>
    <row r="6" spans="1:12" s="75" customFormat="1" ht="20.149999999999999" customHeight="1">
      <c r="A6" s="76"/>
      <c r="B6" s="77" t="s">
        <v>97</v>
      </c>
      <c r="C6" s="78"/>
      <c r="D6" s="854" t="str">
        <f>"〒"&amp;申請用入力!R8</f>
        <v>〒</v>
      </c>
      <c r="E6" s="867"/>
      <c r="F6" s="863" t="str">
        <f>申請用入力!R9</f>
        <v/>
      </c>
      <c r="G6" s="863"/>
      <c r="H6" s="863"/>
      <c r="I6" s="863"/>
      <c r="J6" s="863"/>
      <c r="K6" s="863"/>
      <c r="L6" s="864"/>
    </row>
    <row r="7" spans="1:12" s="75" customFormat="1" ht="20.149999999999999" customHeight="1">
      <c r="A7" s="71"/>
      <c r="B7" s="72" t="s">
        <v>98</v>
      </c>
      <c r="C7" s="73"/>
      <c r="D7" s="865" t="str">
        <f>申請用入力!R11</f>
        <v/>
      </c>
      <c r="E7" s="866"/>
      <c r="G7" s="854" t="s">
        <v>276</v>
      </c>
      <c r="H7" s="867"/>
      <c r="I7" s="855"/>
      <c r="J7" s="838" t="str">
        <f>"　"&amp;申請用入力!R14&amp;"　人、うち非正規　"&amp;申請用入力!T14&amp;"　人"</f>
        <v>　　人、うち非正規　　人</v>
      </c>
      <c r="K7" s="839"/>
      <c r="L7" s="858"/>
    </row>
    <row r="8" spans="1:12" s="75" customFormat="1" ht="20.149999999999999" customHeight="1">
      <c r="A8" s="71"/>
      <c r="B8" s="80" t="s">
        <v>275</v>
      </c>
      <c r="C8" s="81"/>
      <c r="D8" s="868" t="str">
        <f>IF(申請用入力!R12="","",申請用入力!R12)</f>
        <v/>
      </c>
      <c r="E8" s="869"/>
      <c r="F8" s="869"/>
      <c r="H8" s="870" t="s">
        <v>325</v>
      </c>
      <c r="I8" s="871"/>
      <c r="J8" s="854" t="str">
        <f>申請用入力!R13&amp;"　月"</f>
        <v>　月</v>
      </c>
      <c r="K8" s="867"/>
      <c r="L8" s="73"/>
    </row>
    <row r="9" spans="1:12" s="75" customFormat="1" ht="20.149999999999999" customHeight="1">
      <c r="A9" s="71"/>
      <c r="B9" s="72" t="s">
        <v>99</v>
      </c>
      <c r="C9" s="73"/>
      <c r="D9" s="838" t="str">
        <f>"（役職）　"&amp;申請用入力!R15</f>
        <v>（役職）　</v>
      </c>
      <c r="E9" s="839"/>
      <c r="F9" s="839"/>
      <c r="G9" s="839"/>
      <c r="H9" s="839"/>
      <c r="I9" s="839" t="str">
        <f>"（氏名）　"&amp;申請用入力!R16</f>
        <v>（氏名）　</v>
      </c>
      <c r="J9" s="839"/>
      <c r="K9" s="839"/>
      <c r="L9" s="858"/>
    </row>
    <row r="10" spans="1:12" s="75" customFormat="1" ht="20.149999999999999" customHeight="1">
      <c r="A10" s="71"/>
      <c r="B10" s="72" t="s">
        <v>100</v>
      </c>
      <c r="C10" s="73"/>
      <c r="D10" s="838" t="str">
        <f>"（電話）　"&amp;申請用入力!R17&amp;"　　"&amp;申請用入力!T17</f>
        <v>（電話）　　　</v>
      </c>
      <c r="E10" s="839"/>
      <c r="F10" s="839"/>
      <c r="G10" s="839"/>
      <c r="H10" s="839"/>
      <c r="I10" s="839" t="str">
        <f>"（ＦＡＸ）　"&amp;申請用入力!R18</f>
        <v>（ＦＡＸ）　</v>
      </c>
      <c r="J10" s="839"/>
      <c r="K10" s="839"/>
      <c r="L10" s="858"/>
    </row>
    <row r="11" spans="1:12" s="75" customFormat="1" ht="20.149999999999999" customHeight="1">
      <c r="A11" s="71"/>
      <c r="B11" s="72" t="s">
        <v>101</v>
      </c>
      <c r="C11" s="73"/>
      <c r="D11" s="872" t="str">
        <f>申請用入力!R19</f>
        <v/>
      </c>
      <c r="E11" s="863"/>
      <c r="F11" s="863"/>
      <c r="G11" s="863"/>
      <c r="H11" s="863"/>
      <c r="I11" s="863"/>
      <c r="J11" s="863"/>
      <c r="K11" s="863"/>
      <c r="L11" s="864"/>
    </row>
    <row r="12" spans="1:12" s="75" customFormat="1" ht="20.149999999999999" customHeight="1">
      <c r="A12" s="71"/>
      <c r="B12" s="72" t="s">
        <v>102</v>
      </c>
      <c r="C12" s="73"/>
      <c r="D12" s="863" t="str">
        <f>申請用入力!R20</f>
        <v/>
      </c>
      <c r="E12" s="863"/>
      <c r="F12" s="863"/>
      <c r="G12" s="863"/>
      <c r="H12" s="863"/>
      <c r="I12" s="863"/>
      <c r="J12" s="863"/>
      <c r="K12" s="863"/>
      <c r="L12" s="864"/>
    </row>
    <row r="13" spans="1:12" s="75" customFormat="1" ht="20.149999999999999" customHeight="1">
      <c r="A13" s="83"/>
      <c r="B13" s="859" t="s">
        <v>103</v>
      </c>
      <c r="C13" s="78"/>
      <c r="D13" s="84" t="s">
        <v>314</v>
      </c>
      <c r="E13" s="861" t="str">
        <f>申請用入力!U23</f>
        <v/>
      </c>
      <c r="F13" s="861"/>
      <c r="G13" s="861"/>
      <c r="H13" s="861"/>
      <c r="I13" s="861"/>
      <c r="J13" s="861"/>
      <c r="K13" s="861"/>
      <c r="L13" s="861"/>
    </row>
    <row r="14" spans="1:12" s="75" customFormat="1" ht="35.4" customHeight="1">
      <c r="A14" s="85"/>
      <c r="B14" s="860"/>
      <c r="C14" s="86"/>
      <c r="D14" s="87" t="s">
        <v>321</v>
      </c>
      <c r="E14" s="862" t="str">
        <f>申請用入力!R24</f>
        <v/>
      </c>
      <c r="F14" s="862"/>
      <c r="G14" s="862"/>
      <c r="H14" s="862"/>
      <c r="I14" s="862"/>
      <c r="J14" s="862"/>
      <c r="K14" s="862"/>
      <c r="L14" s="862"/>
    </row>
    <row r="15" spans="1:12" s="75" customFormat="1" ht="20.149999999999999" customHeight="1">
      <c r="A15" s="71"/>
      <c r="B15" s="74" t="s">
        <v>104</v>
      </c>
      <c r="C15" s="74"/>
      <c r="D15" s="852" t="str">
        <f>IF(申請用入力!R42="","",申請用入力!R42)</f>
        <v/>
      </c>
      <c r="E15" s="853"/>
      <c r="F15" s="853"/>
      <c r="G15" s="74"/>
      <c r="H15" s="854" t="s">
        <v>323</v>
      </c>
      <c r="I15" s="855"/>
      <c r="J15" s="853" t="str">
        <f>IF(申請用入力!R43="","",申請用入力!R43)</f>
        <v/>
      </c>
      <c r="K15" s="853"/>
      <c r="L15" s="73"/>
    </row>
    <row r="16" spans="1:12" s="75" customFormat="1" ht="20.149999999999999" customHeight="1">
      <c r="A16" s="83"/>
      <c r="B16" s="850" t="s">
        <v>277</v>
      </c>
      <c r="C16" s="851"/>
      <c r="D16" s="852" t="str">
        <f>IF(申請用入力!R44="","",申請用入力!R44)</f>
        <v/>
      </c>
      <c r="E16" s="853"/>
      <c r="F16" s="853"/>
      <c r="G16" s="74"/>
      <c r="H16" s="854" t="s">
        <v>322</v>
      </c>
      <c r="I16" s="855"/>
      <c r="J16" s="852" t="str">
        <f>IF(申請用入力!R45="","",申請用入力!R45)</f>
        <v/>
      </c>
      <c r="K16" s="853"/>
      <c r="L16" s="73"/>
    </row>
    <row r="17" spans="1:15" s="75" customFormat="1" ht="20.149999999999999" customHeight="1">
      <c r="A17" s="83"/>
      <c r="B17" s="836" t="s">
        <v>320</v>
      </c>
      <c r="C17" s="849" t="s">
        <v>315</v>
      </c>
      <c r="D17" s="89" t="s">
        <v>434</v>
      </c>
      <c r="E17" s="838" t="str">
        <f>IF(申請用入力!R26="","",IF(申請用入力!R26="その他.","その他"&amp;"　－　"&amp;申請用入力!U27,申請用入力!R26&amp;"　－　"&amp;IF(RIGHT(申請用入力!R26,1)="物",申請用入力!U26&amp;"　－　"&amp;IF(RIGHT(申請用入力!R27,1)=".",申請用入力!U27,申請用入力!R27),IF(RIGHT(申請用入力!R27,1)=".",申請用入力!U27,申請用入力!R27))))</f>
        <v/>
      </c>
      <c r="F17" s="839"/>
      <c r="G17" s="839"/>
      <c r="H17" s="839"/>
      <c r="I17" s="839"/>
      <c r="J17" s="839"/>
      <c r="K17" s="839"/>
      <c r="L17" s="858"/>
    </row>
    <row r="18" spans="1:15" s="75" customFormat="1" ht="20.149999999999999" customHeight="1">
      <c r="A18" s="90"/>
      <c r="B18" s="837"/>
      <c r="C18" s="857"/>
      <c r="D18" s="91" t="s">
        <v>122</v>
      </c>
      <c r="E18" s="848" t="str">
        <f>IF(申請用入力!R28="","",申請用入力!R28)</f>
        <v/>
      </c>
      <c r="F18" s="675"/>
      <c r="G18" s="675"/>
      <c r="H18" s="675"/>
      <c r="I18" s="675"/>
      <c r="J18" s="675"/>
      <c r="K18" s="675"/>
      <c r="L18" s="676"/>
    </row>
    <row r="19" spans="1:15" s="75" customFormat="1" ht="20.149999999999999" customHeight="1">
      <c r="A19" s="90"/>
      <c r="B19" s="837"/>
      <c r="C19" s="849" t="s">
        <v>316</v>
      </c>
      <c r="D19" s="89" t="s">
        <v>434</v>
      </c>
      <c r="E19" s="848" t="str">
        <f>IF(申請用入力!R29="","",IF(申請用入力!R29="その他.","その他"&amp;"　－　"&amp;申請用入力!U30,申請用入力!R29&amp;"　－　"&amp;IF(RIGHT(申請用入力!R29,1)="物",申請用入力!U29&amp;"　－　"&amp;IF(RIGHT(申請用入力!R30,1)=".",申請用入力!U30,申請用入力!R30),IF(RIGHT(申請用入力!R30,1)=".",申請用入力!U30,申請用入力!R30))))</f>
        <v/>
      </c>
      <c r="F19" s="675"/>
      <c r="G19" s="675"/>
      <c r="H19" s="675"/>
      <c r="I19" s="675"/>
      <c r="J19" s="675"/>
      <c r="K19" s="675"/>
      <c r="L19" s="676"/>
    </row>
    <row r="20" spans="1:15" s="75" customFormat="1" ht="20.149999999999999" customHeight="1">
      <c r="A20" s="90"/>
      <c r="B20" s="837"/>
      <c r="C20" s="857"/>
      <c r="D20" s="91" t="s">
        <v>122</v>
      </c>
      <c r="E20" s="848" t="str">
        <f>IF(申請用入力!R31="","",申請用入力!R31)</f>
        <v/>
      </c>
      <c r="F20" s="675"/>
      <c r="G20" s="675"/>
      <c r="H20" s="675"/>
      <c r="I20" s="675"/>
      <c r="J20" s="675"/>
      <c r="K20" s="675"/>
      <c r="L20" s="676"/>
    </row>
    <row r="21" spans="1:15" s="75" customFormat="1" ht="20.149999999999999" customHeight="1">
      <c r="A21" s="90"/>
      <c r="B21" s="837"/>
      <c r="C21" s="849" t="s">
        <v>317</v>
      </c>
      <c r="D21" s="89" t="s">
        <v>434</v>
      </c>
      <c r="E21" s="848" t="str">
        <f>IF(申請用入力!R32="","",IF(申請用入力!R32="その他.","その他"&amp;"　－　"&amp;申請用入力!U33,申請用入力!R32&amp;"　－　"&amp;IF(RIGHT(申請用入力!R32,1)="物",申請用入力!U32&amp;"　－　"&amp;IF(RIGHT(申請用入力!R33,1)=".",申請用入力!U33,申請用入力!R33),IF(RIGHT(申請用入力!R33,1)=".",申請用入力!U33,申請用入力!R33))))</f>
        <v/>
      </c>
      <c r="F21" s="675"/>
      <c r="G21" s="675"/>
      <c r="H21" s="675"/>
      <c r="I21" s="675"/>
      <c r="J21" s="675"/>
      <c r="K21" s="675"/>
      <c r="L21" s="676"/>
    </row>
    <row r="22" spans="1:15" s="75" customFormat="1" ht="20.149999999999999" customHeight="1">
      <c r="A22" s="90"/>
      <c r="B22" s="837"/>
      <c r="C22" s="540"/>
      <c r="D22" s="91" t="s">
        <v>122</v>
      </c>
      <c r="E22" s="848" t="str">
        <f>IF(申請用入力!R34="","",申請用入力!R34)</f>
        <v/>
      </c>
      <c r="F22" s="675"/>
      <c r="G22" s="675"/>
      <c r="H22" s="675"/>
      <c r="I22" s="675"/>
      <c r="J22" s="675"/>
      <c r="K22" s="675"/>
      <c r="L22" s="676"/>
    </row>
    <row r="23" spans="1:15" s="75" customFormat="1" ht="20.149999999999999" customHeight="1">
      <c r="A23" s="90"/>
      <c r="B23" s="837"/>
      <c r="C23" s="849" t="s">
        <v>318</v>
      </c>
      <c r="D23" s="89" t="s">
        <v>434</v>
      </c>
      <c r="E23" s="848" t="str">
        <f>IF(申請用入力!R35="","",IF(申請用入力!R35="その他.","その他"&amp;"　－　"&amp;申請用入力!U36,申請用入力!R35&amp;"　－　"&amp;IF(RIGHT(申請用入力!R35,1)="物",申請用入力!U35&amp;"　－　"&amp;IF(RIGHT(申請用入力!R36,1)=".",申請用入力!U36,申請用入力!R36),IF(RIGHT(申請用入力!R36,1)=".",申請用入力!U36,申請用入力!R36))))</f>
        <v/>
      </c>
      <c r="F23" s="675"/>
      <c r="G23" s="675"/>
      <c r="H23" s="675"/>
      <c r="I23" s="675"/>
      <c r="J23" s="675"/>
      <c r="K23" s="675"/>
      <c r="L23" s="676"/>
    </row>
    <row r="24" spans="1:15" s="75" customFormat="1" ht="20.149999999999999" customHeight="1">
      <c r="A24" s="90"/>
      <c r="B24" s="837"/>
      <c r="C24" s="540"/>
      <c r="D24" s="91" t="s">
        <v>122</v>
      </c>
      <c r="E24" s="848" t="str">
        <f>IF(申請用入力!R37="","",申請用入力!R37)</f>
        <v/>
      </c>
      <c r="F24" s="675"/>
      <c r="G24" s="675"/>
      <c r="H24" s="675"/>
      <c r="I24" s="675"/>
      <c r="J24" s="675"/>
      <c r="K24" s="675"/>
      <c r="L24" s="676"/>
    </row>
    <row r="25" spans="1:15" s="75" customFormat="1" ht="20.149999999999999" customHeight="1">
      <c r="A25" s="90"/>
      <c r="B25" s="837"/>
      <c r="C25" s="849" t="s">
        <v>319</v>
      </c>
      <c r="D25" s="89" t="s">
        <v>434</v>
      </c>
      <c r="E25" s="848" t="str">
        <f>IF(申請用入力!R38="","",IF(申請用入力!R38="その他.","その他"&amp;"　－　"&amp;申請用入力!U39,申請用入力!R38&amp;"　－　"&amp;IF(RIGHT(申請用入力!R38,1)="物",申請用入力!U38&amp;"　－　"&amp;IF(RIGHT(申請用入力!R39,1)=".",申請用入力!U39,申請用入力!R39),IF(RIGHT(申請用入力!R39,1)=".",申請用入力!U39,申請用入力!R39))))</f>
        <v/>
      </c>
      <c r="F25" s="675"/>
      <c r="G25" s="675"/>
      <c r="H25" s="675"/>
      <c r="I25" s="675"/>
      <c r="J25" s="675"/>
      <c r="K25" s="675"/>
      <c r="L25" s="676"/>
    </row>
    <row r="26" spans="1:15" s="75" customFormat="1" ht="20.149999999999999" customHeight="1">
      <c r="A26" s="85"/>
      <c r="B26" s="856"/>
      <c r="C26" s="540"/>
      <c r="D26" s="91" t="s">
        <v>122</v>
      </c>
      <c r="E26" s="848" t="str">
        <f>IF(申請用入力!R40="","",申請用入力!R40)</f>
        <v/>
      </c>
      <c r="F26" s="675"/>
      <c r="G26" s="675"/>
      <c r="H26" s="675"/>
      <c r="I26" s="675"/>
      <c r="J26" s="675"/>
      <c r="K26" s="675"/>
      <c r="L26" s="676"/>
    </row>
    <row r="27" spans="1:15" ht="20.149999999999999" customHeight="1">
      <c r="A27" s="92"/>
      <c r="B27" s="836" t="s">
        <v>435</v>
      </c>
      <c r="C27" s="819" t="s">
        <v>107</v>
      </c>
      <c r="D27" s="820"/>
      <c r="E27" s="451" t="s">
        <v>160</v>
      </c>
      <c r="F27" s="838" t="str">
        <f>IF(申請用入力!R50="その他",申請用入力!T50,申請用入力!R50)</f>
        <v/>
      </c>
      <c r="G27" s="839"/>
      <c r="H27" s="839"/>
      <c r="I27" s="839"/>
      <c r="J27" s="840"/>
      <c r="K27" s="841" t="str">
        <f>IF(申請用入力!R51="","",申請用入力!R51)</f>
        <v/>
      </c>
      <c r="L27" s="842"/>
      <c r="O27" s="75"/>
    </row>
    <row r="28" spans="1:15" ht="20.149999999999999" customHeight="1">
      <c r="A28" s="92"/>
      <c r="B28" s="837"/>
      <c r="C28" s="819"/>
      <c r="D28" s="820"/>
      <c r="E28" s="93" t="s">
        <v>162</v>
      </c>
      <c r="F28" s="838" t="str">
        <f>IF(申請用入力!R52="その他",申請用入力!T52,申請用入力!R52)</f>
        <v/>
      </c>
      <c r="G28" s="675"/>
      <c r="H28" s="675"/>
      <c r="I28" s="675"/>
      <c r="J28" s="843"/>
      <c r="K28" s="841" t="str">
        <f>IF(申請用入力!R53="","",申請用入力!R53)</f>
        <v/>
      </c>
      <c r="L28" s="842"/>
      <c r="O28" s="75"/>
    </row>
    <row r="29" spans="1:15" ht="20.149999999999999" customHeight="1">
      <c r="A29" s="92"/>
      <c r="B29" s="837"/>
      <c r="C29" s="819"/>
      <c r="D29" s="820"/>
      <c r="E29" s="93" t="s">
        <v>298</v>
      </c>
      <c r="F29" s="838" t="str">
        <f>IF(申請用入力!R54="その他",申請用入力!T54,申請用入力!R54)</f>
        <v/>
      </c>
      <c r="G29" s="675"/>
      <c r="H29" s="675"/>
      <c r="I29" s="675"/>
      <c r="J29" s="843"/>
      <c r="K29" s="841" t="str">
        <f>IF(申請用入力!R55="","",申請用入力!R55)</f>
        <v/>
      </c>
      <c r="L29" s="842"/>
    </row>
    <row r="30" spans="1:15" ht="20.149999999999999" customHeight="1">
      <c r="A30" s="92"/>
      <c r="B30" s="837"/>
      <c r="C30" s="95" t="s">
        <v>106</v>
      </c>
      <c r="D30" s="844" t="str">
        <f>IF(申請用入力!R46="","",申請用入力!R46)</f>
        <v/>
      </c>
      <c r="E30" s="845"/>
      <c r="F30" s="846" t="s">
        <v>108</v>
      </c>
      <c r="G30" s="847"/>
      <c r="H30" s="844" t="str">
        <f>IF(申請用入力!R47="","",申請用入力!R47)</f>
        <v/>
      </c>
      <c r="I30" s="845"/>
      <c r="J30" s="95" t="s">
        <v>109</v>
      </c>
      <c r="K30" s="844" t="str">
        <f>IF(申請用入力!R48="","",申請用入力!R48)</f>
        <v/>
      </c>
      <c r="L30" s="845"/>
    </row>
    <row r="31" spans="1:15" ht="15.9" customHeight="1">
      <c r="A31" s="96"/>
      <c r="B31" s="830" t="s">
        <v>299</v>
      </c>
      <c r="C31" s="819" t="str">
        <f>IF(申請用入力!D57="","",申請用入力!D57)</f>
        <v/>
      </c>
      <c r="D31" s="820"/>
      <c r="E31" s="833" t="str">
        <f>IF(申請用入力!R57="","",申請用入力!R57)</f>
        <v/>
      </c>
      <c r="F31" s="834"/>
      <c r="G31" s="834"/>
      <c r="H31" s="834"/>
      <c r="I31" s="834"/>
      <c r="J31" s="834"/>
      <c r="K31" s="834"/>
      <c r="L31" s="835"/>
    </row>
    <row r="32" spans="1:15" ht="15.9" customHeight="1">
      <c r="A32" s="92"/>
      <c r="B32" s="831"/>
      <c r="C32" s="819"/>
      <c r="D32" s="820"/>
      <c r="E32" s="824" t="str">
        <f>IF(申請用入力!R58="","",申請用入力!R58)</f>
        <v/>
      </c>
      <c r="F32" s="825"/>
      <c r="G32" s="825"/>
      <c r="H32" s="825"/>
      <c r="I32" s="825"/>
      <c r="J32" s="825"/>
      <c r="K32" s="825"/>
      <c r="L32" s="826"/>
    </row>
    <row r="33" spans="1:12" ht="15.9" customHeight="1">
      <c r="A33" s="92"/>
      <c r="B33" s="831"/>
      <c r="C33" s="819"/>
      <c r="D33" s="820"/>
      <c r="E33" s="827" t="str">
        <f>IF(申請用入力!R59="","",申請用入力!R59)</f>
        <v/>
      </c>
      <c r="F33" s="828"/>
      <c r="G33" s="828"/>
      <c r="H33" s="828"/>
      <c r="I33" s="828"/>
      <c r="J33" s="828"/>
      <c r="K33" s="828"/>
      <c r="L33" s="829"/>
    </row>
    <row r="34" spans="1:12" ht="15.9" customHeight="1">
      <c r="A34" s="92"/>
      <c r="B34" s="831"/>
      <c r="C34" s="819" t="str">
        <f>IF(申請用入力!D60="","",申請用入力!D60)</f>
        <v/>
      </c>
      <c r="D34" s="820"/>
      <c r="E34" s="821" t="str">
        <f>IF(申請用入力!R60="","",申請用入力!R60)</f>
        <v/>
      </c>
      <c r="F34" s="822"/>
      <c r="G34" s="822"/>
      <c r="H34" s="822"/>
      <c r="I34" s="822"/>
      <c r="J34" s="822"/>
      <c r="K34" s="822"/>
      <c r="L34" s="823"/>
    </row>
    <row r="35" spans="1:12" ht="15.9" customHeight="1">
      <c r="A35" s="92"/>
      <c r="B35" s="831"/>
      <c r="C35" s="819"/>
      <c r="D35" s="820"/>
      <c r="E35" s="824" t="str">
        <f>IF(申請用入力!R61="","",申請用入力!R61)</f>
        <v/>
      </c>
      <c r="F35" s="825"/>
      <c r="G35" s="825"/>
      <c r="H35" s="825"/>
      <c r="I35" s="825"/>
      <c r="J35" s="825"/>
      <c r="K35" s="825"/>
      <c r="L35" s="826"/>
    </row>
    <row r="36" spans="1:12" ht="15.9" customHeight="1">
      <c r="A36" s="92"/>
      <c r="B36" s="831"/>
      <c r="C36" s="819"/>
      <c r="D36" s="820"/>
      <c r="E36" s="827" t="str">
        <f>IF(申請用入力!R62="","",申請用入力!R62)</f>
        <v/>
      </c>
      <c r="F36" s="828"/>
      <c r="G36" s="828"/>
      <c r="H36" s="828"/>
      <c r="I36" s="828"/>
      <c r="J36" s="828"/>
      <c r="K36" s="828"/>
      <c r="L36" s="829"/>
    </row>
    <row r="37" spans="1:12" ht="15.9" customHeight="1">
      <c r="A37" s="92"/>
      <c r="B37" s="831"/>
      <c r="C37" s="819" t="str">
        <f>IF(申請用入力!D63="","",申請用入力!D63)</f>
        <v/>
      </c>
      <c r="D37" s="820"/>
      <c r="E37" s="821" t="str">
        <f>IF(申請用入力!R63="","",申請用入力!R63)</f>
        <v/>
      </c>
      <c r="F37" s="822"/>
      <c r="G37" s="822"/>
      <c r="H37" s="822"/>
      <c r="I37" s="822"/>
      <c r="J37" s="822"/>
      <c r="K37" s="822"/>
      <c r="L37" s="823"/>
    </row>
    <row r="38" spans="1:12" ht="15.9" customHeight="1">
      <c r="A38" s="92"/>
      <c r="B38" s="831"/>
      <c r="C38" s="819"/>
      <c r="D38" s="820"/>
      <c r="E38" s="824" t="str">
        <f>IF(申請用入力!R64="","",申請用入力!R64)</f>
        <v/>
      </c>
      <c r="F38" s="825"/>
      <c r="G38" s="825"/>
      <c r="H38" s="825"/>
      <c r="I38" s="825"/>
      <c r="J38" s="825"/>
      <c r="K38" s="825"/>
      <c r="L38" s="826"/>
    </row>
    <row r="39" spans="1:12" ht="15.9" customHeight="1">
      <c r="A39" s="97"/>
      <c r="B39" s="832"/>
      <c r="C39" s="819"/>
      <c r="D39" s="820"/>
      <c r="E39" s="827" t="str">
        <f>IF(申請用入力!R65="","",申請用入力!R65)</f>
        <v/>
      </c>
      <c r="F39" s="828"/>
      <c r="G39" s="828"/>
      <c r="H39" s="828"/>
      <c r="I39" s="828"/>
      <c r="J39" s="828"/>
      <c r="K39" s="828"/>
      <c r="L39" s="829"/>
    </row>
    <row r="40" spans="1:12" s="75" customFormat="1" ht="38.4" customHeight="1">
      <c r="A40" s="814"/>
      <c r="B40" s="816" t="s">
        <v>110</v>
      </c>
      <c r="C40" s="817" t="str">
        <f>"①"&amp;申請用入力!R67&amp;CHAR(10)&amp;"②"&amp;申請用入力!R68&amp;CHAR(10)&amp;"③"&amp;申請用入力!R69</f>
        <v>①
②
③</v>
      </c>
      <c r="D40" s="817"/>
      <c r="E40" s="817"/>
      <c r="F40" s="817"/>
      <c r="G40" s="817"/>
      <c r="H40" s="817"/>
      <c r="I40" s="817"/>
      <c r="J40" s="817"/>
      <c r="K40" s="817"/>
      <c r="L40" s="817"/>
    </row>
    <row r="41" spans="1:12" s="75" customFormat="1" ht="126.9" customHeight="1">
      <c r="A41" s="815"/>
      <c r="B41" s="816"/>
      <c r="C41" s="818" t="str">
        <f>IF(申請用入力!R70="","",申請用入力!R70)</f>
        <v/>
      </c>
      <c r="D41" s="818"/>
      <c r="E41" s="818"/>
      <c r="F41" s="818"/>
      <c r="G41" s="818"/>
      <c r="H41" s="818"/>
      <c r="I41" s="818"/>
      <c r="J41" s="818"/>
      <c r="K41" s="818"/>
      <c r="L41" s="818"/>
    </row>
    <row r="42" spans="1:12" ht="27.9" customHeight="1"/>
    <row r="43" spans="1:12" ht="27.9" customHeight="1"/>
    <row r="44" spans="1:12" ht="27.9" customHeight="1"/>
    <row r="45" spans="1:12" ht="27.9" customHeight="1"/>
    <row r="46" spans="1:12" ht="27.9" customHeight="1"/>
    <row r="47" spans="1:12" ht="27.9" customHeight="1"/>
  </sheetData>
  <sheetProtection sheet="1" formatColumns="0" formatRows="0"/>
  <mergeCells count="74">
    <mergeCell ref="D6:E6"/>
    <mergeCell ref="F6:L6"/>
    <mergeCell ref="A1:L1"/>
    <mergeCell ref="A2:L2"/>
    <mergeCell ref="D4:L4"/>
    <mergeCell ref="D5:G5"/>
    <mergeCell ref="I5:L5"/>
    <mergeCell ref="D12:L12"/>
    <mergeCell ref="D7:E7"/>
    <mergeCell ref="G7:I7"/>
    <mergeCell ref="J7:L7"/>
    <mergeCell ref="D8:F8"/>
    <mergeCell ref="H8:I8"/>
    <mergeCell ref="J8:K8"/>
    <mergeCell ref="D9:H9"/>
    <mergeCell ref="I9:L9"/>
    <mergeCell ref="D10:H10"/>
    <mergeCell ref="I10:L10"/>
    <mergeCell ref="D11:L11"/>
    <mergeCell ref="B13:B14"/>
    <mergeCell ref="E13:L13"/>
    <mergeCell ref="E14:L14"/>
    <mergeCell ref="D15:F15"/>
    <mergeCell ref="H15:I15"/>
    <mergeCell ref="J15:K15"/>
    <mergeCell ref="B16:C16"/>
    <mergeCell ref="D16:F16"/>
    <mergeCell ref="H16:I16"/>
    <mergeCell ref="J16:K16"/>
    <mergeCell ref="B17:B26"/>
    <mergeCell ref="C17:C18"/>
    <mergeCell ref="E17:L17"/>
    <mergeCell ref="E18:L18"/>
    <mergeCell ref="C19:C20"/>
    <mergeCell ref="E19:L19"/>
    <mergeCell ref="E20:L20"/>
    <mergeCell ref="C21:C22"/>
    <mergeCell ref="E21:L21"/>
    <mergeCell ref="E22:L22"/>
    <mergeCell ref="C23:C24"/>
    <mergeCell ref="E23:L23"/>
    <mergeCell ref="E24:L24"/>
    <mergeCell ref="E33:L33"/>
    <mergeCell ref="C25:C26"/>
    <mergeCell ref="E25:L25"/>
    <mergeCell ref="E26:L26"/>
    <mergeCell ref="B27:B30"/>
    <mergeCell ref="C27:D29"/>
    <mergeCell ref="F27:J27"/>
    <mergeCell ref="K27:L27"/>
    <mergeCell ref="F28:J28"/>
    <mergeCell ref="K28:L28"/>
    <mergeCell ref="F29:J29"/>
    <mergeCell ref="K29:L29"/>
    <mergeCell ref="D30:E30"/>
    <mergeCell ref="F30:G30"/>
    <mergeCell ref="H30:I30"/>
    <mergeCell ref="K30:L30"/>
    <mergeCell ref="A40:A41"/>
    <mergeCell ref="B40:B41"/>
    <mergeCell ref="C40:L40"/>
    <mergeCell ref="C41:L41"/>
    <mergeCell ref="C34:D36"/>
    <mergeCell ref="E34:L34"/>
    <mergeCell ref="E35:L35"/>
    <mergeCell ref="E36:L36"/>
    <mergeCell ref="C37:D39"/>
    <mergeCell ref="E37:L37"/>
    <mergeCell ref="E38:L38"/>
    <mergeCell ref="E39:L39"/>
    <mergeCell ref="B31:B39"/>
    <mergeCell ref="C31:D33"/>
    <mergeCell ref="E31:L31"/>
    <mergeCell ref="E32:L32"/>
  </mergeCells>
  <phoneticPr fontId="8"/>
  <printOptions horizontalCentered="1"/>
  <pageMargins left="0.62992125984251968" right="0.62992125984251968" top="0.55118110236220474" bottom="0.55118110236220474" header="0.31496062992125984" footer="0.3149606299212598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D5943-B328-44D9-A344-3B4BC1AC2AB6}">
  <sheetPr>
    <tabColor rgb="FF92D050"/>
    <pageSetUpPr fitToPage="1"/>
  </sheetPr>
  <dimension ref="A1:V33"/>
  <sheetViews>
    <sheetView view="pageBreakPreview" topLeftCell="A22" zoomScaleNormal="70" zoomScaleSheetLayoutView="100" workbookViewId="0">
      <selection activeCell="H29" sqref="H29"/>
    </sheetView>
  </sheetViews>
  <sheetFormatPr defaultColWidth="9" defaultRowHeight="13"/>
  <cols>
    <col min="1" max="1" width="7.90625" style="2" customWidth="1"/>
    <col min="2" max="2" width="18.08984375" style="2" customWidth="1"/>
    <col min="3" max="3" width="13.36328125" style="2" customWidth="1"/>
    <col min="4" max="4" width="7.6328125" style="2" customWidth="1"/>
    <col min="5" max="8" width="9" style="2"/>
    <col min="9" max="9" width="4.08984375" style="18" customWidth="1"/>
    <col min="10" max="10" width="7.90625" style="2" customWidth="1"/>
    <col min="11" max="11" width="18.08984375" style="2" customWidth="1"/>
    <col min="12" max="12" width="13.36328125" style="2" customWidth="1"/>
    <col min="13" max="13" width="7.6328125" style="2" customWidth="1"/>
    <col min="14" max="17" width="9" style="2"/>
    <col min="18" max="18" width="4.08984375" style="18" customWidth="1"/>
    <col min="19" max="19" width="9" style="2"/>
    <col min="20" max="22" width="9" style="18"/>
    <col min="23" max="16384" width="9" style="2"/>
  </cols>
  <sheetData>
    <row r="1" spans="1:22" ht="23.5">
      <c r="A1" s="98"/>
      <c r="B1" s="930" t="s">
        <v>67</v>
      </c>
      <c r="C1" s="930"/>
      <c r="D1" s="930"/>
      <c r="E1" s="930"/>
      <c r="F1" s="930"/>
      <c r="G1" s="930"/>
      <c r="H1" s="99"/>
      <c r="I1" s="2"/>
      <c r="J1" s="98"/>
      <c r="K1" s="98"/>
      <c r="L1" s="98"/>
      <c r="M1" s="98"/>
      <c r="N1" s="98"/>
      <c r="O1" s="98"/>
      <c r="P1" s="98"/>
      <c r="Q1" s="99" t="s">
        <v>397</v>
      </c>
      <c r="R1" s="2"/>
      <c r="T1" s="2"/>
      <c r="U1" s="2"/>
      <c r="V1" s="2"/>
    </row>
    <row r="2" spans="1:22" ht="30" customHeight="1" thickBot="1">
      <c r="A2" s="931" t="s">
        <v>68</v>
      </c>
      <c r="B2" s="931"/>
      <c r="C2" s="931"/>
      <c r="D2" s="931"/>
      <c r="E2" s="931"/>
      <c r="F2" s="931"/>
      <c r="G2" s="931"/>
      <c r="H2" s="931"/>
      <c r="I2" s="2"/>
      <c r="J2" s="931"/>
      <c r="K2" s="931"/>
      <c r="L2" s="931"/>
      <c r="M2" s="931"/>
      <c r="N2" s="931"/>
      <c r="O2" s="931"/>
      <c r="P2" s="931"/>
      <c r="Q2" s="931"/>
      <c r="R2" s="2"/>
      <c r="T2" s="2"/>
      <c r="U2" s="2"/>
      <c r="V2" s="2"/>
    </row>
    <row r="3" spans="1:22" ht="30" customHeight="1" thickTop="1">
      <c r="A3" s="896" t="s">
        <v>69</v>
      </c>
      <c r="B3" s="897"/>
      <c r="C3" s="932" t="str">
        <f>申請用入力!R8</f>
        <v/>
      </c>
      <c r="D3" s="933"/>
      <c r="E3" s="100" t="s">
        <v>70</v>
      </c>
      <c r="F3" s="932" t="str">
        <f>申請用入力!R17</f>
        <v/>
      </c>
      <c r="G3" s="934"/>
      <c r="H3" s="935"/>
      <c r="I3" s="2"/>
      <c r="J3" s="936" t="s">
        <v>398</v>
      </c>
      <c r="K3" s="937"/>
      <c r="L3" s="937"/>
      <c r="M3" s="937"/>
      <c r="N3" s="937"/>
      <c r="O3" s="937"/>
      <c r="P3" s="937"/>
      <c r="Q3" s="938"/>
      <c r="R3" s="2"/>
      <c r="T3" s="2"/>
      <c r="U3" s="2"/>
      <c r="V3" s="2"/>
    </row>
    <row r="4" spans="1:22">
      <c r="A4" s="906" t="s">
        <v>71</v>
      </c>
      <c r="B4" s="907"/>
      <c r="C4" s="890" t="str">
        <f>申請用入力!R10</f>
        <v/>
      </c>
      <c r="D4" s="891"/>
      <c r="E4" s="891"/>
      <c r="F4" s="891"/>
      <c r="G4" s="891"/>
      <c r="H4" s="920"/>
      <c r="I4" s="2"/>
      <c r="J4" s="939"/>
      <c r="K4" s="940"/>
      <c r="L4" s="940"/>
      <c r="M4" s="940"/>
      <c r="N4" s="940"/>
      <c r="O4" s="940"/>
      <c r="P4" s="940"/>
      <c r="Q4" s="941"/>
      <c r="R4" s="2"/>
      <c r="T4" s="2"/>
      <c r="U4" s="2"/>
      <c r="V4" s="2"/>
    </row>
    <row r="5" spans="1:22" ht="59.25" customHeight="1">
      <c r="A5" s="945" t="s">
        <v>72</v>
      </c>
      <c r="B5" s="912"/>
      <c r="C5" s="927" t="str">
        <f>申請用入力!R9</f>
        <v/>
      </c>
      <c r="D5" s="928"/>
      <c r="E5" s="928"/>
      <c r="F5" s="928"/>
      <c r="G5" s="928"/>
      <c r="H5" s="929"/>
      <c r="I5" s="2"/>
      <c r="J5" s="939"/>
      <c r="K5" s="940"/>
      <c r="L5" s="940"/>
      <c r="M5" s="940"/>
      <c r="N5" s="940"/>
      <c r="O5" s="940"/>
      <c r="P5" s="940"/>
      <c r="Q5" s="941"/>
      <c r="R5" s="2"/>
      <c r="T5" s="2"/>
      <c r="U5" s="2"/>
      <c r="V5" s="2"/>
    </row>
    <row r="6" spans="1:22">
      <c r="A6" s="911"/>
      <c r="B6" s="912"/>
      <c r="C6" s="946"/>
      <c r="D6" s="947"/>
      <c r="E6" s="947"/>
      <c r="F6" s="947"/>
      <c r="G6" s="947"/>
      <c r="H6" s="948"/>
      <c r="I6" s="2"/>
      <c r="J6" s="939"/>
      <c r="K6" s="940"/>
      <c r="L6" s="940"/>
      <c r="M6" s="940"/>
      <c r="N6" s="940"/>
      <c r="O6" s="940"/>
      <c r="P6" s="940"/>
      <c r="Q6" s="941"/>
      <c r="R6" s="2"/>
      <c r="T6" s="2"/>
      <c r="U6" s="2"/>
      <c r="V6" s="2"/>
    </row>
    <row r="7" spans="1:22" ht="59.25" customHeight="1">
      <c r="A7" s="925"/>
      <c r="B7" s="926"/>
      <c r="C7" s="949"/>
      <c r="D7" s="950"/>
      <c r="E7" s="950"/>
      <c r="F7" s="950"/>
      <c r="G7" s="950"/>
      <c r="H7" s="951"/>
      <c r="I7" s="2"/>
      <c r="J7" s="939"/>
      <c r="K7" s="940"/>
      <c r="L7" s="940"/>
      <c r="M7" s="940"/>
      <c r="N7" s="940"/>
      <c r="O7" s="940"/>
      <c r="P7" s="940"/>
      <c r="Q7" s="941"/>
      <c r="R7" s="2"/>
      <c r="T7" s="2"/>
      <c r="U7" s="2"/>
      <c r="V7" s="2"/>
    </row>
    <row r="8" spans="1:22">
      <c r="A8" s="906" t="s">
        <v>71</v>
      </c>
      <c r="B8" s="907"/>
      <c r="C8" s="890" t="str">
        <f>申請用入力!R5</f>
        <v/>
      </c>
      <c r="D8" s="891"/>
      <c r="E8" s="891"/>
      <c r="F8" s="891"/>
      <c r="G8" s="891"/>
      <c r="H8" s="920"/>
      <c r="I8" s="2"/>
      <c r="J8" s="939"/>
      <c r="K8" s="940"/>
      <c r="L8" s="940"/>
      <c r="M8" s="940"/>
      <c r="N8" s="940"/>
      <c r="O8" s="940"/>
      <c r="P8" s="940"/>
      <c r="Q8" s="941"/>
      <c r="R8" s="2"/>
      <c r="T8" s="2"/>
      <c r="U8" s="2"/>
      <c r="V8" s="2"/>
    </row>
    <row r="9" spans="1:22" ht="48" customHeight="1">
      <c r="A9" s="925" t="s">
        <v>73</v>
      </c>
      <c r="B9" s="926"/>
      <c r="C9" s="927" t="str">
        <f>申請用入力!R4</f>
        <v/>
      </c>
      <c r="D9" s="928"/>
      <c r="E9" s="928"/>
      <c r="F9" s="928"/>
      <c r="G9" s="928"/>
      <c r="H9" s="929"/>
      <c r="I9" s="2"/>
      <c r="J9" s="939"/>
      <c r="K9" s="940"/>
      <c r="L9" s="940"/>
      <c r="M9" s="940"/>
      <c r="N9" s="940"/>
      <c r="O9" s="940"/>
      <c r="P9" s="940"/>
      <c r="Q9" s="941"/>
      <c r="R9" s="2"/>
      <c r="T9" s="2"/>
      <c r="U9" s="2"/>
      <c r="V9" s="2"/>
    </row>
    <row r="10" spans="1:22" ht="28.5" customHeight="1" thickBot="1">
      <c r="A10" s="952" t="s">
        <v>74</v>
      </c>
      <c r="B10" s="922"/>
      <c r="C10" s="921" t="str">
        <f>申請用入力!U23</f>
        <v/>
      </c>
      <c r="D10" s="922"/>
      <c r="E10" s="102" t="s">
        <v>75</v>
      </c>
      <c r="F10" s="103"/>
      <c r="G10" s="921" t="str">
        <f>IF(申請用入力!R73="有","①：有　　２：無",IF(申請用入力!R73="無","１：有　　②：無",""))</f>
        <v/>
      </c>
      <c r="H10" s="923"/>
      <c r="I10" s="2"/>
      <c r="J10" s="939"/>
      <c r="K10" s="940"/>
      <c r="L10" s="940"/>
      <c r="M10" s="940"/>
      <c r="N10" s="940"/>
      <c r="O10" s="940"/>
      <c r="P10" s="940"/>
      <c r="Q10" s="941"/>
      <c r="R10" s="2"/>
      <c r="T10" s="2"/>
      <c r="U10" s="2"/>
      <c r="V10" s="2"/>
    </row>
    <row r="11" spans="1:22" ht="26.25" customHeight="1" thickTop="1">
      <c r="A11" s="924" t="s">
        <v>76</v>
      </c>
      <c r="B11" s="912"/>
      <c r="C11" s="2" t="s">
        <v>77</v>
      </c>
      <c r="H11" s="11"/>
      <c r="I11" s="2"/>
      <c r="J11" s="939"/>
      <c r="K11" s="940"/>
      <c r="L11" s="940"/>
      <c r="M11" s="940"/>
      <c r="N11" s="940"/>
      <c r="O11" s="940"/>
      <c r="P11" s="940"/>
      <c r="Q11" s="941"/>
      <c r="R11" s="2"/>
      <c r="T11" s="2"/>
      <c r="U11" s="2"/>
      <c r="V11" s="2"/>
    </row>
    <row r="12" spans="1:22" ht="26.25" customHeight="1" thickBot="1">
      <c r="A12" s="924"/>
      <c r="B12" s="912"/>
      <c r="C12" s="2" t="s">
        <v>78</v>
      </c>
      <c r="H12" s="11"/>
      <c r="I12" s="2"/>
      <c r="J12" s="939"/>
      <c r="K12" s="940"/>
      <c r="L12" s="940"/>
      <c r="M12" s="940"/>
      <c r="N12" s="940"/>
      <c r="O12" s="940"/>
      <c r="P12" s="940"/>
      <c r="Q12" s="941"/>
      <c r="R12" s="2"/>
      <c r="T12" s="2"/>
      <c r="U12" s="2"/>
      <c r="V12" s="2"/>
    </row>
    <row r="13" spans="1:22" ht="13.5" thickTop="1">
      <c r="A13" s="896" t="s">
        <v>79</v>
      </c>
      <c r="B13" s="897"/>
      <c r="C13" s="898" t="str">
        <f>IF(申請用入力!U77="普通預金","①：普通預金　　　　　　　２：当座預金",IF(申請用入力!U77="当座預金","１：普通預金　　　　　　　②：当座預金",""))</f>
        <v/>
      </c>
      <c r="D13" s="899"/>
      <c r="E13" s="899"/>
      <c r="F13" s="899"/>
      <c r="G13" s="899"/>
      <c r="H13" s="900"/>
      <c r="I13" s="2"/>
      <c r="J13" s="939"/>
      <c r="K13" s="940"/>
      <c r="L13" s="940"/>
      <c r="M13" s="940"/>
      <c r="N13" s="940"/>
      <c r="O13" s="940"/>
      <c r="P13" s="940"/>
      <c r="Q13" s="941"/>
      <c r="R13" s="2"/>
      <c r="T13" s="2"/>
      <c r="U13" s="2"/>
      <c r="V13" s="2"/>
    </row>
    <row r="14" spans="1:22">
      <c r="A14" s="906" t="s">
        <v>71</v>
      </c>
      <c r="B14" s="907"/>
      <c r="C14" s="908" t="str">
        <f>申請用入力!U75</f>
        <v/>
      </c>
      <c r="D14" s="909"/>
      <c r="E14" s="909"/>
      <c r="F14" s="909" t="str">
        <f>申請用入力!U76</f>
        <v/>
      </c>
      <c r="G14" s="909"/>
      <c r="H14" s="910"/>
      <c r="I14" s="2"/>
      <c r="J14" s="939"/>
      <c r="K14" s="940"/>
      <c r="L14" s="940"/>
      <c r="M14" s="940"/>
      <c r="N14" s="940"/>
      <c r="O14" s="940"/>
      <c r="P14" s="940"/>
      <c r="Q14" s="941"/>
      <c r="R14" s="2"/>
      <c r="T14" s="2"/>
      <c r="U14" s="2"/>
      <c r="V14" s="2"/>
    </row>
    <row r="15" spans="1:22" ht="36.75" customHeight="1">
      <c r="A15" s="911" t="s">
        <v>80</v>
      </c>
      <c r="B15" s="912"/>
      <c r="C15" s="913" t="str">
        <f>申請用入力!R75</f>
        <v/>
      </c>
      <c r="D15" s="914"/>
      <c r="E15" s="914"/>
      <c r="F15" s="914" t="str">
        <f>申請用入力!R76</f>
        <v/>
      </c>
      <c r="G15" s="914"/>
      <c r="H15" s="915"/>
      <c r="I15" s="2"/>
      <c r="J15" s="939"/>
      <c r="K15" s="940"/>
      <c r="L15" s="940"/>
      <c r="M15" s="940"/>
      <c r="N15" s="940"/>
      <c r="O15" s="940"/>
      <c r="P15" s="940"/>
      <c r="Q15" s="941"/>
      <c r="R15" s="2"/>
      <c r="T15" s="2"/>
      <c r="U15" s="2"/>
      <c r="V15" s="2"/>
    </row>
    <row r="16" spans="1:22" ht="27.75" customHeight="1">
      <c r="A16" s="906" t="s">
        <v>83</v>
      </c>
      <c r="B16" s="907"/>
      <c r="C16" s="104" t="str">
        <f>申請用入力!R77</f>
        <v/>
      </c>
      <c r="D16" s="916" t="s">
        <v>84</v>
      </c>
      <c r="E16" s="917"/>
      <c r="F16" s="916" t="str">
        <f>申請用入力!V77</f>
        <v/>
      </c>
      <c r="G16" s="918"/>
      <c r="H16" s="919"/>
      <c r="I16" s="2"/>
      <c r="J16" s="939"/>
      <c r="K16" s="940"/>
      <c r="L16" s="940"/>
      <c r="M16" s="940"/>
      <c r="N16" s="940"/>
      <c r="O16" s="940"/>
      <c r="P16" s="940"/>
      <c r="Q16" s="941"/>
      <c r="R16" s="2"/>
      <c r="T16" s="2"/>
      <c r="U16" s="2"/>
      <c r="V16" s="2"/>
    </row>
    <row r="17" spans="1:22">
      <c r="A17" s="906" t="s">
        <v>71</v>
      </c>
      <c r="B17" s="907"/>
      <c r="C17" s="890" t="str">
        <f>申請用入力!R79</f>
        <v/>
      </c>
      <c r="D17" s="891"/>
      <c r="E17" s="891"/>
      <c r="F17" s="891"/>
      <c r="G17" s="891"/>
      <c r="H17" s="920"/>
      <c r="I17" s="2"/>
      <c r="J17" s="939"/>
      <c r="K17" s="940"/>
      <c r="L17" s="940"/>
      <c r="M17" s="940"/>
      <c r="N17" s="940"/>
      <c r="O17" s="940"/>
      <c r="P17" s="940"/>
      <c r="Q17" s="941"/>
      <c r="R17" s="2"/>
      <c r="T17" s="2"/>
      <c r="U17" s="2"/>
      <c r="V17" s="2"/>
    </row>
    <row r="18" spans="1:22" ht="47.25" customHeight="1" thickBot="1">
      <c r="A18" s="901" t="s">
        <v>85</v>
      </c>
      <c r="B18" s="902"/>
      <c r="C18" s="903" t="str">
        <f>申請用入力!R78</f>
        <v/>
      </c>
      <c r="D18" s="904"/>
      <c r="E18" s="904"/>
      <c r="F18" s="904"/>
      <c r="G18" s="904"/>
      <c r="H18" s="905"/>
      <c r="I18" s="2"/>
      <c r="J18" s="939"/>
      <c r="K18" s="940"/>
      <c r="L18" s="940"/>
      <c r="M18" s="940"/>
      <c r="N18" s="940"/>
      <c r="O18" s="940"/>
      <c r="P18" s="940"/>
      <c r="Q18" s="941"/>
      <c r="R18" s="2"/>
      <c r="T18" s="2"/>
      <c r="U18" s="2"/>
      <c r="V18" s="2"/>
    </row>
    <row r="19" spans="1:22" ht="13.5" thickTop="1">
      <c r="A19" s="881" t="s">
        <v>86</v>
      </c>
      <c r="B19" s="59" t="s">
        <v>71</v>
      </c>
      <c r="C19" s="882"/>
      <c r="D19" s="883"/>
      <c r="E19" s="883"/>
      <c r="F19" s="883"/>
      <c r="G19" s="883"/>
      <c r="H19" s="884"/>
      <c r="I19" s="2"/>
      <c r="J19" s="939"/>
      <c r="K19" s="940"/>
      <c r="L19" s="940"/>
      <c r="M19" s="940"/>
      <c r="N19" s="940"/>
      <c r="O19" s="940"/>
      <c r="P19" s="940"/>
      <c r="Q19" s="941"/>
      <c r="R19" s="2"/>
      <c r="T19" s="2"/>
      <c r="U19" s="2"/>
      <c r="V19" s="2"/>
    </row>
    <row r="20" spans="1:22" ht="43.5" customHeight="1">
      <c r="A20" s="881"/>
      <c r="B20" s="59" t="s">
        <v>80</v>
      </c>
      <c r="C20" s="885"/>
      <c r="D20" s="886"/>
      <c r="E20" s="105" t="s">
        <v>81</v>
      </c>
      <c r="F20" s="886"/>
      <c r="G20" s="886"/>
      <c r="H20" s="106" t="s">
        <v>82</v>
      </c>
      <c r="I20" s="2"/>
      <c r="J20" s="939"/>
      <c r="K20" s="940"/>
      <c r="L20" s="940"/>
      <c r="M20" s="940"/>
      <c r="N20" s="940"/>
      <c r="O20" s="940"/>
      <c r="P20" s="940"/>
      <c r="Q20" s="941"/>
      <c r="R20" s="2"/>
      <c r="T20" s="2"/>
      <c r="U20" s="2"/>
      <c r="V20" s="2"/>
    </row>
    <row r="21" spans="1:22" ht="26.25" customHeight="1">
      <c r="A21" s="881"/>
      <c r="B21" s="58" t="s">
        <v>87</v>
      </c>
      <c r="C21" s="887"/>
      <c r="D21" s="888"/>
      <c r="E21" s="888"/>
      <c r="F21" s="888"/>
      <c r="G21" s="888"/>
      <c r="H21" s="889"/>
      <c r="I21" s="2"/>
      <c r="J21" s="939"/>
      <c r="K21" s="940"/>
      <c r="L21" s="940"/>
      <c r="M21" s="940"/>
      <c r="N21" s="940"/>
      <c r="O21" s="940"/>
      <c r="P21" s="940"/>
      <c r="Q21" s="941"/>
      <c r="R21" s="2"/>
      <c r="T21" s="2"/>
      <c r="U21" s="2"/>
      <c r="V21" s="2"/>
    </row>
    <row r="22" spans="1:22">
      <c r="A22" s="881"/>
      <c r="B22" s="59" t="s">
        <v>71</v>
      </c>
      <c r="C22" s="890"/>
      <c r="D22" s="891"/>
      <c r="E22" s="891"/>
      <c r="F22" s="891"/>
      <c r="G22" s="891"/>
      <c r="H22" s="892"/>
      <c r="I22" s="2"/>
      <c r="J22" s="939"/>
      <c r="K22" s="940"/>
      <c r="L22" s="940"/>
      <c r="M22" s="940"/>
      <c r="N22" s="940"/>
      <c r="O22" s="940"/>
      <c r="P22" s="940"/>
      <c r="Q22" s="941"/>
      <c r="R22" s="2"/>
      <c r="T22" s="2"/>
      <c r="U22" s="2"/>
      <c r="V22" s="2"/>
    </row>
    <row r="23" spans="1:22" ht="43.5" customHeight="1" thickBot="1">
      <c r="A23" s="881"/>
      <c r="B23" s="59" t="s">
        <v>85</v>
      </c>
      <c r="C23" s="893"/>
      <c r="D23" s="894"/>
      <c r="E23" s="894"/>
      <c r="F23" s="894"/>
      <c r="G23" s="894"/>
      <c r="H23" s="895"/>
      <c r="I23" s="2"/>
      <c r="J23" s="939"/>
      <c r="K23" s="940"/>
      <c r="L23" s="940"/>
      <c r="M23" s="940"/>
      <c r="N23" s="940"/>
      <c r="O23" s="940"/>
      <c r="P23" s="940"/>
      <c r="Q23" s="941"/>
      <c r="R23" s="2"/>
      <c r="T23" s="2"/>
      <c r="U23" s="2"/>
      <c r="V23" s="2"/>
    </row>
    <row r="24" spans="1:22" ht="13.5" thickTop="1">
      <c r="A24" s="107"/>
      <c r="B24" s="108"/>
      <c r="C24" s="109"/>
      <c r="D24" s="109"/>
      <c r="E24" s="109"/>
      <c r="F24" s="109"/>
      <c r="G24" s="109"/>
      <c r="H24" s="110"/>
      <c r="I24" s="2"/>
      <c r="J24" s="939"/>
      <c r="K24" s="940"/>
      <c r="L24" s="940"/>
      <c r="M24" s="940"/>
      <c r="N24" s="940"/>
      <c r="O24" s="940"/>
      <c r="P24" s="940"/>
      <c r="Q24" s="941"/>
      <c r="R24" s="2"/>
      <c r="T24" s="2"/>
      <c r="U24" s="2"/>
      <c r="V24" s="2"/>
    </row>
    <row r="25" spans="1:22">
      <c r="A25" s="111" t="s">
        <v>88</v>
      </c>
      <c r="C25" s="112"/>
      <c r="D25" s="112"/>
      <c r="E25" s="112"/>
      <c r="F25" s="876" t="str">
        <f>IF(申請用入力!G215="","",申請用入力!G215)</f>
        <v/>
      </c>
      <c r="G25" s="876"/>
      <c r="H25" s="877"/>
      <c r="I25" s="2"/>
      <c r="J25" s="939"/>
      <c r="K25" s="940"/>
      <c r="L25" s="940"/>
      <c r="M25" s="940"/>
      <c r="N25" s="940"/>
      <c r="O25" s="940"/>
      <c r="P25" s="940"/>
      <c r="Q25" s="941"/>
      <c r="R25" s="2"/>
      <c r="T25" s="2"/>
      <c r="U25" s="2"/>
      <c r="V25" s="2"/>
    </row>
    <row r="26" spans="1:22">
      <c r="A26" s="111"/>
      <c r="C26" s="112"/>
      <c r="D26" s="112"/>
      <c r="E26" s="112"/>
      <c r="H26" s="113"/>
      <c r="I26" s="2"/>
      <c r="J26" s="939"/>
      <c r="K26" s="940"/>
      <c r="L26" s="940"/>
      <c r="M26" s="940"/>
      <c r="N26" s="940"/>
      <c r="O26" s="940"/>
      <c r="P26" s="940"/>
      <c r="Q26" s="941"/>
      <c r="R26" s="2"/>
      <c r="T26" s="2"/>
      <c r="U26" s="2"/>
      <c r="V26" s="2"/>
    </row>
    <row r="27" spans="1:22">
      <c r="A27" s="111" t="s">
        <v>89</v>
      </c>
      <c r="C27" s="112" t="s">
        <v>4</v>
      </c>
      <c r="D27" s="112" t="s">
        <v>90</v>
      </c>
      <c r="E27" s="878" t="str">
        <f>IFERROR(LEFT(申請用入力!R9,FIND(" ",SUBSTITUTE(申請用入力!R9,"　"," "))-1),LEFT(申請用入力!R9,18))</f>
        <v/>
      </c>
      <c r="F27" s="878"/>
      <c r="G27" s="878"/>
      <c r="H27" s="879"/>
      <c r="I27" s="2"/>
      <c r="J27" s="939"/>
      <c r="K27" s="940"/>
      <c r="L27" s="940"/>
      <c r="M27" s="940"/>
      <c r="N27" s="940"/>
      <c r="O27" s="940"/>
      <c r="P27" s="940"/>
      <c r="Q27" s="941"/>
      <c r="R27" s="2"/>
      <c r="T27" s="2"/>
      <c r="U27" s="2"/>
      <c r="V27" s="2"/>
    </row>
    <row r="28" spans="1:22">
      <c r="A28" s="111"/>
      <c r="C28" s="112"/>
      <c r="D28" s="112"/>
      <c r="E28" s="880" t="str">
        <f>IFERROR(MID(申請用入力!R9,FIND(" ",SUBSTITUTE(申請用入力!R9,"　"," "))+1,LEN(申請用入力!R9)),MID(申請用入力!R9,LEN(E27)+1,99))</f>
        <v/>
      </c>
      <c r="F28" s="880"/>
      <c r="G28" s="880"/>
      <c r="H28" s="114"/>
      <c r="I28" s="2"/>
      <c r="J28" s="939"/>
      <c r="K28" s="940"/>
      <c r="L28" s="940"/>
      <c r="M28" s="940"/>
      <c r="N28" s="940"/>
      <c r="O28" s="940"/>
      <c r="P28" s="940"/>
      <c r="Q28" s="941"/>
      <c r="R28" s="2"/>
      <c r="T28" s="2"/>
      <c r="U28" s="2"/>
      <c r="V28" s="2"/>
    </row>
    <row r="29" spans="1:22">
      <c r="A29" s="111"/>
      <c r="C29" s="112"/>
      <c r="D29" s="112" t="s">
        <v>91</v>
      </c>
      <c r="E29" s="878" t="str">
        <f>申請用入力!R7</f>
        <v/>
      </c>
      <c r="F29" s="878"/>
      <c r="G29" s="878"/>
      <c r="H29" s="114"/>
      <c r="I29" s="2"/>
      <c r="J29" s="939"/>
      <c r="K29" s="940"/>
      <c r="L29" s="940"/>
      <c r="M29" s="940"/>
      <c r="N29" s="940"/>
      <c r="O29" s="940"/>
      <c r="P29" s="940"/>
      <c r="Q29" s="941"/>
      <c r="R29" s="2"/>
      <c r="T29" s="2"/>
      <c r="U29" s="2"/>
      <c r="V29" s="2"/>
    </row>
    <row r="30" spans="1:22" ht="13.5" thickBot="1">
      <c r="A30" s="115"/>
      <c r="B30" s="116"/>
      <c r="C30" s="117"/>
      <c r="D30" s="117"/>
      <c r="E30" s="117"/>
      <c r="F30" s="117"/>
      <c r="G30" s="117"/>
      <c r="H30" s="118"/>
      <c r="I30" s="2"/>
      <c r="J30" s="942"/>
      <c r="K30" s="943"/>
      <c r="L30" s="943"/>
      <c r="M30" s="943"/>
      <c r="N30" s="943"/>
      <c r="O30" s="943"/>
      <c r="P30" s="943"/>
      <c r="Q30" s="944"/>
      <c r="R30" s="2"/>
      <c r="T30" s="2"/>
      <c r="U30" s="2"/>
      <c r="V30" s="2"/>
    </row>
    <row r="31" spans="1:22" ht="8.25" customHeight="1" thickTop="1">
      <c r="I31" s="2"/>
      <c r="R31" s="2"/>
      <c r="T31" s="2"/>
      <c r="U31" s="2"/>
      <c r="V31" s="2"/>
    </row>
    <row r="32" spans="1:22">
      <c r="A32" s="2" t="s">
        <v>92</v>
      </c>
      <c r="I32" s="2"/>
      <c r="R32" s="2"/>
      <c r="T32" s="2"/>
      <c r="U32" s="2"/>
      <c r="V32" s="2"/>
    </row>
    <row r="33" spans="1:1">
      <c r="A33" s="2" t="s">
        <v>93</v>
      </c>
    </row>
  </sheetData>
  <sheetProtection formatColumns="0" formatRows="0"/>
  <mergeCells count="47">
    <mergeCell ref="B1:G1"/>
    <mergeCell ref="A2:H2"/>
    <mergeCell ref="J2:Q2"/>
    <mergeCell ref="A3:B3"/>
    <mergeCell ref="C3:D3"/>
    <mergeCell ref="F3:H3"/>
    <mergeCell ref="J3:Q30"/>
    <mergeCell ref="A4:B4"/>
    <mergeCell ref="C4:H4"/>
    <mergeCell ref="A5:B7"/>
    <mergeCell ref="C5:H5"/>
    <mergeCell ref="C6:H6"/>
    <mergeCell ref="C7:H7"/>
    <mergeCell ref="A8:B8"/>
    <mergeCell ref="C8:H8"/>
    <mergeCell ref="A10:B10"/>
    <mergeCell ref="C10:D10"/>
    <mergeCell ref="G10:H10"/>
    <mergeCell ref="A11:B12"/>
    <mergeCell ref="A9:B9"/>
    <mergeCell ref="C9:H9"/>
    <mergeCell ref="A13:B13"/>
    <mergeCell ref="C13:H13"/>
    <mergeCell ref="A18:B18"/>
    <mergeCell ref="C18:H18"/>
    <mergeCell ref="A14:B14"/>
    <mergeCell ref="C14:E14"/>
    <mergeCell ref="F14:H14"/>
    <mergeCell ref="A15:B15"/>
    <mergeCell ref="C15:E15"/>
    <mergeCell ref="F15:H15"/>
    <mergeCell ref="A16:B16"/>
    <mergeCell ref="D16:E16"/>
    <mergeCell ref="F16:H16"/>
    <mergeCell ref="A17:B17"/>
    <mergeCell ref="C17:H17"/>
    <mergeCell ref="F25:H25"/>
    <mergeCell ref="E27:H27"/>
    <mergeCell ref="E28:G28"/>
    <mergeCell ref="E29:G29"/>
    <mergeCell ref="A19:A23"/>
    <mergeCell ref="C19:H19"/>
    <mergeCell ref="C20:D20"/>
    <mergeCell ref="F20:G20"/>
    <mergeCell ref="C21:H21"/>
    <mergeCell ref="C22:H22"/>
    <mergeCell ref="C23:H23"/>
  </mergeCells>
  <phoneticPr fontId="8"/>
  <conditionalFormatting sqref="C13:H13">
    <cfRule type="containsBlanks" dxfId="17" priority="3">
      <formula>LEN(TRIM(C13))=0</formula>
    </cfRule>
  </conditionalFormatting>
  <conditionalFormatting sqref="F25:H25">
    <cfRule type="containsBlanks" dxfId="16" priority="1">
      <formula>LEN(TRIM(F25))=0</formula>
    </cfRule>
  </conditionalFormatting>
  <conditionalFormatting sqref="G10:H10">
    <cfRule type="containsBlanks" dxfId="15" priority="2">
      <formula>LEN(TRIM(G10))=0</formula>
    </cfRule>
  </conditionalFormatting>
  <printOptions horizontalCentered="1"/>
  <pageMargins left="0.70866141732283472" right="0.70866141732283472" top="0.74803149606299213" bottom="0.74803149606299213" header="0.31496062992125984" footer="0.31496062992125984"/>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508B87EC0F9874380EABC2F454B4142" ma:contentTypeVersion="17" ma:contentTypeDescription="新しいドキュメントを作成します。" ma:contentTypeScope="" ma:versionID="e1ca82dee8085c8c8d7f5d8fc3cc5f14">
  <xsd:schema xmlns:xsd="http://www.w3.org/2001/XMLSchema" xmlns:xs="http://www.w3.org/2001/XMLSchema" xmlns:p="http://schemas.microsoft.com/office/2006/metadata/properties" xmlns:ns2="d2da9974-eb9a-4a96-ae9d-1aa0396d8880" xmlns:ns3="722f5054-2337-48ba-aae2-5e403f532e16" targetNamespace="http://schemas.microsoft.com/office/2006/metadata/properties" ma:root="true" ma:fieldsID="090715c90570d4ad04fe4e9fc07e6111" ns2:_="" ns3:_="">
    <xsd:import namespace="d2da9974-eb9a-4a96-ae9d-1aa0396d8880"/>
    <xsd:import namespace="722f5054-2337-48ba-aae2-5e403f532e1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_Flow_SignoffStatu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2da9974-eb9a-4a96-ae9d-1aa0396d88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承認の状態" ma:internalName="_x627f__x8a8d__x306e__x72b6__x614b_">
      <xsd:simpleType>
        <xsd:restriction base="dms:Text"/>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ce6d4205-15b8-4e26-b7f9-b1379895a5e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22f5054-2337-48ba-aae2-5e403f532e16"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ba5a715-30cf-4a1a-bfb4-b81df17ad3fd}" ma:internalName="TaxCatchAll" ma:showField="CatchAllData" ma:web="722f5054-2337-48ba-aae2-5e403f532e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2da9974-eb9a-4a96-ae9d-1aa0396d8880">
      <Terms xmlns="http://schemas.microsoft.com/office/infopath/2007/PartnerControls"/>
    </lcf76f155ced4ddcb4097134ff3c332f>
    <_Flow_SignoffStatus xmlns="d2da9974-eb9a-4a96-ae9d-1aa0396d8880" xsi:nil="true"/>
    <TaxCatchAll xmlns="722f5054-2337-48ba-aae2-5e403f532e16" xsi:nil="true"/>
  </documentManagement>
</p:properties>
</file>

<file path=customXml/itemProps1.xml><?xml version="1.0" encoding="utf-8"?>
<ds:datastoreItem xmlns:ds="http://schemas.openxmlformats.org/officeDocument/2006/customXml" ds:itemID="{9D088DCA-57A0-4ED5-8F94-F41A39486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2da9974-eb9a-4a96-ae9d-1aa0396d8880"/>
    <ds:schemaRef ds:uri="722f5054-2337-48ba-aae2-5e403f532e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AED15D-AE62-4E2A-A938-43A852E39F4F}">
  <ds:schemaRefs>
    <ds:schemaRef ds:uri="http://schemas.microsoft.com/sharepoint/v3/contenttype/forms"/>
  </ds:schemaRefs>
</ds:datastoreItem>
</file>

<file path=customXml/itemProps3.xml><?xml version="1.0" encoding="utf-8"?>
<ds:datastoreItem xmlns:ds="http://schemas.openxmlformats.org/officeDocument/2006/customXml" ds:itemID="{8FBF4179-D323-4B1D-84DA-2ACB89D7BF8D}">
  <ds:schemaRefs>
    <ds:schemaRef ds:uri="http://schemas.microsoft.com/office/2006/documentManagement/types"/>
    <ds:schemaRef ds:uri="http://schemas.microsoft.com/office/2006/metadata/properties"/>
    <ds:schemaRef ds:uri="http://www.w3.org/XML/1998/namespace"/>
    <ds:schemaRef ds:uri="http://purl.org/dc/dcmitype/"/>
    <ds:schemaRef ds:uri="http://purl.org/dc/terms/"/>
    <ds:schemaRef ds:uri="http://purl.org/dc/elements/1.1/"/>
    <ds:schemaRef ds:uri="http://schemas.microsoft.com/office/infopath/2007/PartnerControls"/>
    <ds:schemaRef ds:uri="http://schemas.openxmlformats.org/package/2006/metadata/core-properties"/>
    <ds:schemaRef ds:uri="722f5054-2337-48ba-aae2-5e403f532e16"/>
    <ds:schemaRef ds:uri="d2da9974-eb9a-4a96-ae9d-1aa0396d888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70</vt:i4>
      </vt:variant>
    </vt:vector>
  </HeadingPairs>
  <TitlesOfParts>
    <vt:vector size="99" baseType="lpstr">
      <vt:lpstr>DB</vt:lpstr>
      <vt:lpstr>選択</vt:lpstr>
      <vt:lpstr>【改定】必要書類一覧表</vt:lpstr>
      <vt:lpstr>申請用入力</vt:lpstr>
      <vt:lpstr>報告用入力</vt:lpstr>
      <vt:lpstr>商品入力</vt:lpstr>
      <vt:lpstr>1.【様式1】交付申請書</vt:lpstr>
      <vt:lpstr>2.(別紙2)会社概要</vt:lpstr>
      <vt:lpstr>3.債権者登録申請書</vt:lpstr>
      <vt:lpstr>4.(別紙1-1)誓約書・確認書</vt:lpstr>
      <vt:lpstr>5.(別紙1-2)年間計画書</vt:lpstr>
      <vt:lpstr>10.(別紙3)企画書</vt:lpstr>
      <vt:lpstr>10.(別紙3つづき)</vt:lpstr>
      <vt:lpstr>事業体制図</vt:lpstr>
      <vt:lpstr>11.(別紙4)収支計算書_申請時</vt:lpstr>
      <vt:lpstr>12.(別紙4-1)収支計算書内訳</vt:lpstr>
      <vt:lpstr>19.【様式9】実績報告書</vt:lpstr>
      <vt:lpstr>20.(別紙5)成果報告書</vt:lpstr>
      <vt:lpstr>21.別紙5(1)活動写真</vt:lpstr>
      <vt:lpstr>21.別紙5(2)販売促進員関係</vt:lpstr>
      <vt:lpstr>21.別紙5(3)商品写真</vt:lpstr>
      <vt:lpstr>22.(別紙5-1)売上・成約実績表</vt:lpstr>
      <vt:lpstr>23.(別紙4)収支計算書_精算</vt:lpstr>
      <vt:lpstr>24.(別紙4-2)収支計算書内訳</vt:lpstr>
      <vt:lpstr>証憑_支払関係</vt:lpstr>
      <vt:lpstr>33.【様式11】精算払請求書</vt:lpstr>
      <vt:lpstr>17.【様式4】計画変更申請書</vt:lpstr>
      <vt:lpstr>新旧対照表</vt:lpstr>
      <vt:lpstr>18.【様式6】中止申請書</vt:lpstr>
      <vt:lpstr>【改定】必要書類一覧表!Print_Area</vt:lpstr>
      <vt:lpstr>'1.【様式1】交付申請書'!Print_Area</vt:lpstr>
      <vt:lpstr>'10.(別紙3)企画書'!Print_Area</vt:lpstr>
      <vt:lpstr>'10.(別紙3つづき)'!Print_Area</vt:lpstr>
      <vt:lpstr>'11.(別紙4)収支計算書_申請時'!Print_Area</vt:lpstr>
      <vt:lpstr>'12.(別紙4-1)収支計算書内訳'!Print_Area</vt:lpstr>
      <vt:lpstr>'17.【様式4】計画変更申請書'!Print_Area</vt:lpstr>
      <vt:lpstr>'18.【様式6】中止申請書'!Print_Area</vt:lpstr>
      <vt:lpstr>'19.【様式9】実績報告書'!Print_Area</vt:lpstr>
      <vt:lpstr>'2.(別紙2)会社概要'!Print_Area</vt:lpstr>
      <vt:lpstr>'20.(別紙5)成果報告書'!Print_Area</vt:lpstr>
      <vt:lpstr>'21.別紙5(1)活動写真'!Print_Area</vt:lpstr>
      <vt:lpstr>'21.別紙5(2)販売促進員関係'!Print_Area</vt:lpstr>
      <vt:lpstr>'21.別紙5(3)商品写真'!Print_Area</vt:lpstr>
      <vt:lpstr>'22.(別紙5-1)売上・成約実績表'!Print_Area</vt:lpstr>
      <vt:lpstr>'23.(別紙4)収支計算書_精算'!Print_Area</vt:lpstr>
      <vt:lpstr>'24.(別紙4-2)収支計算書内訳'!Print_Area</vt:lpstr>
      <vt:lpstr>'3.債権者登録申請書'!Print_Area</vt:lpstr>
      <vt:lpstr>'33.【様式11】精算払請求書'!Print_Area</vt:lpstr>
      <vt:lpstr>'4.(別紙1-1)誓約書・確認書'!Print_Area</vt:lpstr>
      <vt:lpstr>'5.(別紙1-2)年間計画書'!Print_Area</vt:lpstr>
      <vt:lpstr>事業体制図!Print_Area</vt:lpstr>
      <vt:lpstr>商品入力!Print_Area</vt:lpstr>
      <vt:lpstr>証憑_支払関係!Print_Area</vt:lpstr>
      <vt:lpstr>新旧対照表!Print_Area</vt:lpstr>
      <vt:lpstr>申請用入力!Print_Area</vt:lpstr>
      <vt:lpstr>報告用入力!Print_Area</vt:lpstr>
      <vt:lpstr>きのこ</vt:lpstr>
      <vt:lpstr>きのこ加工品</vt:lpstr>
      <vt:lpstr>その他畜産加工品</vt:lpstr>
      <vt:lpstr>その他畜産物</vt:lpstr>
      <vt:lpstr>その他農産加工品</vt:lpstr>
      <vt:lpstr>その他農産物</vt:lpstr>
      <vt:lpstr>加工食品_その他</vt:lpstr>
      <vt:lpstr>加工食品_水産物</vt:lpstr>
      <vt:lpstr>加工食品_畜産物</vt:lpstr>
      <vt:lpstr>加工食品_農産物</vt:lpstr>
      <vt:lpstr>果実</vt:lpstr>
      <vt:lpstr>果実加工品</vt:lpstr>
      <vt:lpstr>菓子類</vt:lpstr>
      <vt:lpstr>課題</vt:lpstr>
      <vt:lpstr>海外展開ビジョンと方策</vt:lpstr>
      <vt:lpstr>海藻</vt:lpstr>
      <vt:lpstr>海藻加工品</vt:lpstr>
      <vt:lpstr>活動の目的・概要</vt:lpstr>
      <vt:lpstr>企画種別</vt:lpstr>
      <vt:lpstr>魚介類</vt:lpstr>
      <vt:lpstr>魚介類加工品</vt:lpstr>
      <vt:lpstr>業種</vt:lpstr>
      <vt:lpstr>健康食品</vt:lpstr>
      <vt:lpstr>工業製品</vt:lpstr>
      <vt:lpstr>国名</vt:lpstr>
      <vt:lpstr>実施項目</vt:lpstr>
      <vt:lpstr>主要ターゲット層</vt:lpstr>
      <vt:lpstr>酒類</vt:lpstr>
      <vt:lpstr>水産物</vt:lpstr>
      <vt:lpstr>清涼飲料水</vt:lpstr>
      <vt:lpstr>大分類</vt:lpstr>
      <vt:lpstr>畜産物</vt:lpstr>
      <vt:lpstr>中国</vt:lpstr>
      <vt:lpstr>調味料</vt:lpstr>
      <vt:lpstr>豆加工品</vt:lpstr>
      <vt:lpstr>豆類</vt:lpstr>
      <vt:lpstr>肉加工品</vt:lpstr>
      <vt:lpstr>肉類</vt:lpstr>
      <vt:lpstr>農産物</vt:lpstr>
      <vt:lpstr>補助対象事業者</vt:lpstr>
      <vt:lpstr>野菜</vt:lpstr>
      <vt:lpstr>野菜加工品</vt:lpstr>
      <vt:lpstr>要望</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2024-05-30T08:07:01Z</dcterms:modified>
  <cp:category/>
  <cp:contentStatus/>
</cp:coreProperties>
</file>