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P88" i="11"/>
  <c r="AF88" i="11"/>
  <c r="AU63" i="11"/>
  <c r="AP63" i="11"/>
  <c r="AP23" i="11"/>
  <c r="AA23" i="11"/>
  <c r="V23" i="11"/>
  <c r="Q23" i="11"/>
  <c r="AA70" i="11" l="1"/>
  <c r="AA69" i="11"/>
  <c r="AA68" i="11"/>
  <c r="AA74" i="11" l="1"/>
  <c r="AA73" i="11"/>
  <c r="AA72" i="11"/>
  <c r="AA71" i="11"/>
  <c r="AA75" i="11"/>
  <c r="AA76" i="11" l="1"/>
  <c r="AA77" i="11"/>
  <c r="AA78" i="11" l="1"/>
  <c r="AA31" i="11"/>
  <c r="AA35" i="11" l="1"/>
  <c r="AA34" i="11"/>
  <c r="AA33" i="11"/>
  <c r="AA32" i="11"/>
  <c r="AA30" i="11"/>
  <c r="AA29" i="11"/>
  <c r="AA28" i="11"/>
  <c r="AA9" i="11" l="1"/>
  <c r="AA8" i="11"/>
  <c r="AA7"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AM35" i="9"/>
  <c r="BW34" i="9"/>
  <c r="BW35" i="9" s="1"/>
  <c r="BW36" i="9" s="1"/>
  <c r="BW37" i="9" s="1"/>
  <c r="BW38" i="9" s="1"/>
  <c r="BW39" i="9" s="1"/>
  <c r="BW40" i="9" s="1"/>
  <c r="BW41" i="9" s="1"/>
  <c r="BW42" i="9" s="1"/>
  <c r="BW43" i="9" s="1"/>
  <c r="C34" i="9"/>
  <c r="C35" i="9" s="1"/>
  <c r="CO34" i="9" l="1"/>
  <c r="CO35" i="9" s="1"/>
  <c r="CO36" i="9" s="1"/>
  <c r="U34" i="9"/>
  <c r="U35" i="9" s="1"/>
  <c r="U36" i="9" s="1"/>
  <c r="C36" i="9"/>
  <c r="AM34" i="9" s="1"/>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<sst xmlns="http://schemas.openxmlformats.org/spreadsheetml/2006/main" count="1046" uniqueCount="561">
  <si>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</si>
  <si>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</si>
  <si>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</si>
  <si>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</si>
  <si>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</si>
  <si>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</si>
  <si>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</si>
  <si>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</si>
  <si>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</si>
  <si>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</si>
  <si>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</si>
  <si>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</si>
  <si>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</si>
  <si>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</si>
  <si>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</si>
  <si>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</si>
  <si>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</si>
  <si>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</si>
  <si>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</si>
  <si>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</si>
  <si>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</si>
  <si>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</si>
  <si>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</si>
  <si>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</si>
  <si>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</si>
  <si>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</si>
  <si>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</si>
  <si>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</si>
  <si>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</si>
  <si>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</si>
  <si>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</si>
  <si>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</si>
  <si>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</si>
  <si>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</si>
  <si>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</si>
  <si>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</si>
  <si>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</si>
  <si>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</si>
  <si>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</si>
  <si>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</si>
  <si>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</si>
  <si>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</si>
  <si>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</si>
  <si>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</si>
  <si>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</si>
  <si>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</si>
  <si>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</si>
  <si>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</si>
  <si>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</si>
  <si>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</si>
  <si>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</si>
  <si>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</si>
  <si>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</si>
  <si>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</si>
  <si>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</si>
  <si>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</si>
  <si>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</si>
  <si>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</si>
  <si>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</si>
  <si>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</si>
  <si>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</si>
  <si>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</si>
  <si>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</si>
  <si>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</si>
  <si>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</si>
  <si>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</si>
  <si>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</si>
  <si>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</si>
  <si>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</si>
  <si>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</si>
  <si>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</si>
  <si>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</si>
  <si>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</si>
  <si>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</si>
  <si>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</si>
  <si>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</si>
  <si>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</si>
  <si>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</si>
  <si>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</si>
  <si>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</si>
  <si>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</si>
  <si>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</si>
  <si>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</si>
  <si>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</si>
  <si>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</si>
  <si>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</si>
  <si>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</si>
  <si>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</si>
  <si>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</si>
  <si>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</si>
  <si>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</si>
  <si>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</si>
  <si>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</si>
  <si>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</si>
  <si>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</si>
  <si>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</si>
  <si>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</si>
  <si>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</si>
  <si>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</si>
  <si>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</si>
  <si>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</si>
  <si>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</si>
  <si>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</si>
  <si>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</si>
  <si>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</si>
  <si>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</si>
  <si>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</si>
  <si>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</si>
  <si>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</si>
  <si>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</si>
  <si>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</si>
  <si>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</si>
  <si>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</si>
  <si>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</si>
  <si>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</si>
  <si>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</si>
  <si>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</si>
  <si>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</si>
  <si>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</si>
  <si>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</si>
  <si>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</si>
  <si>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</si>
  <si>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</si>
  <si>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</si>
  <si>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</si>
  <si>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</si>
  <si>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</si>
  <si>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</si>
  <si>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</si>
  <si>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</si>
  <si>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</si>
  <si>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</si>
  <si>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</si>
  <si>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</si>
  <si>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</si>
  <si>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</si>
  <si>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</si>
  <si>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</si>
  <si>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</si>
  <si>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</si>
  <si>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</si>
  <si>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</si>
  <si>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</si>
  <si>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</si>
  <si>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</si>
  <si>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</si>
  <si>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</si>
  <si>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</si>
  <si>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</si>
  <si>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</si>
  <si>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</si>
  <si>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</si>
  <si>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</si>
  <si>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</si>
  <si>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</si>
  <si>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</si>
  <si>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</si>
  <si>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</si>
  <si>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</si>
  <si>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</si>
  <si>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</si>
  <si>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</si>
  <si>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</si>
  <si>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</si>
  <si>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</si>
  <si>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</si>
  <si>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</si>
  <si>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</si>
  <si>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</si>
  <si>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</si>
  <si>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</si>
  <si>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</si>
  <si>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</si>
  <si>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</si>
  <si>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</si>
  <si>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</si>
  <si>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</si>
  <si>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</si>
  <si>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</si>
  <si>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</si>
  <si>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</si>
  <si>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</si>
  <si>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</si>
  <si>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</si>
  <si>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</si>
  <si>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</si>
  <si>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</si>
  <si>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</si>
  <si>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</si>
  <si>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</si>
  <si>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</si>
  <si>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</si>
  <si>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</si>
  <si>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</si>
  <si>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沖縄県糸満市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</si>
  <si>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</si>
  <si>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</si>
  <si>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</si>
  <si>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</si>
  <si>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</si>
  <si>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</si>
  <si>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</si>
  <si>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</si>
  <si>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</si>
  <si>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</si>
  <si>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</si>
  <si>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</si>
  <si>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</si>
  <si>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</si>
  <si>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</si>
  <si>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</si>
  <si>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</si>
  <si>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</si>
  <si>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</si>
  <si>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</si>
  <si>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</si>
  <si>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</si>
  <si>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</si>
  <si>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</si>
  <si>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</si>
  <si>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</si>
  <si>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</si>
  <si>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</si>
  <si>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</si>
  <si>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</si>
  <si>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</si>
  <si>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</si>
  <si>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</si>
  <si>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</si>
  <si>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</si>
  <si>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</si>
  <si>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</si>
  <si>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</si>
  <si>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</si>
  <si>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</si>
  <si>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</si>
  <si>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</si>
  <si>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</si>
  <si>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</si>
  <si>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</si>
  <si>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</si>
  <si>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</si>
  <si>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</si>
  <si>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</si>
  <si>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</si>
  <si>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</si>
  <si>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</si>
  <si>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</si>
  <si>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</si>
  <si>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</si>
  <si>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</si>
  <si>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</si>
  <si>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</si>
  <si>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</si>
  <si>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</si>
  <si>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</si>
  <si>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</si>
  <si>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</si>
  <si>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</si>
  <si>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</si>
  <si>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</si>
  <si>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</si>
  <si>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</si>
  <si>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</si>
  <si>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</si>
  <si>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</si>
  <si>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</si>
  <si>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</si>
  <si>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</si>
  <si>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</si>
  <si>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</si>
  <si>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</si>
  <si>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</si>
  <si>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</si>
  <si>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</si>
  <si>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</si>
  <si>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</si>
  <si>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</si>
  <si>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</si>
  <si>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</si>
  <si>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</si>
  <si>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</si>
  <si>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</si>
  <si>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</si>
  <si>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</si>
  <si>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</si>
  <si>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</si>
  <si>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</si>
  <si>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</si>
  <si>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</si>
  <si>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</si>
  <si>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</si>
  <si>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</si>
  <si>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</si>
  <si>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</si>
  <si>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</si>
  <si>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</si>
  <si>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</si>
  <si>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</si>
  <si>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</si>
  <si>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</si>
  <si>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</si>
  <si>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</si>
  <si>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</si>
  <si>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</si>
  <si>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</si>
  <si>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</si>
  <si>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</si>
  <si>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</si>
  <si>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</si>
  <si>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</si>
  <si>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</si>
  <si>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</si>
  <si>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</si>
  <si>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</si>
  <si>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</si>
  <si>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</si>
  <si>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</si>
  <si>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</si>
  <si>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</si>
  <si>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</si>
  <si>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</si>
  <si>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</si>
  <si>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</si>
  <si>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</si>
  <si>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</si>
  <si>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</si>
  <si>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</si>
  <si>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</si>
  <si>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</si>
  <si>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</si>
  <si>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</si>
  <si>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</si>
  <si>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</si>
  <si>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</si>
  <si>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</si>
  <si>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</si>
  <si>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</si>
  <si>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</si>
  <si>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</si>
  <si>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</si>
  <si>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</si>
  <si>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</si>
  <si>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沖縄県糸満市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</si>
  <si>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</si>
  <si>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</si>
  <si>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</si>
  <si>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</si>
  <si>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</si>
  <si>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</si>
  <si>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</si>
  <si>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</si>
  <si>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</si>
  <si>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</si>
  <si>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</si>
  <si>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</si>
  <si>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</si>
  <si>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</si>
  <si>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</si>
  <si>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</si>
  <si>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</si>
  <si>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</si>
  <si>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</si>
  <si>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</si>
  <si>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人材育成事業特別会計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</si>
  <si>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</si>
  <si>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</si>
  <si>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</si>
  <si>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</si>
  <si>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</si>
  <si>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</si>
  <si>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</si>
  <si>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</si>
  <si>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</si>
  <si>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</si>
  <si>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</si>
  <si>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</si>
  <si>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</si>
  <si>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</si>
  <si>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</si>
  <si>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</si>
  <si>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</si>
  <si>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</si>
  <si>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</si>
  <si>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</si>
  <si>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</si>
  <si>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</si>
  <si>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糸満漁港ふれあい公園事業特別会計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</si>
  <si>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</si>
  <si>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</si>
  <si>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</si>
  <si>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</si>
  <si>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</si>
  <si>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</si>
  <si>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</si>
  <si>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</si>
  <si>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</si>
  <si>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</si>
  <si>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</si>
  <si>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</si>
  <si>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</si>
  <si>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</si>
  <si>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</si>
  <si>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</si>
  <si>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</si>
  <si>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</si>
  <si>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</si>
  <si>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</si>
  <si>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</si>
  <si>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</si>
  <si>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</si>
  <si>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</si>
  <si>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</si>
  <si>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</si>
  <si>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</si>
  <si>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</si>
  <si>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</si>
  <si>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</si>
  <si>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</si>
  <si>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</si>
  <si>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</si>
  <si>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</si>
  <si>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</si>
  <si>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</si>
  <si>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</si>
  <si>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</si>
  <si>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</si>
  <si>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</si>
  <si>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</si>
  <si>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</si>
  <si>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</si>
  <si>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</si>
  <si>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</si>
  <si>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</si>
  <si>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</si>
  <si>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</si>
  <si>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</si>
  <si>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</si>
  <si>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</si>
  <si>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</si>
  <si>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</si>
  <si>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</si>
  <si>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</si>
  <si>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</si>
  <si>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</si>
  <si>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</si>
  <si>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</si>
  <si>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</si>
  <si>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</si>
  <si>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</si>
  <si>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</si>
  <si>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</si>
  <si>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</si>
  <si>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</si>
  <si>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</si>
  <si>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</si>
  <si>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</si>
  <si>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</si>
  <si>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</si>
  <si>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</si>
  <si>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</si>
  <si>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</si>
  <si>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</si>
  <si>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</si>
  <si>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</si>
  <si>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</si>
  <si>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</si>
  <si>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</si>
  <si>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</si>
  <si>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</si>
  <si>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</si>
  <si>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</si>
  <si>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</si>
  <si>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</si>
  <si>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</si>
  <si>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</si>
  <si>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</si>
  <si>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</si>
  <si>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</si>
  <si>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</si>
  <si>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</si>
  <si>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</si>
  <si>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</si>
  <si>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</si>
  <si>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</si>
  <si>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</si>
  <si>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</si>
  <si>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</si>
  <si>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</si>
  <si>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</si>
  <si>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</si>
  <si>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</si>
  <si>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</si>
  <si>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</si>
  <si>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</si>
  <si>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</si>
  <si>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</si>
  <si>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</si>
  <si>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</si>
  <si>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</si>
  <si>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</si>
  <si>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</si>
  <si>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</si>
  <si>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</si>
  <si>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</si>
  <si>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</si>
  <si>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</si>
  <si>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</si>
  <si>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</si>
  <si>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</si>
  <si>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</si>
  <si>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</si>
  <si>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</si>
  <si>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</si>
  <si>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</si>
  <si>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</si>
  <si>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</si>
  <si>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</si>
  <si>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</si>
  <si>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</si>
  <si>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</si>
  <si>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</si>
  <si>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2.89</t>
  </si>
  <si>
    <t>▲ 4.36</t>
  </si>
  <si>
    <t>国民健康保険事業特別会計</t>
  </si>
  <si>
    <t>▲ 6.43</t>
  </si>
  <si>
    <t>▲ 3.60</t>
  </si>
  <si>
    <t>▲ 3.70</t>
  </si>
  <si>
    <t>▲ 5.23</t>
  </si>
  <si>
    <t>▲ 7.79</t>
  </si>
  <si>
    <t>土地区画整理事業特別会計（普通会計）</t>
  </si>
  <si>
    <t>▲ 0.96</t>
  </si>
  <si>
    <t>▲ 0.26</t>
  </si>
  <si>
    <t>▲ 0.24</t>
  </si>
  <si>
    <t>▲ 0.25</t>
  </si>
  <si>
    <t>▲ 0.20</t>
  </si>
  <si>
    <t>水道事業会計</t>
  </si>
  <si>
    <t>一般会計</t>
  </si>
  <si>
    <t>土地区画整理事業特別会計</t>
  </si>
  <si>
    <t>介護保険特別会計</t>
  </si>
  <si>
    <t>公共下水道事業特別会計</t>
  </si>
  <si>
    <t>糸満漁港ふれあい公園事業特別会計</t>
  </si>
  <si>
    <t>その他会計（赤字）</t>
  </si>
  <si>
    <t>その他会計（黒字）</t>
  </si>
  <si>
    <t>-</t>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</si>
  <si>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</si>
  <si>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5"/>
  </si>
  <si>
    <t>南部広域市町村圏事務組合（いなんせ特別会計）</t>
    <rPh sb="0" eb="2">
      <t>ナンブ</t>
    </rPh>
    <rPh sb="2" eb="4">
      <t>コウイキ</t>
    </rPh>
    <rPh sb="4" eb="7">
      <t>シチョウソン</t>
    </rPh>
    <rPh sb="7" eb="8">
      <t>ケン</t>
    </rPh>
    <rPh sb="8" eb="10">
      <t>ジム</t>
    </rPh>
    <rPh sb="10" eb="12">
      <t>クミアイ</t>
    </rPh>
    <rPh sb="17" eb="19">
      <t>トクベツ</t>
    </rPh>
    <rPh sb="19" eb="21">
      <t>カイケイ</t>
    </rPh>
    <phoneticPr fontId="5"/>
  </si>
  <si>
    <t>糸満市豊見城市清掃施設組合</t>
    <rPh sb="0" eb="3">
      <t>イトマンシ</t>
    </rPh>
    <rPh sb="3" eb="7">
      <t>トミグスクシ</t>
    </rPh>
    <rPh sb="7" eb="9">
      <t>セイソウ</t>
    </rPh>
    <rPh sb="9" eb="11">
      <t>シセツ</t>
    </rPh>
    <rPh sb="11" eb="13">
      <t>クミアイ</t>
    </rPh>
    <phoneticPr fontId="5"/>
  </si>
  <si>
    <t>沖縄県都市交通災害共済組合</t>
    <rPh sb="0" eb="3">
      <t>オキナワケン</t>
    </rPh>
    <rPh sb="3" eb="5">
      <t>トシ</t>
    </rPh>
    <rPh sb="5" eb="7">
      <t>コウツウ</t>
    </rPh>
    <rPh sb="7" eb="9">
      <t>サイガイ</t>
    </rPh>
    <rPh sb="9" eb="11">
      <t>キョウサイ</t>
    </rPh>
    <rPh sb="11" eb="13">
      <t>クミアイ</t>
    </rPh>
    <phoneticPr fontId="5"/>
  </si>
  <si>
    <t>沖縄県市町村総合事務組合</t>
    <rPh sb="0" eb="3">
      <t>オキナワケン</t>
    </rPh>
    <rPh sb="3" eb="6">
      <t>シチョウソン</t>
    </rPh>
    <rPh sb="6" eb="8">
      <t>ソウゴウ</t>
    </rPh>
    <rPh sb="8" eb="10">
      <t>ジム</t>
    </rPh>
    <rPh sb="10" eb="12">
      <t>クミアイ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</si>
  <si>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</si>
  <si>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</si>
  <si>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</si>
  <si>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糸満観光農園</t>
    <rPh sb="0" eb="2">
      <t>イトマン</t>
    </rPh>
    <rPh sb="2" eb="4">
      <t>カンコウ</t>
    </rPh>
    <rPh sb="4" eb="6">
      <t>ノウエン</t>
    </rPh>
    <phoneticPr fontId="5"/>
  </si>
  <si>
    <t>糸満市土地開発公社</t>
    <rPh sb="0" eb="3">
      <t>イトマンシ</t>
    </rPh>
    <rPh sb="3" eb="9">
      <t>トチカイハツコウシャ</t>
    </rPh>
    <phoneticPr fontId="2"/>
  </si>
  <si>
    <t>-</t>
    <phoneticPr fontId="2"/>
  </si>
  <si>
    <t>南部広域行政組合（一般会計）</t>
    <rPh sb="0" eb="2">
      <t>ナンブ</t>
    </rPh>
    <rPh sb="2" eb="4">
      <t>コウイキ</t>
    </rPh>
    <rPh sb="4" eb="6">
      <t>ギョウセイ</t>
    </rPh>
    <rPh sb="6" eb="8">
      <t>クミアイ</t>
    </rPh>
    <rPh sb="9" eb="13">
      <t>イッパンカイケイ</t>
    </rPh>
    <phoneticPr fontId="5"/>
  </si>
  <si>
    <t>南部広域行政組合（公共用地先行取得事業特別会計））</t>
    <rPh sb="0" eb="2">
      <t>ナンブ</t>
    </rPh>
    <rPh sb="2" eb="4">
      <t>コウイキ</t>
    </rPh>
    <rPh sb="4" eb="6">
      <t>ギョウセイ</t>
    </rPh>
    <rPh sb="6" eb="8">
      <t>クミアイ</t>
    </rPh>
    <rPh sb="9" eb="13">
      <t>コウキョウヨウチ</t>
    </rPh>
    <rPh sb="13" eb="17">
      <t>センコウシュトク</t>
    </rPh>
    <rPh sb="17" eb="19">
      <t>ジギョウ</t>
    </rPh>
    <rPh sb="19" eb="23">
      <t>トクベツカイケイ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</si>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</sst>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76285</c:v>
                </c:pt>
                <c:pt idx="1">
                  <c:v>76937</c:v>
                </c:pt>
                <c:pt idx="2">
                  <c:v>39824</c:v>
                </c:pt>
                <c:pt idx="3">
                  <c:v>38940</c:v>
                </c:pt>
                <c:pt idx="4">
                  <c:v>52390</c:v>
                </c:pt>
              </c:numCache>
            </c:numRef>
          </c:val>
          <c:smooth val="0"/>
        </c:ser>
        <c:dLbls>
          <c:showLegendKey val="0"/>
          <c:showVal val="0"/>
          <c:showCatName val="0"/>
          <c:showSerName val="0"/>
          <c:showPercent val="0"/>
          <c:showBubbleSize val="0"/>
        </c:dLbls>
        <c:marker val="1"/>
        <c:smooth val="0"/>
        <c:axId val="126631936"/>
        <c:axId val="126633472"/>
      </c:lineChart>
      <c:catAx>
        <c:axId val="126631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33472"/>
        <c:crosses val="autoZero"/>
        <c:auto val="1"/>
        <c:lblAlgn val="ctr"/>
        <c:lblOffset val="100"/>
        <c:tickLblSkip val="1"/>
        <c:tickMarkSkip val="1"/>
        <c:noMultiLvlLbl val="0"/>
      </c:catAx>
      <c:valAx>
        <c:axId val="1266334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3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1.83</c:v>
                </c:pt>
                <c:pt idx="1">
                  <c:v>3.33</c:v>
                </c:pt>
                <c:pt idx="2">
                  <c:v>4.55</c:v>
                </c:pt>
                <c:pt idx="3">
                  <c:v>0.31</c:v>
                </c:pt>
                <c:pt idx="4">
                  <c:v>3.89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2.33</c:v>
                </c:pt>
                <c:pt idx="1">
                  <c:v>3.51</c:v>
                </c:pt>
                <c:pt idx="2">
                  <c:v>5.43</c:v>
                </c:pt>
                <c:pt idx="3">
                  <c:v>8.06</c:v>
                </c:pt>
                <c:pt idx="4">
                  <c:v>6.98</c:v>
                </c:pt>
              </c:numCache>
            </c:numRef>
          </c:val>
        </c:ser>
        <c:dLbls>
          <c:showLegendKey val="0"/>
          <c:showVal val="0"/>
          <c:showCatName val="0"/>
          <c:showSerName val="0"/>
          <c:showPercent val="0"/>
          <c:showBubbleSize val="0"/>
        </c:dLbls>
        <c:gapWidth val="250"/>
        <c:overlap val="100"/>
        <c:axId val="141334784"/>
        <c:axId val="141345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-2.89</c:v>
                </c:pt>
                <c:pt idx="1">
                  <c:v>1.59</c:v>
                </c:pt>
                <c:pt idx="2">
                  <c:v>1.51</c:v>
                </c:pt>
                <c:pt idx="3">
                  <c:v>-4.3600000000000003</c:v>
                </c:pt>
                <c:pt idx="4">
                  <c:v>2.21</c:v>
                </c:pt>
              </c:numCache>
            </c:numRef>
          </c:val>
          <c:smooth val="0"/>
        </c:ser>
        <c:dLbls>
          <c:showLegendKey val="0"/>
          <c:showVal val="0"/>
          <c:showCatName val="0"/>
          <c:showSerName val="0"/>
          <c:showPercent val="0"/>
          <c:showBubbleSize val="0"/>
        </c:dLbls>
        <c:marker val="1"/>
        <c:smooth val="0"/>
        <c:axId val="141334784"/>
        <c:axId val="141345152"/>
      </c:lineChart>
      <c:catAx>
        <c:axId val="141334784"/>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345152"/>
        <c:crosses val="autoZero"/>
        <c:auto val="1"/>
        <c:lblAlgn val="ctr"/>
        <c:lblOffset val="100"/>
        <c:tickLblSkip val="1"/>
        <c:tickMarkSkip val="1"/>
        <c:noMultiLvlLbl val="0"/>
      </c:catAx>
      <c:valAx>
        <c:axId val="14134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3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0.08</c:v>
                </c:pt>
                <c:pt idx="4">
                  <c:v>#N/A</c:v>
                </c:pt>
                <c:pt idx="5">
                  <c:v>7.0000000000000007E-2</c:v>
                </c:pt>
                <c:pt idx="6">
                  <c:v>#N/A</c:v>
                </c:pt>
                <c:pt idx="7">
                  <c:v>0.12</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糸満漁港ふれあい公園事業特別会計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0.03</c:v>
                </c:pt>
                <c:pt idx="4">
                  <c:v>#N/A</c:v>
                </c:pt>
                <c:pt idx="5">
                  <c:v>0.09</c:v>
                </c:pt>
                <c:pt idx="6">
                  <c:v>#N/A</c:v>
                </c:pt>
                <c:pt idx="7">
                  <c:v>0.13</c:v>
                </c:pt>
                <c:pt idx="8">
                  <c:v>#N/A</c:v>
                </c:pt>
                <c:pt idx="9">
                  <c:v>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0.33</c:v>
                </c:pt>
                <c:pt idx="2">
                  <c:v>#N/A</c:v>
                </c:pt>
                <c:pt idx="3">
                  <c:v>0.37</c:v>
                </c:pt>
                <c:pt idx="4">
                  <c:v>#N/A</c:v>
                </c:pt>
                <c:pt idx="5">
                  <c:v>0.33</c:v>
                </c:pt>
                <c:pt idx="6">
                  <c:v>#N/A</c:v>
                </c:pt>
                <c:pt idx="7">
                  <c:v>0.03</c:v>
                </c:pt>
                <c:pt idx="8">
                  <c:v>#N/A</c:v>
                </c:pt>
                <c:pt idx="9">
                  <c:v>0.27</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0.28999999999999998</c:v>
                </c:pt>
                <c:pt idx="2">
                  <c:v>#N/A</c:v>
                </c:pt>
                <c:pt idx="3">
                  <c:v>0.05</c:v>
                </c:pt>
                <c:pt idx="4">
                  <c:v>#N/A</c:v>
                </c:pt>
                <c:pt idx="5">
                  <c:v>0.38</c:v>
                </c:pt>
                <c:pt idx="6">
                  <c:v>#N/A</c:v>
                </c:pt>
                <c:pt idx="7">
                  <c:v>0.82</c:v>
                </c:pt>
                <c:pt idx="8">
                  <c:v>#N/A</c:v>
                </c:pt>
                <c:pt idx="9">
                  <c:v>1.03</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1.22</c:v>
                </c:pt>
                <c:pt idx="2">
                  <c:v>#N/A</c:v>
                </c:pt>
                <c:pt idx="3">
                  <c:v>0.86</c:v>
                </c:pt>
                <c:pt idx="4">
                  <c:v>#N/A</c:v>
                </c:pt>
                <c:pt idx="5">
                  <c:v>1.19</c:v>
                </c:pt>
                <c:pt idx="6">
                  <c:v>#N/A</c:v>
                </c:pt>
                <c:pt idx="7">
                  <c:v>1.39</c:v>
                </c:pt>
                <c:pt idx="8">
                  <c:v>#N/A</c:v>
                </c:pt>
                <c:pt idx="9">
                  <c:v>1.23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2.74</c:v>
                </c:pt>
                <c:pt idx="2">
                  <c:v>#N/A</c:v>
                </c:pt>
                <c:pt idx="3">
                  <c:v>3.51</c:v>
                </c:pt>
                <c:pt idx="4">
                  <c:v>#N/A</c:v>
                </c:pt>
                <c:pt idx="5">
                  <c:v>4.72</c:v>
                </c:pt>
                <c:pt idx="6">
                  <c:v>#N/A</c:v>
                </c:pt>
                <c:pt idx="7">
                  <c:v>0.45</c:v>
                </c:pt>
                <c:pt idx="8">
                  <c:v>#N/A</c:v>
                </c:pt>
                <c:pt idx="9">
                  <c:v>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7.09</c:v>
                </c:pt>
                <c:pt idx="2">
                  <c:v>#N/A</c:v>
                </c:pt>
                <c:pt idx="3">
                  <c:v>9.67</c:v>
                </c:pt>
                <c:pt idx="4">
                  <c:v>#N/A</c:v>
                </c:pt>
                <c:pt idx="5">
                  <c:v>12.86</c:v>
                </c:pt>
                <c:pt idx="6">
                  <c:v>#N/A</c:v>
                </c:pt>
                <c:pt idx="7">
                  <c:v>17.21</c:v>
                </c:pt>
                <c:pt idx="8">
                  <c:v>#N/A</c:v>
                </c:pt>
                <c:pt idx="9">
                  <c:v>19.329999999999998</c:v>
                </c:pt>
              </c:numCache>
            </c:numRef>
          </c:val>
        </c:ser>
        <c:ser>
          <c:idx val="8"/>
          <c:order val="8"/>
          <c:tx>
            <c:strRef>
              <c:f>データシート!$A$35</c:f>
              <c:strCache>
                <c:ptCount val="1"/>
                <c:pt idx="0">
                  <c:v>土地区画整理事業特別会計（普通会計）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0.96</c:v>
                </c:pt>
                <c:pt idx="1">
                  <c:v>#N/A</c:v>
                </c:pt>
                <c:pt idx="2">
                  <c:v>0.26</c:v>
                </c:pt>
                <c:pt idx="3">
                  <c:v>#N/A</c:v>
                </c:pt>
                <c:pt idx="4">
                  <c:v>0.24</c:v>
                </c:pt>
                <c:pt idx="5">
                  <c:v>#N/A</c:v>
                </c:pt>
                <c:pt idx="6">
                  <c:v>0.25</c:v>
                </c:pt>
                <c:pt idx="7">
                  <c:v>#N/A</c:v>
                </c:pt>
                <c:pt idx="8">
                  <c:v>0.2</c:v>
                </c:pt>
                <c:pt idx="9">
                  <c:v>#N/A</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6.43</c:v>
                </c:pt>
                <c:pt idx="1">
                  <c:v>#N/A</c:v>
                </c:pt>
                <c:pt idx="2">
                  <c:v>3.6</c:v>
                </c:pt>
                <c:pt idx="3">
                  <c:v>#N/A</c:v>
                </c:pt>
                <c:pt idx="4">
                  <c:v>3.7</c:v>
                </c:pt>
                <c:pt idx="5">
                  <c:v>#N/A</c:v>
                </c:pt>
                <c:pt idx="6">
                  <c:v>5.23</c:v>
                </c:pt>
                <c:pt idx="7">
                  <c:v>#N/A</c:v>
                </c:pt>
                <c:pt idx="8">
                  <c:v>7.79</c:v>
                </c:pt>
                <c:pt idx="9">
                  <c:v>#N/A</c:v>
                </c:pt>
              </c:numCache>
            </c:numRef>
          </c:val>
        </c:ser>
        <c:dLbls>
          <c:showLegendKey val="0"/>
          <c:showVal val="0"/>
          <c:showCatName val="0"/>
          <c:showSerName val="0"/>
          <c:showPercent val="0"/>
          <c:showBubbleSize val="0"/>
        </c:dLbls>
        <c:gapWidth val="150"/>
        <c:overlap val="100"/>
        <c:axId val="126685568"/>
        <c:axId val="126687104"/>
      </c:barChart>
      <c:catAx>
        <c:axId val="126685568"/>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687104"/>
        <c:crosses val="autoZero"/>
        <c:auto val="1"/>
        <c:lblAlgn val="ctr"/>
        <c:lblOffset val="100"/>
        <c:tickLblSkip val="1"/>
        <c:tickMarkSkip val="1"/>
        <c:noMultiLvlLbl val="0"/>
      </c:catAx>
      <c:valAx>
        <c:axId val="12668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85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1579</c:v>
                </c:pt>
                <c:pt idx="5">
                  <c:v>1621</c:v>
                </c:pt>
                <c:pt idx="8">
                  <c:v>1690</c:v>
                </c:pt>
                <c:pt idx="11">
                  <c:v>1601</c:v>
                </c:pt>
                <c:pt idx="14">
                  <c:v>1573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6</c:v>
                </c:pt>
                <c:pt idx="3">
                  <c:v>3</c:v>
                </c:pt>
                <c:pt idx="6">
                  <c:v>6</c:v>
                </c:pt>
                <c:pt idx="9">
                  <c:v>3</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c:v>
                </c:pt>
                <c:pt idx="3">
                  <c:v>27</c:v>
                </c:pt>
                <c:pt idx="6">
                  <c:v>27</c:v>
                </c:pt>
                <c:pt idx="9">
                  <c:v>28</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418</c:v>
                </c:pt>
                <c:pt idx="3">
                  <c:v>413</c:v>
                </c:pt>
                <c:pt idx="6">
                  <c:v>406</c:v>
                </c:pt>
                <c:pt idx="9">
                  <c:v>161</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234</c:v>
                </c:pt>
                <c:pt idx="3">
                  <c:v>243</c:v>
                </c:pt>
                <c:pt idx="6">
                  <c:v>245</c:v>
                </c:pt>
                <c:pt idx="9">
                  <c:v>242</c:v>
                </c:pt>
                <c:pt idx="12">
                  <c:v>237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2438</c:v>
                </c:pt>
                <c:pt idx="3">
                  <c:v>2337</c:v>
                </c:pt>
                <c:pt idx="6">
                  <c:v>2250</c:v>
                </c:pt>
                <c:pt idx="9">
                  <c:v>2259</c:v>
                </c:pt>
                <c:pt idx="12">
                  <c:v>2247</c:v>
                </c:pt>
              </c:numCache>
            </c:numRef>
          </c:val>
        </c:ser>
        <c:dLbls>
          <c:showLegendKey val="0"/>
          <c:showVal val="0"/>
          <c:showCatName val="0"/>
          <c:showSerName val="0"/>
          <c:showPercent val="0"/>
          <c:showBubbleSize val="0"/>
        </c:dLbls>
        <c:gapWidth val="100"/>
        <c:overlap val="100"/>
        <c:axId val="141800576"/>
        <c:axId val="14180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1544</c:v>
                </c:pt>
                <c:pt idx="2">
                  <c:v>#N/A</c:v>
                </c:pt>
                <c:pt idx="3">
                  <c:v>#N/A</c:v>
                </c:pt>
                <c:pt idx="4">
                  <c:v>1402</c:v>
                </c:pt>
                <c:pt idx="5">
                  <c:v>#N/A</c:v>
                </c:pt>
                <c:pt idx="6">
                  <c:v>#N/A</c:v>
                </c:pt>
                <c:pt idx="7">
                  <c:v>1244</c:v>
                </c:pt>
                <c:pt idx="8">
                  <c:v>#N/A</c:v>
                </c:pt>
                <c:pt idx="9">
                  <c:v>#N/A</c:v>
                </c:pt>
                <c:pt idx="10">
                  <c:v>1092</c:v>
                </c:pt>
                <c:pt idx="11">
                  <c:v>#N/A</c:v>
                </c:pt>
                <c:pt idx="12">
                  <c:v>#N/A</c:v>
                </c:pt>
                <c:pt idx="13">
                  <c:v>951</c:v>
                </c:pt>
                <c:pt idx="14">
                  <c:v>#N/A</c:v>
                </c:pt>
              </c:numCache>
            </c:numRef>
          </c:val>
          <c:smooth val="0"/>
        </c:ser>
        <c:dLbls>
          <c:showLegendKey val="0"/>
          <c:showVal val="0"/>
          <c:showCatName val="0"/>
          <c:showSerName val="0"/>
          <c:showPercent val="0"/>
          <c:showBubbleSize val="0"/>
        </c:dLbls>
        <c:marker val="1"/>
        <c:smooth val="0"/>
        <c:axId val="141800576"/>
        <c:axId val="141802496"/>
      </c:lineChart>
      <c:catAx>
        <c:axId val="141800576"/>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802496"/>
        <c:crosses val="autoZero"/>
        <c:auto val="1"/>
        <c:lblAlgn val="ctr"/>
        <c:lblOffset val="100"/>
        <c:tickLblSkip val="1"/>
        <c:tickMarkSkip val="1"/>
        <c:noMultiLvlLbl val="0"/>
      </c:catAx>
      <c:valAx>
        <c:axId val="14180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0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16807</c:v>
                </c:pt>
                <c:pt idx="5">
                  <c:v>17061</c:v>
                </c:pt>
                <c:pt idx="8">
                  <c:v>16744</c:v>
                </c:pt>
                <c:pt idx="11">
                  <c:v>16323</c:v>
                </c:pt>
                <c:pt idx="14">
                  <c:v>15967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82</c:v>
                </c:pt>
                <c:pt idx="5">
                  <c:v>59</c:v>
                </c:pt>
                <c:pt idx="8">
                  <c:v>47</c:v>
                </c:pt>
                <c:pt idx="11">
                  <c:v>40</c:v>
                </c:pt>
                <c:pt idx="14">
                  <c:v>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2817</c:v>
                </c:pt>
                <c:pt idx="5">
                  <c:v>2639</c:v>
                </c:pt>
                <c:pt idx="8">
                  <c:v>2642</c:v>
                </c:pt>
                <c:pt idx="11">
                  <c:v>2595</c:v>
                </c:pt>
                <c:pt idx="14">
                  <c:v>2257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3467</c:v>
                </c:pt>
                <c:pt idx="3">
                  <c:v>3259</c:v>
                </c:pt>
                <c:pt idx="6">
                  <c:v>3306</c:v>
                </c:pt>
                <c:pt idx="9">
                  <c:v>2703</c:v>
                </c:pt>
                <c:pt idx="12">
                  <c:v>1771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954</c:v>
                </c:pt>
                <c:pt idx="3">
                  <c:v>883</c:v>
                </c:pt>
                <c:pt idx="6">
                  <c:v>623</c:v>
                </c:pt>
                <c:pt idx="9">
                  <c:v>553</c:v>
                </c:pt>
                <c:pt idx="12">
                  <c:v>784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3110</c:v>
                </c:pt>
                <c:pt idx="3">
                  <c:v>3151</c:v>
                </c:pt>
                <c:pt idx="6">
                  <c:v>3101</c:v>
                </c:pt>
                <c:pt idx="9">
                  <c:v>3080</c:v>
                </c:pt>
                <c:pt idx="12">
                  <c:v>3086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356</c:v>
                </c:pt>
                <c:pt idx="3">
                  <c:v>329</c:v>
                </c:pt>
                <c:pt idx="6">
                  <c:v>329</c:v>
                </c:pt>
                <c:pt idx="9">
                  <c:v>274</c:v>
                </c:pt>
                <c:pt idx="12">
                  <c:v>247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23138</c:v>
                </c:pt>
                <c:pt idx="3">
                  <c:v>23222</c:v>
                </c:pt>
                <c:pt idx="6">
                  <c:v>22507</c:v>
                </c:pt>
                <c:pt idx="9">
                  <c:v>21829</c:v>
                </c:pt>
                <c:pt idx="12">
                  <c:v>21082</c:v>
                </c:pt>
              </c:numCache>
            </c:numRef>
          </c:val>
        </c:ser>
        <c:dLbls>
          <c:showLegendKey val="0"/>
          <c:showVal val="0"/>
          <c:showCatName val="0"/>
          <c:showSerName val="0"/>
          <c:showPercent val="0"/>
          <c:showBubbleSize val="0"/>
        </c:dLbls>
        <c:gapWidth val="100"/>
        <c:overlap val="100"/>
        <c:axId val="141401088"/>
        <c:axId val="14142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11320</c:v>
                </c:pt>
                <c:pt idx="2">
                  <c:v>#N/A</c:v>
                </c:pt>
                <c:pt idx="3">
                  <c:v>#N/A</c:v>
                </c:pt>
                <c:pt idx="4">
                  <c:v>11085</c:v>
                </c:pt>
                <c:pt idx="5">
                  <c:v>#N/A</c:v>
                </c:pt>
                <c:pt idx="6">
                  <c:v>#N/A</c:v>
                </c:pt>
                <c:pt idx="7">
                  <c:v>10433</c:v>
                </c:pt>
                <c:pt idx="8">
                  <c:v>#N/A</c:v>
                </c:pt>
                <c:pt idx="9">
                  <c:v>#N/A</c:v>
                </c:pt>
                <c:pt idx="10">
                  <c:v>9481</c:v>
                </c:pt>
                <c:pt idx="11">
                  <c:v>#N/A</c:v>
                </c:pt>
                <c:pt idx="12">
                  <c:v>#N/A</c:v>
                </c:pt>
                <c:pt idx="13">
                  <c:v>8720</c:v>
                </c:pt>
                <c:pt idx="14">
                  <c:v>#N/A</c:v>
                </c:pt>
              </c:numCache>
            </c:numRef>
          </c:val>
          <c:smooth val="0"/>
        </c:ser>
        <c:dLbls>
          <c:showLegendKey val="0"/>
          <c:showVal val="0"/>
          <c:showCatName val="0"/>
          <c:showSerName val="0"/>
          <c:showPercent val="0"/>
          <c:showBubbleSize val="0"/>
        </c:dLbls>
        <c:marker val="1"/>
        <c:smooth val="0"/>
        <c:axId val="141401088"/>
        <c:axId val="141423744"/>
      </c:lineChart>
      <c:catAx>
        <c:axId val="141401088"/>
        <c:scaling>
          <c:orientation val="minMax"/>
        </c:scaling>
        <c:delete val="0"/>
        <c:axPos val="b"/>
        <c:numFmt formatCode="g/&quot;標&quot;&quot;準&quot;"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423744"/>
        <c:crosses val="autoZero"/>
        <c:auto val="1"/>
        <c:lblAlgn val="ctr"/>
        <c:lblOffset val="100"/>
        <c:tickLblSkip val="1"/>
        <c:tickMarkSkip val="1"/>
        <c:noMultiLvlLbl val="0"/>
      </c:catAx>
      <c:valAx>
        <c:axId val="14142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0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59,854
59,668
46.64
22,580,595
22,017,126
454,970
11,696,710
21,082,433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ゴシック" panose="020B0609070205080204" pitchFamily="49" charset="-128"/>
              <a:ea typeface="ＭＳ ゴシック" panose="020B0609070205080204" pitchFamily="49" charset="-128"/>
            </a:rPr>
            <a:t>　前年度に比べ基準財政収入額の増加および基準財政需要額の減少により若干の改善はみられるが、</a:t>
          </a:r>
          <a:r>
            <a:rPr kumimoji="1" lang="ja-JP" altLang="en-US" sz="1300">
              <a:latin typeface="ＭＳ ゴシック" panose="020B0609070205080204" pitchFamily="49" charset="-128"/>
              <a:ea typeface="ＭＳ ゴシック" panose="020B0609070205080204" pitchFamily="49" charset="-128"/>
            </a:rPr>
            <a:t>市内に中心となる産業がないこと等により、財政基盤が弱く、類似団体平均を下回ったまま横ばい状態で指数が推移している。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今後も厳しい財政運営が見込まれるため、更なる歳入歳出の見直しをするとともに、財政の健全化に努める。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125942</xdr:rowOff>
    </xdr:to>
    <xdr:cxnSp macro="">
      <xdr:nvCxnSpPr>
        <xdr:cNvPr id="77" name="直線コネクタ 76"/>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大量退職による人件費減や一部事務組合の補助費の減により、対前年度△２．８％であるが、歳入は以前として低く、公債費、福祉や教育等の扶助費、国民健康保険、介護保険特別会計及び後期高齢者医療特別会計への繰出金が依然として大きいため、「第６次糸満市行政改革大綱」の数値目標である８７％以下を達成おらず、また類似団体・沖縄県平均を下回っている。ま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団塊の世代の大量退職による退職手当負担金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が平成２６年度まで</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継続することから、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一層の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行財政改革に取り組み経常一般財源の増収、経常的経費の更なる削減に努め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86148</xdr:rowOff>
    </xdr:from>
    <xdr:to>
      <xdr:col>7</xdr:col>
      <xdr:colOff>152400</xdr:colOff>
      <xdr:row>64</xdr:row>
      <xdr:rowOff>27305</xdr:rowOff>
    </xdr:to>
    <xdr:cxnSp macro="">
      <xdr:nvCxnSpPr>
        <xdr:cNvPr id="131" name="直線コネクタ 130"/>
        <xdr:cNvCxnSpPr/>
      </xdr:nvCxnSpPr>
      <xdr:spPr>
        <a:xfrm flipV="1">
          <a:off x="4114800" y="10887498"/>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64</xdr:row>
      <xdr:rowOff>27305</xdr:rowOff>
    </xdr:to>
    <xdr:cxnSp macro="">
      <xdr:nvCxnSpPr>
        <xdr:cNvPr id="134" name="直線コネクタ 133"/>
        <xdr:cNvCxnSpPr/>
      </xdr:nvCxnSpPr>
      <xdr:spPr>
        <a:xfrm>
          <a:off x="3225800" y="1081913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74083</xdr:rowOff>
    </xdr:to>
    <xdr:cxnSp macro="">
      <xdr:nvCxnSpPr>
        <xdr:cNvPr id="137" name="直線コネクタ 136"/>
        <xdr:cNvCxnSpPr/>
      </xdr:nvCxnSpPr>
      <xdr:spPr>
        <a:xfrm flipV="1">
          <a:off x="2336800" y="108191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99695</xdr:rowOff>
    </xdr:to>
    <xdr:cxnSp macro="">
      <xdr:nvCxnSpPr>
        <xdr:cNvPr id="140" name="直線コネクタ 139"/>
        <xdr:cNvCxnSpPr/>
      </xdr:nvCxnSpPr>
      <xdr:spPr>
        <a:xfrm flipV="1">
          <a:off x="1447800" y="1087543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50" name="円/楕円 149"/>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7425</xdr:rowOff>
    </xdr:from>
    <xdr:ext cx="762000" cy="259045"/>
    <xdr:sp macro="" textlink="">
      <xdr:nvSpPr>
        <xdr:cNvPr id="151" name="財政構造の弾力性該当値テキスト"/>
        <xdr:cNvSpPr txBox="1"/>
      </xdr:nvSpPr>
      <xdr:spPr>
        <a:xfrm>
          <a:off x="5041900" y="1080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147955</xdr:rowOff>
    </xdr:from>
    <xdr:to>
      <xdr:col>6</xdr:col>
      <xdr:colOff>50800</xdr:colOff>
      <xdr:row>64</xdr:row>
      <xdr:rowOff>78105</xdr:rowOff>
    </xdr:to>
    <xdr:sp macro="" textlink="">
      <xdr:nvSpPr>
        <xdr:cNvPr id="152" name="円/楕円 151"/>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62882</xdr:rowOff>
    </xdr:from>
    <xdr:ext cx="736600" cy="259045"/>
    <xdr:sp macro="" textlink="">
      <xdr:nvSpPr>
        <xdr:cNvPr id="153" name="テキスト ボックス 152"/>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4" name="円/楕円 153"/>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55" name="テキスト ボックス 154"/>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6" name="円/楕円 155"/>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7" name="テキスト ボックス 156"/>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48895</xdr:rowOff>
    </xdr:from>
    <xdr:to>
      <xdr:col>2</xdr:col>
      <xdr:colOff>127000</xdr:colOff>
      <xdr:row>64</xdr:row>
      <xdr:rowOff>150495</xdr:rowOff>
    </xdr:to>
    <xdr:sp macro="" textlink="">
      <xdr:nvSpPr>
        <xdr:cNvPr id="158" name="円/楕円 157"/>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135272</xdr:rowOff>
    </xdr:from>
    <xdr:ext cx="762000" cy="259045"/>
    <xdr:sp macro="" textlink="">
      <xdr:nvSpPr>
        <xdr:cNvPr id="159" name="テキスト ボックス 158"/>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団塊の世代の大量退職により人件費</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抑制</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続いて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物件費は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糸満市公共施設管理センターの解散により助成事業の減があり、類似団体・沖縄県平均を上回っている。しかしながら、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沖縄振興特別推進交付金による新規事業の増加</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が見込まれるため、今後も抑制していく必要がある。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13833</xdr:rowOff>
    </xdr:from>
    <xdr:to>
      <xdr:col>7</xdr:col>
      <xdr:colOff>152400</xdr:colOff>
      <xdr:row>81</xdr:row>
      <xdr:rowOff>19603</xdr:rowOff>
    </xdr:to>
    <xdr:cxnSp macro="">
      <xdr:nvCxnSpPr>
        <xdr:cNvPr id="195" name="直線コネクタ 194"/>
        <xdr:cNvCxnSpPr/>
      </xdr:nvCxnSpPr>
      <xdr:spPr>
        <a:xfrm flipV="1">
          <a:off x="4114800" y="13901283"/>
          <a:ext cx="8382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170060</xdr:rowOff>
    </xdr:from>
    <xdr:ext cx="762000" cy="259045"/>
    <xdr:sp macro="" textlink="">
      <xdr:nvSpPr>
        <xdr:cNvPr id="196" name="人件費・物件費等の状況平均値テキスト"/>
        <xdr:cNvSpPr txBox="1"/>
      </xdr:nvSpPr>
      <xdr:spPr>
        <a:xfrm>
          <a:off x="5041900" y="1388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11855</xdr:rowOff>
    </xdr:from>
    <xdr:to>
      <xdr:col>6</xdr:col>
      <xdr:colOff>0</xdr:colOff>
      <xdr:row>81</xdr:row>
      <xdr:rowOff>19603</xdr:rowOff>
    </xdr:to>
    <xdr:cxnSp macro="">
      <xdr:nvCxnSpPr>
        <xdr:cNvPr id="198" name="直線コネクタ 197"/>
        <xdr:cNvCxnSpPr/>
      </xdr:nvCxnSpPr>
      <xdr:spPr>
        <a:xfrm>
          <a:off x="3225800" y="13899305"/>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1394</xdr:rowOff>
    </xdr:from>
    <xdr:to>
      <xdr:col>4</xdr:col>
      <xdr:colOff>482600</xdr:colOff>
      <xdr:row>81</xdr:row>
      <xdr:rowOff>11855</xdr:rowOff>
    </xdr:to>
    <xdr:cxnSp macro="">
      <xdr:nvCxnSpPr>
        <xdr:cNvPr id="201" name="直線コネクタ 200"/>
        <xdr:cNvCxnSpPr/>
      </xdr:nvCxnSpPr>
      <xdr:spPr>
        <a:xfrm>
          <a:off x="2336800" y="13888844"/>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1347</xdr:rowOff>
    </xdr:from>
    <xdr:to>
      <xdr:col>3</xdr:col>
      <xdr:colOff>279400</xdr:colOff>
      <xdr:row>81</xdr:row>
      <xdr:rowOff>1394</xdr:rowOff>
    </xdr:to>
    <xdr:cxnSp macro="">
      <xdr:nvCxnSpPr>
        <xdr:cNvPr id="204" name="直線コネクタ 203"/>
        <xdr:cNvCxnSpPr/>
      </xdr:nvCxnSpPr>
      <xdr:spPr>
        <a:xfrm>
          <a:off x="1447800" y="13888797"/>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134483</xdr:rowOff>
    </xdr:from>
    <xdr:to>
      <xdr:col>7</xdr:col>
      <xdr:colOff>203200</xdr:colOff>
      <xdr:row>81</xdr:row>
      <xdr:rowOff>64633</xdr:rowOff>
    </xdr:to>
    <xdr:sp macro="" textlink="">
      <xdr:nvSpPr>
        <xdr:cNvPr id="214" name="円/楕円 213"/>
        <xdr:cNvSpPr/>
      </xdr:nvSpPr>
      <xdr:spPr>
        <a:xfrm>
          <a:off x="4902200" y="13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55760</xdr:rowOff>
    </xdr:from>
    <xdr:ext cx="762000" cy="259045"/>
    <xdr:sp macro="" textlink="">
      <xdr:nvSpPr>
        <xdr:cNvPr id="215" name="人件費・物件費等の状況該当値テキスト"/>
        <xdr:cNvSpPr txBox="1"/>
      </xdr:nvSpPr>
      <xdr:spPr>
        <a:xfrm>
          <a:off x="5041900" y="1377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140253</xdr:rowOff>
    </xdr:from>
    <xdr:to>
      <xdr:col>6</xdr:col>
      <xdr:colOff>50800</xdr:colOff>
      <xdr:row>81</xdr:row>
      <xdr:rowOff>70403</xdr:rowOff>
    </xdr:to>
    <xdr:sp macro="" textlink="">
      <xdr:nvSpPr>
        <xdr:cNvPr id="216" name="円/楕円 215"/>
        <xdr:cNvSpPr/>
      </xdr:nvSpPr>
      <xdr:spPr>
        <a:xfrm>
          <a:off x="4064000" y="138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80580</xdr:rowOff>
    </xdr:from>
    <xdr:ext cx="736600" cy="259045"/>
    <xdr:sp macro="" textlink="">
      <xdr:nvSpPr>
        <xdr:cNvPr id="217" name="テキスト ボックス 216"/>
        <xdr:cNvSpPr txBox="1"/>
      </xdr:nvSpPr>
      <xdr:spPr>
        <a:xfrm>
          <a:off x="3733800" y="1362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132505</xdr:rowOff>
    </xdr:from>
    <xdr:to>
      <xdr:col>4</xdr:col>
      <xdr:colOff>533400</xdr:colOff>
      <xdr:row>81</xdr:row>
      <xdr:rowOff>62655</xdr:rowOff>
    </xdr:to>
    <xdr:sp macro="" textlink="">
      <xdr:nvSpPr>
        <xdr:cNvPr id="218" name="円/楕円 217"/>
        <xdr:cNvSpPr/>
      </xdr:nvSpPr>
      <xdr:spPr>
        <a:xfrm>
          <a:off x="3175000" y="138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72832</xdr:rowOff>
    </xdr:from>
    <xdr:ext cx="762000" cy="259045"/>
    <xdr:sp macro="" textlink="">
      <xdr:nvSpPr>
        <xdr:cNvPr id="219" name="テキスト ボックス 218"/>
        <xdr:cNvSpPr txBox="1"/>
      </xdr:nvSpPr>
      <xdr:spPr>
        <a:xfrm>
          <a:off x="2844800" y="1361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90,562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122044</xdr:rowOff>
    </xdr:from>
    <xdr:to>
      <xdr:col>3</xdr:col>
      <xdr:colOff>330200</xdr:colOff>
      <xdr:row>81</xdr:row>
      <xdr:rowOff>52194</xdr:rowOff>
    </xdr:to>
    <xdr:sp macro="" textlink="">
      <xdr:nvSpPr>
        <xdr:cNvPr id="220" name="円/楕円 219"/>
        <xdr:cNvSpPr/>
      </xdr:nvSpPr>
      <xdr:spPr>
        <a:xfrm>
          <a:off x="2286000" y="138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62371</xdr:rowOff>
    </xdr:from>
    <xdr:ext cx="762000" cy="259045"/>
    <xdr:sp macro="" textlink="">
      <xdr:nvSpPr>
        <xdr:cNvPr id="221" name="テキスト ボックス 220"/>
        <xdr:cNvSpPr txBox="1"/>
      </xdr:nvSpPr>
      <xdr:spPr>
        <a:xfrm>
          <a:off x="1955800" y="136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121997</xdr:rowOff>
    </xdr:from>
    <xdr:to>
      <xdr:col>2</xdr:col>
      <xdr:colOff>127000</xdr:colOff>
      <xdr:row>81</xdr:row>
      <xdr:rowOff>52147</xdr:rowOff>
    </xdr:to>
    <xdr:sp macro="" textlink="">
      <xdr:nvSpPr>
        <xdr:cNvPr id="222" name="円/楕円 221"/>
        <xdr:cNvSpPr/>
      </xdr:nvSpPr>
      <xdr:spPr>
        <a:xfrm>
          <a:off x="1397000" y="138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62324</xdr:rowOff>
    </xdr:from>
    <xdr:ext cx="762000" cy="259045"/>
    <xdr:sp macro="" textlink="">
      <xdr:nvSpPr>
        <xdr:cNvPr id="223" name="テキスト ボックス 222"/>
        <xdr:cNvSpPr txBox="1"/>
      </xdr:nvSpPr>
      <xdr:spPr>
        <a:xfrm>
          <a:off x="1066800" y="1360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職員数の削減、管理職手当の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５０</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％削減等により類似団体平均を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回っている。今後とも人件費の適正化について努める。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89</xdr:row>
      <xdr:rowOff>21589</xdr:rowOff>
    </xdr:to>
    <xdr:cxnSp macro="">
      <xdr:nvCxnSpPr>
        <xdr:cNvPr id="257" name="直線コネクタ 256"/>
        <xdr:cNvCxnSpPr/>
      </xdr:nvCxnSpPr>
      <xdr:spPr>
        <a:xfrm flipV="1">
          <a:off x="16179800" y="14637173"/>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21589</xdr:rowOff>
    </xdr:from>
    <xdr:to>
      <xdr:col>23</xdr:col>
      <xdr:colOff>406400</xdr:colOff>
      <xdr:row>89</xdr:row>
      <xdr:rowOff>69850</xdr:rowOff>
    </xdr:to>
    <xdr:cxnSp macro="">
      <xdr:nvCxnSpPr>
        <xdr:cNvPr id="260" name="直線コネクタ 259"/>
        <xdr:cNvCxnSpPr/>
      </xdr:nvCxnSpPr>
      <xdr:spPr>
        <a:xfrm flipV="1">
          <a:off x="15290800" y="152806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69850</xdr:rowOff>
    </xdr:to>
    <xdr:cxnSp macro="">
      <xdr:nvCxnSpPr>
        <xdr:cNvPr id="263" name="直線コネクタ 262"/>
        <xdr:cNvCxnSpPr/>
      </xdr:nvCxnSpPr>
      <xdr:spPr>
        <a:xfrm>
          <a:off x="14401800" y="1469347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86</xdr:row>
      <xdr:rowOff>5080</xdr:rowOff>
    </xdr:to>
    <xdr:cxnSp macro="">
      <xdr:nvCxnSpPr>
        <xdr:cNvPr id="266" name="直線コネクタ 265"/>
        <xdr:cNvCxnSpPr/>
      </xdr:nvCxnSpPr>
      <xdr:spPr>
        <a:xfrm flipV="1">
          <a:off x="13512800" y="1469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6" name="円/楕円 275"/>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7"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142239</xdr:rowOff>
    </xdr:from>
    <xdr:to>
      <xdr:col>23</xdr:col>
      <xdr:colOff>457200</xdr:colOff>
      <xdr:row>89</xdr:row>
      <xdr:rowOff>72389</xdr:rowOff>
    </xdr:to>
    <xdr:sp macro="" textlink="">
      <xdr:nvSpPr>
        <xdr:cNvPr id="278" name="円/楕円 277"/>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79" name="テキスト ボックス 278"/>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0" name="円/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81" name="テキスト ボックス 280"/>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2" name="円/楕円 281"/>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83" name="テキスト ボックス 28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4" name="円/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85" name="テキスト ボックス 284"/>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次糸満市行政改革大綱・実行プランにより、保育士や現業職員等の退職不補充、保育所や給食センターの民間委託等を推進した結果、類似団体</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沖縄県平均を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回る数値を示している。今後も職員の定数管理及び適正化に努める。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40338</xdr:rowOff>
    </xdr:from>
    <xdr:to>
      <xdr:col>24</xdr:col>
      <xdr:colOff>558800</xdr:colOff>
      <xdr:row>60</xdr:row>
      <xdr:rowOff>47232</xdr:rowOff>
    </xdr:to>
    <xdr:cxnSp macro="">
      <xdr:nvCxnSpPr>
        <xdr:cNvPr id="322" name="直線コネクタ 321"/>
        <xdr:cNvCxnSpPr/>
      </xdr:nvCxnSpPr>
      <xdr:spPr>
        <a:xfrm flipV="1">
          <a:off x="16179800" y="1032733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47232</xdr:rowOff>
    </xdr:from>
    <xdr:to>
      <xdr:col>23</xdr:col>
      <xdr:colOff>406400</xdr:colOff>
      <xdr:row>60</xdr:row>
      <xdr:rowOff>56424</xdr:rowOff>
    </xdr:to>
    <xdr:cxnSp macro="">
      <xdr:nvCxnSpPr>
        <xdr:cNvPr id="325" name="直線コネクタ 324"/>
        <xdr:cNvCxnSpPr/>
      </xdr:nvCxnSpPr>
      <xdr:spPr>
        <a:xfrm flipV="1">
          <a:off x="15290800" y="1033423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54126</xdr:rowOff>
    </xdr:from>
    <xdr:to>
      <xdr:col>22</xdr:col>
      <xdr:colOff>203200</xdr:colOff>
      <xdr:row>60</xdr:row>
      <xdr:rowOff>56424</xdr:rowOff>
    </xdr:to>
    <xdr:cxnSp macro="">
      <xdr:nvCxnSpPr>
        <xdr:cNvPr id="328" name="直線コネクタ 327"/>
        <xdr:cNvCxnSpPr/>
      </xdr:nvCxnSpPr>
      <xdr:spPr>
        <a:xfrm>
          <a:off x="14401800" y="103411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54126</xdr:rowOff>
    </xdr:from>
    <xdr:to>
      <xdr:col>21</xdr:col>
      <xdr:colOff>0</xdr:colOff>
      <xdr:row>60</xdr:row>
      <xdr:rowOff>59872</xdr:rowOff>
    </xdr:to>
    <xdr:cxnSp macro="">
      <xdr:nvCxnSpPr>
        <xdr:cNvPr id="331" name="直線コネクタ 330"/>
        <xdr:cNvCxnSpPr/>
      </xdr:nvCxnSpPr>
      <xdr:spPr>
        <a:xfrm flipV="1">
          <a:off x="13512800" y="1034112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160988</xdr:rowOff>
    </xdr:from>
    <xdr:to>
      <xdr:col>24</xdr:col>
      <xdr:colOff>609600</xdr:colOff>
      <xdr:row>60</xdr:row>
      <xdr:rowOff>91138</xdr:rowOff>
    </xdr:to>
    <xdr:sp macro="" textlink="">
      <xdr:nvSpPr>
        <xdr:cNvPr id="341" name="円/楕円 340"/>
        <xdr:cNvSpPr/>
      </xdr:nvSpPr>
      <xdr:spPr>
        <a:xfrm>
          <a:off x="169672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6065</xdr:rowOff>
    </xdr:from>
    <xdr:ext cx="762000" cy="259045"/>
    <xdr:sp macro="" textlink="">
      <xdr:nvSpPr>
        <xdr:cNvPr id="342" name="定員管理の状況該当値テキスト"/>
        <xdr:cNvSpPr txBox="1"/>
      </xdr:nvSpPr>
      <xdr:spPr>
        <a:xfrm>
          <a:off x="17106900" y="101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167882</xdr:rowOff>
    </xdr:from>
    <xdr:to>
      <xdr:col>23</xdr:col>
      <xdr:colOff>457200</xdr:colOff>
      <xdr:row>60</xdr:row>
      <xdr:rowOff>98032</xdr:rowOff>
    </xdr:to>
    <xdr:sp macro="" textlink="">
      <xdr:nvSpPr>
        <xdr:cNvPr id="343" name="円/楕円 342"/>
        <xdr:cNvSpPr/>
      </xdr:nvSpPr>
      <xdr:spPr>
        <a:xfrm>
          <a:off x="16129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108209</xdr:rowOff>
    </xdr:from>
    <xdr:ext cx="736600" cy="259045"/>
    <xdr:sp macro="" textlink="">
      <xdr:nvSpPr>
        <xdr:cNvPr id="344" name="テキスト ボックス 343"/>
        <xdr:cNvSpPr txBox="1"/>
      </xdr:nvSpPr>
      <xdr:spPr>
        <a:xfrm>
          <a:off x="15798800" y="1005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5624</xdr:rowOff>
    </xdr:from>
    <xdr:to>
      <xdr:col>22</xdr:col>
      <xdr:colOff>254000</xdr:colOff>
      <xdr:row>60</xdr:row>
      <xdr:rowOff>107224</xdr:rowOff>
    </xdr:to>
    <xdr:sp macro="" textlink="">
      <xdr:nvSpPr>
        <xdr:cNvPr id="345" name="円/楕円 344"/>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46" name="テキスト ボックス 345"/>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3326</xdr:rowOff>
    </xdr:from>
    <xdr:to>
      <xdr:col>21</xdr:col>
      <xdr:colOff>50800</xdr:colOff>
      <xdr:row>60</xdr:row>
      <xdr:rowOff>104926</xdr:rowOff>
    </xdr:to>
    <xdr:sp macro="" textlink="">
      <xdr:nvSpPr>
        <xdr:cNvPr id="347" name="円/楕円 346"/>
        <xdr:cNvSpPr/>
      </xdr:nvSpPr>
      <xdr:spPr>
        <a:xfrm>
          <a:off x="14351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115103</xdr:rowOff>
    </xdr:from>
    <xdr:ext cx="762000" cy="259045"/>
    <xdr:sp macro="" textlink="">
      <xdr:nvSpPr>
        <xdr:cNvPr id="348" name="テキスト ボックス 347"/>
        <xdr:cNvSpPr txBox="1"/>
      </xdr:nvSpPr>
      <xdr:spPr>
        <a:xfrm>
          <a:off x="14020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9072</xdr:rowOff>
    </xdr:from>
    <xdr:to>
      <xdr:col>19</xdr:col>
      <xdr:colOff>533400</xdr:colOff>
      <xdr:row>60</xdr:row>
      <xdr:rowOff>110672</xdr:rowOff>
    </xdr:to>
    <xdr:sp macro="" textlink="">
      <xdr:nvSpPr>
        <xdr:cNvPr id="349" name="円/楕円 348"/>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120849</xdr:rowOff>
    </xdr:from>
    <xdr:ext cx="762000" cy="259045"/>
    <xdr:sp macro="" textlink="">
      <xdr:nvSpPr>
        <xdr:cNvPr id="350" name="テキスト ボックス 349"/>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年度以降、投資的事業</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抑制</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により地方債の新規発行額が減少しており、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年度をおって改善して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おり、「第６次糸満市行政改革大綱」の数値目標である１１％以下を達成しているものの、類似団体・沖縄県平均を下回っているため、更なる改善に取り組む必要がある。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94297</xdr:rowOff>
    </xdr:to>
    <xdr:cxnSp macro="">
      <xdr:nvCxnSpPr>
        <xdr:cNvPr id="380" name="直線コネクタ 379"/>
        <xdr:cNvCxnSpPr/>
      </xdr:nvCxnSpPr>
      <xdr:spPr>
        <a:xfrm flipV="1">
          <a:off x="16179800" y="7033260"/>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94297</xdr:rowOff>
    </xdr:from>
    <xdr:to>
      <xdr:col>23</xdr:col>
      <xdr:colOff>406400</xdr:colOff>
      <xdr:row>42</xdr:row>
      <xdr:rowOff>37465</xdr:rowOff>
    </xdr:to>
    <xdr:cxnSp macro="">
      <xdr:nvCxnSpPr>
        <xdr:cNvPr id="383" name="直線コネクタ 382"/>
        <xdr:cNvCxnSpPr/>
      </xdr:nvCxnSpPr>
      <xdr:spPr>
        <a:xfrm flipV="1">
          <a:off x="15290800" y="712374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37465</xdr:rowOff>
    </xdr:from>
    <xdr:to>
      <xdr:col>22</xdr:col>
      <xdr:colOff>203200</xdr:colOff>
      <xdr:row>42</xdr:row>
      <xdr:rowOff>133985</xdr:rowOff>
    </xdr:to>
    <xdr:cxnSp macro="">
      <xdr:nvCxnSpPr>
        <xdr:cNvPr id="386" name="直線コネクタ 385"/>
        <xdr:cNvCxnSpPr/>
      </xdr:nvCxnSpPr>
      <xdr:spPr>
        <a:xfrm flipV="1">
          <a:off x="14401800" y="72383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133985</xdr:rowOff>
    </xdr:from>
    <xdr:to>
      <xdr:col>21</xdr:col>
      <xdr:colOff>0</xdr:colOff>
      <xdr:row>43</xdr:row>
      <xdr:rowOff>34925</xdr:rowOff>
    </xdr:to>
    <xdr:cxnSp macro="">
      <xdr:nvCxnSpPr>
        <xdr:cNvPr id="389" name="直線コネクタ 388"/>
        <xdr:cNvCxnSpPr/>
      </xdr:nvCxnSpPr>
      <xdr:spPr>
        <a:xfrm flipV="1">
          <a:off x="13512800" y="73348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9" name="円/楕円 39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0"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43497</xdr:rowOff>
    </xdr:from>
    <xdr:to>
      <xdr:col>23</xdr:col>
      <xdr:colOff>457200</xdr:colOff>
      <xdr:row>41</xdr:row>
      <xdr:rowOff>145097</xdr:rowOff>
    </xdr:to>
    <xdr:sp macro="" textlink="">
      <xdr:nvSpPr>
        <xdr:cNvPr id="401" name="円/楕円 400"/>
        <xdr:cNvSpPr/>
      </xdr:nvSpPr>
      <xdr:spPr>
        <a:xfrm>
          <a:off x="16129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129874</xdr:rowOff>
    </xdr:from>
    <xdr:ext cx="736600" cy="259045"/>
    <xdr:sp macro="" textlink="">
      <xdr:nvSpPr>
        <xdr:cNvPr id="402" name="テキスト ボックス 401"/>
        <xdr:cNvSpPr txBox="1"/>
      </xdr:nvSpPr>
      <xdr:spPr>
        <a:xfrm>
          <a:off x="15798800" y="715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158115</xdr:rowOff>
    </xdr:from>
    <xdr:to>
      <xdr:col>22</xdr:col>
      <xdr:colOff>254000</xdr:colOff>
      <xdr:row>42</xdr:row>
      <xdr:rowOff>88265</xdr:rowOff>
    </xdr:to>
    <xdr:sp macro="" textlink="">
      <xdr:nvSpPr>
        <xdr:cNvPr id="403" name="円/楕円 402"/>
        <xdr:cNvSpPr/>
      </xdr:nvSpPr>
      <xdr:spPr>
        <a:xfrm>
          <a:off x="15240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73042</xdr:rowOff>
    </xdr:from>
    <xdr:ext cx="762000" cy="259045"/>
    <xdr:sp macro="" textlink="">
      <xdr:nvSpPr>
        <xdr:cNvPr id="404" name="テキスト ボックス 403"/>
        <xdr:cNvSpPr txBox="1"/>
      </xdr:nvSpPr>
      <xdr:spPr>
        <a:xfrm>
          <a:off x="14909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83185</xdr:rowOff>
    </xdr:from>
    <xdr:to>
      <xdr:col>21</xdr:col>
      <xdr:colOff>50800</xdr:colOff>
      <xdr:row>43</xdr:row>
      <xdr:rowOff>13335</xdr:rowOff>
    </xdr:to>
    <xdr:sp macro="" textlink="">
      <xdr:nvSpPr>
        <xdr:cNvPr id="405" name="円/楕円 404"/>
        <xdr:cNvSpPr/>
      </xdr:nvSpPr>
      <xdr:spPr>
        <a:xfrm>
          <a:off x="14351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169562</xdr:rowOff>
    </xdr:from>
    <xdr:ext cx="762000" cy="259045"/>
    <xdr:sp macro="" textlink="">
      <xdr:nvSpPr>
        <xdr:cNvPr id="406" name="テキスト ボックス 405"/>
        <xdr:cNvSpPr txBox="1"/>
      </xdr:nvSpPr>
      <xdr:spPr>
        <a:xfrm>
          <a:off x="14020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155575</xdr:rowOff>
    </xdr:from>
    <xdr:to>
      <xdr:col>19</xdr:col>
      <xdr:colOff>533400</xdr:colOff>
      <xdr:row>43</xdr:row>
      <xdr:rowOff>85725</xdr:rowOff>
    </xdr:to>
    <xdr:sp macro="" textlink="">
      <xdr:nvSpPr>
        <xdr:cNvPr id="407" name="円/楕円 406"/>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70502</xdr:rowOff>
    </xdr:from>
    <xdr:ext cx="762000" cy="259045"/>
    <xdr:sp macro="" textlink="">
      <xdr:nvSpPr>
        <xdr:cNvPr id="408" name="テキスト ボックス 407"/>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地方債の元金償還額が新規発行額を上回っていることにより地方債残高の減少が続いているため、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比率は徐々に改善しているが、類似団体</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・沖縄県平均を上回っているため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、今後とも人件費や公債費等の義務的経費の削減を中心に行財政改革に取り組み、財政健全化に努める。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4445</xdr:rowOff>
    </xdr:from>
    <xdr:to>
      <xdr:col>24</xdr:col>
      <xdr:colOff>558800</xdr:colOff>
      <xdr:row>18</xdr:row>
      <xdr:rowOff>55118</xdr:rowOff>
    </xdr:to>
    <xdr:cxnSp macro="">
      <xdr:nvCxnSpPr>
        <xdr:cNvPr id="438" name="直線コネクタ 437"/>
        <xdr:cNvCxnSpPr/>
      </xdr:nvCxnSpPr>
      <xdr:spPr>
        <a:xfrm flipV="1">
          <a:off x="16179800" y="309054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55118</xdr:rowOff>
    </xdr:from>
    <xdr:to>
      <xdr:col>23</xdr:col>
      <xdr:colOff>406400</xdr:colOff>
      <xdr:row>18</xdr:row>
      <xdr:rowOff>111220</xdr:rowOff>
    </xdr:to>
    <xdr:cxnSp macro="">
      <xdr:nvCxnSpPr>
        <xdr:cNvPr id="441" name="直線コネクタ 440"/>
        <xdr:cNvCxnSpPr/>
      </xdr:nvCxnSpPr>
      <xdr:spPr>
        <a:xfrm flipV="1">
          <a:off x="15290800" y="314121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111220</xdr:rowOff>
    </xdr:from>
    <xdr:to>
      <xdr:col>22</xdr:col>
      <xdr:colOff>203200</xdr:colOff>
      <xdr:row>18</xdr:row>
      <xdr:rowOff>154654</xdr:rowOff>
    </xdr:to>
    <xdr:cxnSp macro="">
      <xdr:nvCxnSpPr>
        <xdr:cNvPr id="444" name="直線コネクタ 443"/>
        <xdr:cNvCxnSpPr/>
      </xdr:nvCxnSpPr>
      <xdr:spPr>
        <a:xfrm flipV="1">
          <a:off x="14401800" y="31973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154654</xdr:rowOff>
    </xdr:from>
    <xdr:to>
      <xdr:col>21</xdr:col>
      <xdr:colOff>0</xdr:colOff>
      <xdr:row>19</xdr:row>
      <xdr:rowOff>35687</xdr:rowOff>
    </xdr:to>
    <xdr:cxnSp macro="">
      <xdr:nvCxnSpPr>
        <xdr:cNvPr id="447" name="直線コネクタ 446"/>
        <xdr:cNvCxnSpPr/>
      </xdr:nvCxnSpPr>
      <xdr:spPr>
        <a:xfrm flipV="1">
          <a:off x="13512800" y="3240754"/>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125095</xdr:rowOff>
    </xdr:from>
    <xdr:to>
      <xdr:col>24</xdr:col>
      <xdr:colOff>609600</xdr:colOff>
      <xdr:row>18</xdr:row>
      <xdr:rowOff>55245</xdr:rowOff>
    </xdr:to>
    <xdr:sp macro="" textlink="">
      <xdr:nvSpPr>
        <xdr:cNvPr id="457" name="円/楕円 456"/>
        <xdr:cNvSpPr/>
      </xdr:nvSpPr>
      <xdr:spPr>
        <a:xfrm>
          <a:off x="169672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97172</xdr:rowOff>
    </xdr:from>
    <xdr:ext cx="762000" cy="259045"/>
    <xdr:sp macro="" textlink="">
      <xdr:nvSpPr>
        <xdr:cNvPr id="458" name="将来負担の状況該当値テキスト"/>
        <xdr:cNvSpPr txBox="1"/>
      </xdr:nvSpPr>
      <xdr:spPr>
        <a:xfrm>
          <a:off x="17106900" y="30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4318</xdr:rowOff>
    </xdr:from>
    <xdr:to>
      <xdr:col>23</xdr:col>
      <xdr:colOff>457200</xdr:colOff>
      <xdr:row>18</xdr:row>
      <xdr:rowOff>105918</xdr:rowOff>
    </xdr:to>
    <xdr:sp macro="" textlink="">
      <xdr:nvSpPr>
        <xdr:cNvPr id="459" name="円/楕円 458"/>
        <xdr:cNvSpPr/>
      </xdr:nvSpPr>
      <xdr:spPr>
        <a:xfrm>
          <a:off x="16129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90695</xdr:rowOff>
    </xdr:from>
    <xdr:ext cx="736600" cy="259045"/>
    <xdr:sp macro="" textlink="">
      <xdr:nvSpPr>
        <xdr:cNvPr id="460" name="テキスト ボックス 459"/>
        <xdr:cNvSpPr txBox="1"/>
      </xdr:nvSpPr>
      <xdr:spPr>
        <a:xfrm>
          <a:off x="15798800" y="317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60420</xdr:rowOff>
    </xdr:from>
    <xdr:to>
      <xdr:col>22</xdr:col>
      <xdr:colOff>254000</xdr:colOff>
      <xdr:row>18</xdr:row>
      <xdr:rowOff>162020</xdr:rowOff>
    </xdr:to>
    <xdr:sp macro="" textlink="">
      <xdr:nvSpPr>
        <xdr:cNvPr id="461" name="円/楕円 460"/>
        <xdr:cNvSpPr/>
      </xdr:nvSpPr>
      <xdr:spPr>
        <a:xfrm>
          <a:off x="15240000" y="31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146797</xdr:rowOff>
    </xdr:from>
    <xdr:ext cx="762000" cy="259045"/>
    <xdr:sp macro="" textlink="">
      <xdr:nvSpPr>
        <xdr:cNvPr id="462" name="テキスト ボックス 461"/>
        <xdr:cNvSpPr txBox="1"/>
      </xdr:nvSpPr>
      <xdr:spPr>
        <a:xfrm>
          <a:off x="14909800" y="32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103854</xdr:rowOff>
    </xdr:from>
    <xdr:to>
      <xdr:col>21</xdr:col>
      <xdr:colOff>50800</xdr:colOff>
      <xdr:row>19</xdr:row>
      <xdr:rowOff>34004</xdr:rowOff>
    </xdr:to>
    <xdr:sp macro="" textlink="">
      <xdr:nvSpPr>
        <xdr:cNvPr id="463" name="円/楕円 462"/>
        <xdr:cNvSpPr/>
      </xdr:nvSpPr>
      <xdr:spPr>
        <a:xfrm>
          <a:off x="14351000" y="31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18781</xdr:rowOff>
    </xdr:from>
    <xdr:ext cx="762000" cy="259045"/>
    <xdr:sp macro="" textlink="">
      <xdr:nvSpPr>
        <xdr:cNvPr id="464" name="テキスト ボックス 463"/>
        <xdr:cNvSpPr txBox="1"/>
      </xdr:nvSpPr>
      <xdr:spPr>
        <a:xfrm>
          <a:off x="14020800" y="327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156337</xdr:rowOff>
    </xdr:from>
    <xdr:to>
      <xdr:col>19</xdr:col>
      <xdr:colOff>533400</xdr:colOff>
      <xdr:row>19</xdr:row>
      <xdr:rowOff>86487</xdr:rowOff>
    </xdr:to>
    <xdr:sp macro="" textlink="">
      <xdr:nvSpPr>
        <xdr:cNvPr id="465" name="円/楕円 464"/>
        <xdr:cNvSpPr/>
      </xdr:nvSpPr>
      <xdr:spPr>
        <a:xfrm>
          <a:off x="13462000" y="32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71264</xdr:rowOff>
    </xdr:from>
    <xdr:ext cx="762000" cy="259045"/>
    <xdr:sp macro="" textlink="">
      <xdr:nvSpPr>
        <xdr:cNvPr id="466" name="テキスト ボックス 465"/>
        <xdr:cNvSpPr txBox="1"/>
      </xdr:nvSpPr>
      <xdr:spPr>
        <a:xfrm>
          <a:off x="13131800" y="33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沖縄県糸満市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59,854
59,668
46.64
22,580,595
22,017,126
454,970
11,696,710
21,082,433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団塊の世代の大量退職による退職手当負担金の増により、</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類似団体・沖縄県平均を</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上回った。</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退職手当負担金の増は平成２６年度まで継続することから、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退職者不補充、管理職手当削減等人件費の圧縮を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88900</xdr:rowOff>
    </xdr:to>
    <xdr:cxnSp macro="">
      <xdr:nvCxnSpPr>
        <xdr:cNvPr id="65" name="直線コネクタ 64"/>
        <xdr:cNvCxnSpPr/>
      </xdr:nvCxnSpPr>
      <xdr:spPr>
        <a:xfrm flipV="1">
          <a:off x="3987800" y="6520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38</xdr:row>
      <xdr:rowOff>88900</xdr:rowOff>
    </xdr:to>
    <xdr:cxnSp macro="">
      <xdr:nvCxnSpPr>
        <xdr:cNvPr id="68" name="直線コネクタ 67"/>
        <xdr:cNvCxnSpPr/>
      </xdr:nvCxnSpPr>
      <xdr:spPr>
        <a:xfrm>
          <a:off x="3098800" y="63982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92710</xdr:rowOff>
    </xdr:to>
    <xdr:cxnSp macro="">
      <xdr:nvCxnSpPr>
        <xdr:cNvPr id="71" name="直線コネクタ 70"/>
        <xdr:cNvCxnSpPr/>
      </xdr:nvCxnSpPr>
      <xdr:spPr>
        <a:xfrm flipV="1">
          <a:off x="2209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119380</xdr:rowOff>
    </xdr:to>
    <xdr:cxnSp macro="">
      <xdr:nvCxnSpPr>
        <xdr:cNvPr id="74" name="直線コネクタ 73"/>
        <xdr:cNvCxnSpPr/>
      </xdr:nvCxnSpPr>
      <xdr:spPr>
        <a:xfrm flipV="1">
          <a:off x="1320800" y="6436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4" name="円/楕円 83"/>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5"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6" name="円/楕円 85"/>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7" name="テキスト ボックス 86"/>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8" name="円/楕円 87"/>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115587</xdr:rowOff>
    </xdr:from>
    <xdr:ext cx="762000" cy="259045"/>
    <xdr:sp macro="" textlink="">
      <xdr:nvSpPr>
        <xdr:cNvPr id="89" name="テキスト ボックス 88"/>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0" name="円/楕円 89"/>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1" name="テキスト ボックス 90"/>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2" name="円/楕円 91"/>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3" name="テキスト ボックス 92"/>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物件費が類似団体、全国及び沖縄県平均を下回っている要因として、ごみ処理業務を一部事務組合で行っていることがあげられる。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107950</xdr:rowOff>
    </xdr:to>
    <xdr:cxnSp macro="">
      <xdr:nvCxnSpPr>
        <xdr:cNvPr id="126" name="直線コネクタ 125"/>
        <xdr:cNvCxnSpPr/>
      </xdr:nvCxnSpPr>
      <xdr:spPr>
        <a:xfrm>
          <a:off x="15671800" y="267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107950</xdr:rowOff>
    </xdr:to>
    <xdr:cxnSp macro="">
      <xdr:nvCxnSpPr>
        <xdr:cNvPr id="129" name="直線コネクタ 128"/>
        <xdr:cNvCxnSpPr/>
      </xdr:nvCxnSpPr>
      <xdr:spPr>
        <a:xfrm>
          <a:off x="14782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107950</xdr:rowOff>
    </xdr:to>
    <xdr:cxnSp macro="">
      <xdr:nvCxnSpPr>
        <xdr:cNvPr id="132" name="直線コネクタ 131"/>
        <xdr:cNvCxnSpPr/>
      </xdr:nvCxnSpPr>
      <xdr:spPr>
        <a:xfrm>
          <a:off x="13893800" y="2580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8890</xdr:rowOff>
    </xdr:to>
    <xdr:cxnSp macro="">
      <xdr:nvCxnSpPr>
        <xdr:cNvPr id="135" name="直線コネクタ 134"/>
        <xdr:cNvCxnSpPr/>
      </xdr:nvCxnSpPr>
      <xdr:spPr>
        <a:xfrm>
          <a:off x="13004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5" name="円/楕円 144"/>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6"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7" name="円/楕円 146"/>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8" name="テキスト ボックス 147"/>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49" name="円/楕円 148"/>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0" name="テキスト ボックス 149"/>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1" name="円/楕円 150"/>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2" name="テキスト ボックス 151"/>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3" name="円/楕円 152"/>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4" name="テキスト ボックス 15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障害者福祉サービス費、</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生活保護費、児童福祉費等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の上昇傾向であり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、今後も類似団体</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・沖縄県平均</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を上回る高い水準で推移</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している。調査・審査等のさらなる適正化や見直しを進めることにより、上昇傾向に歯止めをかけるよう努める。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xdr:rowOff>
    </xdr:from>
    <xdr:to>
      <xdr:col>7</xdr:col>
      <xdr:colOff>15875</xdr:colOff>
      <xdr:row>59</xdr:row>
      <xdr:rowOff>10414</xdr:rowOff>
    </xdr:to>
    <xdr:cxnSp macro="">
      <xdr:nvCxnSpPr>
        <xdr:cNvPr id="185" name="直線コネクタ 184"/>
        <xdr:cNvCxnSpPr/>
      </xdr:nvCxnSpPr>
      <xdr:spPr>
        <a:xfrm>
          <a:off x="3987800" y="101168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170434</xdr:rowOff>
    </xdr:from>
    <xdr:to>
      <xdr:col>5</xdr:col>
      <xdr:colOff>549275</xdr:colOff>
      <xdr:row>59</xdr:row>
      <xdr:rowOff>1270</xdr:rowOff>
    </xdr:to>
    <xdr:cxnSp macro="">
      <xdr:nvCxnSpPr>
        <xdr:cNvPr id="188" name="直線コネクタ 187"/>
        <xdr:cNvCxnSpPr/>
      </xdr:nvCxnSpPr>
      <xdr:spPr>
        <a:xfrm>
          <a:off x="3098800" y="99430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170434</xdr:rowOff>
    </xdr:from>
    <xdr:to>
      <xdr:col>4</xdr:col>
      <xdr:colOff>346075</xdr:colOff>
      <xdr:row>58</xdr:row>
      <xdr:rowOff>117856</xdr:rowOff>
    </xdr:to>
    <xdr:cxnSp macro="">
      <xdr:nvCxnSpPr>
        <xdr:cNvPr id="191" name="直線コネクタ 190"/>
        <xdr:cNvCxnSpPr/>
      </xdr:nvCxnSpPr>
      <xdr:spPr>
        <a:xfrm flipV="1">
          <a:off x="2209800" y="99430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53848</xdr:rowOff>
    </xdr:from>
    <xdr:to>
      <xdr:col>3</xdr:col>
      <xdr:colOff>142875</xdr:colOff>
      <xdr:row>58</xdr:row>
      <xdr:rowOff>117856</xdr:rowOff>
    </xdr:to>
    <xdr:cxnSp macro="">
      <xdr:nvCxnSpPr>
        <xdr:cNvPr id="194" name="直線コネクタ 193"/>
        <xdr:cNvCxnSpPr/>
      </xdr:nvCxnSpPr>
      <xdr:spPr>
        <a:xfrm>
          <a:off x="1320800" y="99979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131064</xdr:rowOff>
    </xdr:from>
    <xdr:to>
      <xdr:col>7</xdr:col>
      <xdr:colOff>66675</xdr:colOff>
      <xdr:row>59</xdr:row>
      <xdr:rowOff>61214</xdr:rowOff>
    </xdr:to>
    <xdr:sp macro="" textlink="">
      <xdr:nvSpPr>
        <xdr:cNvPr id="204" name="円/楕円 203"/>
        <xdr:cNvSpPr/>
      </xdr:nvSpPr>
      <xdr:spPr>
        <a:xfrm>
          <a:off x="47752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103141</xdr:rowOff>
    </xdr:from>
    <xdr:ext cx="762000" cy="259045"/>
    <xdr:sp macro="" textlink="">
      <xdr:nvSpPr>
        <xdr:cNvPr id="205" name="扶助費該当値テキスト"/>
        <xdr:cNvSpPr txBox="1"/>
      </xdr:nvSpPr>
      <xdr:spPr>
        <a:xfrm>
          <a:off x="49149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121920</xdr:rowOff>
    </xdr:from>
    <xdr:to>
      <xdr:col>5</xdr:col>
      <xdr:colOff>600075</xdr:colOff>
      <xdr:row>59</xdr:row>
      <xdr:rowOff>52070</xdr:rowOff>
    </xdr:to>
    <xdr:sp macro="" textlink="">
      <xdr:nvSpPr>
        <xdr:cNvPr id="206" name="円/楕円 205"/>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36847</xdr:rowOff>
    </xdr:from>
    <xdr:ext cx="736600" cy="259045"/>
    <xdr:sp macro="" textlink="">
      <xdr:nvSpPr>
        <xdr:cNvPr id="207" name="テキスト ボックス 206"/>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119634</xdr:rowOff>
    </xdr:from>
    <xdr:to>
      <xdr:col>4</xdr:col>
      <xdr:colOff>396875</xdr:colOff>
      <xdr:row>58</xdr:row>
      <xdr:rowOff>49784</xdr:rowOff>
    </xdr:to>
    <xdr:sp macro="" textlink="">
      <xdr:nvSpPr>
        <xdr:cNvPr id="208" name="円/楕円 207"/>
        <xdr:cNvSpPr/>
      </xdr:nvSpPr>
      <xdr:spPr>
        <a:xfrm>
          <a:off x="3048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34561</xdr:rowOff>
    </xdr:from>
    <xdr:ext cx="762000" cy="259045"/>
    <xdr:sp macro="" textlink="">
      <xdr:nvSpPr>
        <xdr:cNvPr id="209" name="テキスト ボックス 208"/>
        <xdr:cNvSpPr txBox="1"/>
      </xdr:nvSpPr>
      <xdr:spPr>
        <a:xfrm>
          <a:off x="2717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67056</xdr:rowOff>
    </xdr:from>
    <xdr:to>
      <xdr:col>3</xdr:col>
      <xdr:colOff>193675</xdr:colOff>
      <xdr:row>58</xdr:row>
      <xdr:rowOff>168656</xdr:rowOff>
    </xdr:to>
    <xdr:sp macro="" textlink="">
      <xdr:nvSpPr>
        <xdr:cNvPr id="210" name="円/楕円 209"/>
        <xdr:cNvSpPr/>
      </xdr:nvSpPr>
      <xdr:spPr>
        <a:xfrm>
          <a:off x="2159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153433</xdr:rowOff>
    </xdr:from>
    <xdr:ext cx="762000" cy="259045"/>
    <xdr:sp macro="" textlink="">
      <xdr:nvSpPr>
        <xdr:cNvPr id="211" name="テキスト ボックス 210"/>
        <xdr:cNvSpPr txBox="1"/>
      </xdr:nvSpPr>
      <xdr:spPr>
        <a:xfrm>
          <a:off x="1828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xdr:rowOff>
    </xdr:from>
    <xdr:to>
      <xdr:col>1</xdr:col>
      <xdr:colOff>676275</xdr:colOff>
      <xdr:row>58</xdr:row>
      <xdr:rowOff>104648</xdr:rowOff>
    </xdr:to>
    <xdr:sp macro="" textlink="">
      <xdr:nvSpPr>
        <xdr:cNvPr id="212" name="円/楕円 211"/>
        <xdr:cNvSpPr/>
      </xdr:nvSpPr>
      <xdr:spPr>
        <a:xfrm>
          <a:off x="1270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89425</xdr:rowOff>
    </xdr:from>
    <xdr:ext cx="762000" cy="259045"/>
    <xdr:sp macro="" textlink="">
      <xdr:nvSpPr>
        <xdr:cNvPr id="213" name="テキスト ボックス 212"/>
        <xdr:cNvSpPr txBox="1"/>
      </xdr:nvSpPr>
      <xdr:spPr>
        <a:xfrm>
          <a:off x="939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特別会計への繰出金は増加傾向であ</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類似団体・沖縄県平均を上回っている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。高齢化等の進展により国民健康保険特別会計</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介護</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保健特別会計の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給付費</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の増加や農業集落排水特別会計の新設によるものが要因している。今後は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給付</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費の適正化、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保険料の見直し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やさらなる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徴収強化等に取り組む。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54610</xdr:rowOff>
    </xdr:to>
    <xdr:cxnSp macro="">
      <xdr:nvCxnSpPr>
        <xdr:cNvPr id="246" name="直線コネクタ 245"/>
        <xdr:cNvCxnSpPr/>
      </xdr:nvCxnSpPr>
      <xdr:spPr>
        <a:xfrm>
          <a:off x="15671800" y="9827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54610</xdr:rowOff>
    </xdr:to>
    <xdr:cxnSp macro="">
      <xdr:nvCxnSpPr>
        <xdr:cNvPr id="249" name="直線コネクタ 248"/>
        <xdr:cNvCxnSpPr/>
      </xdr:nvCxnSpPr>
      <xdr:spPr>
        <a:xfrm>
          <a:off x="14782800" y="975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157480</xdr:rowOff>
    </xdr:to>
    <xdr:cxnSp macro="">
      <xdr:nvCxnSpPr>
        <xdr:cNvPr id="252" name="直線コネクタ 251"/>
        <xdr:cNvCxnSpPr/>
      </xdr:nvCxnSpPr>
      <xdr:spPr>
        <a:xfrm>
          <a:off x="13893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16510</xdr:rowOff>
    </xdr:to>
    <xdr:cxnSp macro="">
      <xdr:nvCxnSpPr>
        <xdr:cNvPr id="255" name="直線コネクタ 254"/>
        <xdr:cNvCxnSpPr/>
      </xdr:nvCxnSpPr>
      <xdr:spPr>
        <a:xfrm flipV="1">
          <a:off x="13004800" y="974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5" name="円/楕円 264"/>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66"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7" name="円/楕円 266"/>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8" name="テキスト ボックス 267"/>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69" name="円/楕円 268"/>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70" name="テキスト ボックス 269"/>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1" name="円/楕円 270"/>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2" name="テキスト ボックス 27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3" name="円/楕円 272"/>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4" name="テキスト ボックス 27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糸満市豊見城市清掃施設組合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（元利償還金の減によるもの）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ポイント下回った。これまでも単費補助金等の見直しにより類似団体、全国平均を下回っていたが、今後も補助金の適正化に努める。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56134</xdr:rowOff>
    </xdr:to>
    <xdr:cxnSp macro="">
      <xdr:nvCxnSpPr>
        <xdr:cNvPr id="304" name="直線コネクタ 303"/>
        <xdr:cNvCxnSpPr/>
      </xdr:nvCxnSpPr>
      <xdr:spPr>
        <a:xfrm flipV="1">
          <a:off x="15671800" y="59791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115570</xdr:rowOff>
    </xdr:to>
    <xdr:cxnSp macro="">
      <xdr:nvCxnSpPr>
        <xdr:cNvPr id="307" name="直線コネクタ 306"/>
        <xdr:cNvCxnSpPr/>
      </xdr:nvCxnSpPr>
      <xdr:spPr>
        <a:xfrm flipV="1">
          <a:off x="14782800" y="60568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129286</xdr:rowOff>
    </xdr:to>
    <xdr:cxnSp macro="">
      <xdr:nvCxnSpPr>
        <xdr:cNvPr id="310" name="直線コネクタ 309"/>
        <xdr:cNvCxnSpPr/>
      </xdr:nvCxnSpPr>
      <xdr:spPr>
        <a:xfrm flipV="1">
          <a:off x="13893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152146</xdr:rowOff>
    </xdr:to>
    <xdr:cxnSp macro="">
      <xdr:nvCxnSpPr>
        <xdr:cNvPr id="313" name="直線コネクタ 312"/>
        <xdr:cNvCxnSpPr/>
      </xdr:nvCxnSpPr>
      <xdr:spPr>
        <a:xfrm flipV="1">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3" name="円/楕円 322"/>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4"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25" name="円/楕円 324"/>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26" name="テキスト ボックス 325"/>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7" name="円/楕円 326"/>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8" name="テキスト ボックス 327"/>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29" name="円/楕円 328"/>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30" name="テキスト ボックス 329"/>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1" name="円/楕円 330"/>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2" name="テキスト ボックス 331"/>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一時借入金利子の増はあるものの、平成１９年度移行新規発行を抑制してきたことにより元利償還金が減少しているため、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０．１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回っ</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ているが、類似団体・沖縄県平均を上回っている。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は沖縄振興特別推進交付金事業に伴う地方債発行が予想されるため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、財政を圧迫することがないよう注視していく必要がある。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85852</xdr:rowOff>
    </xdr:to>
    <xdr:cxnSp macro="">
      <xdr:nvCxnSpPr>
        <xdr:cNvPr id="362" name="直線コネクタ 361"/>
        <xdr:cNvCxnSpPr/>
      </xdr:nvCxnSpPr>
      <xdr:spPr>
        <a:xfrm flipV="1">
          <a:off x="3987800" y="134543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85852</xdr:rowOff>
    </xdr:to>
    <xdr:cxnSp macro="">
      <xdr:nvCxnSpPr>
        <xdr:cNvPr id="365" name="直線コネクタ 364"/>
        <xdr:cNvCxnSpPr/>
      </xdr:nvCxnSpPr>
      <xdr:spPr>
        <a:xfrm>
          <a:off x="3098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108713</xdr:rowOff>
    </xdr:to>
    <xdr:cxnSp macro="">
      <xdr:nvCxnSpPr>
        <xdr:cNvPr id="368" name="直線コネクタ 367"/>
        <xdr:cNvCxnSpPr/>
      </xdr:nvCxnSpPr>
      <xdr:spPr>
        <a:xfrm flipV="1">
          <a:off x="2209800" y="134452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79</xdr:row>
      <xdr:rowOff>42418</xdr:rowOff>
    </xdr:to>
    <xdr:cxnSp macro="">
      <xdr:nvCxnSpPr>
        <xdr:cNvPr id="371" name="直線コネクタ 370"/>
        <xdr:cNvCxnSpPr/>
      </xdr:nvCxnSpPr>
      <xdr:spPr>
        <a:xfrm flipV="1">
          <a:off x="1320800" y="134818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1" name="円/楕円 380"/>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2"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3" name="円/楕円 382"/>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4" name="テキスト ボックス 38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5" name="円/楕円 384"/>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6" name="テキスト ボックス 385"/>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87" name="円/楕円 386"/>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8" name="テキスト ボックス 387"/>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89" name="円/楕円 388"/>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390" name="テキスト ボックス 389"/>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人件費で</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△１．２</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補助費で△１．９ポイント、扶助費で０．２ポイントであった。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人件費は退職手当負担金の増が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あるものの退職者と新規採用者の給与の差により全体としては減、補助費は糸豊清掃施設組合の負担金の減が影響している。扶助費は横ばいだが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近年の社会情勢の影響により社会保障関係費が増加していることを考慮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すると</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は増加するものと</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思われる。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78</xdr:row>
      <xdr:rowOff>127000</xdr:rowOff>
    </xdr:to>
    <xdr:cxnSp macro="">
      <xdr:nvCxnSpPr>
        <xdr:cNvPr id="423" name="直線コネクタ 422"/>
        <xdr:cNvCxnSpPr/>
      </xdr:nvCxnSpPr>
      <xdr:spPr>
        <a:xfrm flipV="1">
          <a:off x="15671800" y="133972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78</xdr:row>
      <xdr:rowOff>127000</xdr:rowOff>
    </xdr:to>
    <xdr:cxnSp macro="">
      <xdr:nvCxnSpPr>
        <xdr:cNvPr id="426" name="直線コネクタ 425"/>
        <xdr:cNvCxnSpPr/>
      </xdr:nvCxnSpPr>
      <xdr:spPr>
        <a:xfrm>
          <a:off x="14782800" y="13340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77</xdr:row>
      <xdr:rowOff>161289</xdr:rowOff>
    </xdr:to>
    <xdr:cxnSp macro="">
      <xdr:nvCxnSpPr>
        <xdr:cNvPr id="429" name="直線コネクタ 428"/>
        <xdr:cNvCxnSpPr/>
      </xdr:nvCxnSpPr>
      <xdr:spPr>
        <a:xfrm flipV="1">
          <a:off x="13893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88900</xdr:rowOff>
    </xdr:to>
    <xdr:cxnSp macro="">
      <xdr:nvCxnSpPr>
        <xdr:cNvPr id="432" name="直線コネクタ 431"/>
        <xdr:cNvCxnSpPr/>
      </xdr:nvCxnSpPr>
      <xdr:spPr>
        <a:xfrm flipV="1">
          <a:off x="13004800" y="13362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2" name="円/楕円 441"/>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3"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4" name="円/楕円 443"/>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5" name="テキスト ボックス 444"/>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6" name="円/楕円 445"/>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7" name="テキスト ボックス 446"/>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48" name="円/楕円 447"/>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49" name="テキスト ボックス 448"/>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50" name="円/楕円 449"/>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124477</xdr:rowOff>
    </xdr:from>
    <xdr:ext cx="762000" cy="259045"/>
    <xdr:sp macro="" textlink="">
      <xdr:nvSpPr>
        <xdr:cNvPr id="451" name="テキスト ボックス 450"/>
        <xdr:cNvSpPr txBox="1"/>
      </xdr:nvSpPr>
      <xdr:spPr>
        <a:xfrm>
          <a:off x="12623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沖縄県糸満市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11367</xdr:rowOff>
    </xdr:from>
    <xdr:to>
      <xdr:col>4</xdr:col>
      <xdr:colOff>1117600</xdr:colOff>
      <xdr:row>18</xdr:row>
      <xdr:rowOff>84442</xdr:rowOff>
    </xdr:to>
    <xdr:cxnSp macro="">
      <xdr:nvCxnSpPr>
        <xdr:cNvPr id="50" name="直線コネクタ 49"/>
        <xdr:cNvCxnSpPr/>
      </xdr:nvCxnSpPr>
      <xdr:spPr bwMode="auto">
        <a:xfrm>
          <a:off x="5003800" y="3145092"/>
          <a:ext cx="647700" cy="7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158661</xdr:rowOff>
    </xdr:from>
    <xdr:to>
      <xdr:col>4</xdr:col>
      <xdr:colOff>469900</xdr:colOff>
      <xdr:row>18</xdr:row>
      <xdr:rowOff>11367</xdr:rowOff>
    </xdr:to>
    <xdr:cxnSp macro="">
      <xdr:nvCxnSpPr>
        <xdr:cNvPr id="53" name="直線コネクタ 52"/>
        <xdr:cNvCxnSpPr/>
      </xdr:nvCxnSpPr>
      <xdr:spPr bwMode="auto">
        <a:xfrm>
          <a:off x="4305300" y="3120936"/>
          <a:ext cx="698500" cy="2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153499</xdr:rowOff>
    </xdr:from>
    <xdr:to>
      <xdr:col>3</xdr:col>
      <xdr:colOff>904875</xdr:colOff>
      <xdr:row>17</xdr:row>
      <xdr:rowOff>158661</xdr:rowOff>
    </xdr:to>
    <xdr:cxnSp macro="">
      <xdr:nvCxnSpPr>
        <xdr:cNvPr id="56" name="直線コネクタ 55"/>
        <xdr:cNvCxnSpPr/>
      </xdr:nvCxnSpPr>
      <xdr:spPr bwMode="auto">
        <a:xfrm>
          <a:off x="3606800" y="3115774"/>
          <a:ext cx="698500" cy="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138735</xdr:rowOff>
    </xdr:from>
    <xdr:to>
      <xdr:col>3</xdr:col>
      <xdr:colOff>206375</xdr:colOff>
      <xdr:row>17</xdr:row>
      <xdr:rowOff>153499</xdr:rowOff>
    </xdr:to>
    <xdr:cxnSp macro="">
      <xdr:nvCxnSpPr>
        <xdr:cNvPr id="59" name="直線コネクタ 58"/>
        <xdr:cNvCxnSpPr/>
      </xdr:nvCxnSpPr>
      <xdr:spPr bwMode="auto">
        <a:xfrm>
          <a:off x="2908300" y="3101010"/>
          <a:ext cx="698500" cy="1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33642</xdr:rowOff>
    </xdr:from>
    <xdr:to>
      <xdr:col>5</xdr:col>
      <xdr:colOff>34925</xdr:colOff>
      <xdr:row>18</xdr:row>
      <xdr:rowOff>135242</xdr:rowOff>
    </xdr:to>
    <xdr:sp macro="" textlink="">
      <xdr:nvSpPr>
        <xdr:cNvPr id="69" name="円/楕円 68"/>
        <xdr:cNvSpPr/>
      </xdr:nvSpPr>
      <xdr:spPr bwMode="auto">
        <a:xfrm>
          <a:off x="5600700" y="316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5719</xdr:rowOff>
    </xdr:from>
    <xdr:ext cx="762000" cy="259045"/>
    <xdr:sp macro="" textlink="">
      <xdr:nvSpPr>
        <xdr:cNvPr id="70" name="人口1人当たり決算額の推移該当値テキスト130"/>
        <xdr:cNvSpPr txBox="1"/>
      </xdr:nvSpPr>
      <xdr:spPr>
        <a:xfrm>
          <a:off x="5740400" y="313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132017</xdr:rowOff>
    </xdr:from>
    <xdr:to>
      <xdr:col>4</xdr:col>
      <xdr:colOff>520700</xdr:colOff>
      <xdr:row>18</xdr:row>
      <xdr:rowOff>62167</xdr:rowOff>
    </xdr:to>
    <xdr:sp macro="" textlink="">
      <xdr:nvSpPr>
        <xdr:cNvPr id="71" name="円/楕円 70"/>
        <xdr:cNvSpPr/>
      </xdr:nvSpPr>
      <xdr:spPr bwMode="auto">
        <a:xfrm>
          <a:off x="4953000" y="309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46944</xdr:rowOff>
    </xdr:from>
    <xdr:ext cx="736600" cy="259045"/>
    <xdr:sp macro="" textlink="">
      <xdr:nvSpPr>
        <xdr:cNvPr id="72" name="テキスト ボックス 71"/>
        <xdr:cNvSpPr txBox="1"/>
      </xdr:nvSpPr>
      <xdr:spPr>
        <a:xfrm>
          <a:off x="4622800" y="318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107861</xdr:rowOff>
    </xdr:from>
    <xdr:to>
      <xdr:col>3</xdr:col>
      <xdr:colOff>955675</xdr:colOff>
      <xdr:row>18</xdr:row>
      <xdr:rowOff>38011</xdr:rowOff>
    </xdr:to>
    <xdr:sp macro="" textlink="">
      <xdr:nvSpPr>
        <xdr:cNvPr id="73" name="円/楕円 72"/>
        <xdr:cNvSpPr/>
      </xdr:nvSpPr>
      <xdr:spPr bwMode="auto">
        <a:xfrm>
          <a:off x="4254500" y="307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22788</xdr:rowOff>
    </xdr:from>
    <xdr:ext cx="762000" cy="259045"/>
    <xdr:sp macro="" textlink="">
      <xdr:nvSpPr>
        <xdr:cNvPr id="74" name="テキスト ボックス 73"/>
        <xdr:cNvSpPr txBox="1"/>
      </xdr:nvSpPr>
      <xdr:spPr>
        <a:xfrm>
          <a:off x="3924300" y="315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102699</xdr:rowOff>
    </xdr:from>
    <xdr:to>
      <xdr:col>3</xdr:col>
      <xdr:colOff>257175</xdr:colOff>
      <xdr:row>18</xdr:row>
      <xdr:rowOff>32849</xdr:rowOff>
    </xdr:to>
    <xdr:sp macro="" textlink="">
      <xdr:nvSpPr>
        <xdr:cNvPr id="75" name="円/楕円 74"/>
        <xdr:cNvSpPr/>
      </xdr:nvSpPr>
      <xdr:spPr bwMode="auto">
        <a:xfrm>
          <a:off x="3556000" y="306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17626</xdr:rowOff>
    </xdr:from>
    <xdr:ext cx="762000" cy="259045"/>
    <xdr:sp macro="" textlink="">
      <xdr:nvSpPr>
        <xdr:cNvPr id="76" name="テキスト ボックス 75"/>
        <xdr:cNvSpPr txBox="1"/>
      </xdr:nvSpPr>
      <xdr:spPr>
        <a:xfrm>
          <a:off x="3225800" y="315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63,109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87935</xdr:rowOff>
    </xdr:from>
    <xdr:to>
      <xdr:col>2</xdr:col>
      <xdr:colOff>692150</xdr:colOff>
      <xdr:row>18</xdr:row>
      <xdr:rowOff>18085</xdr:rowOff>
    </xdr:to>
    <xdr:sp macro="" textlink="">
      <xdr:nvSpPr>
        <xdr:cNvPr id="77" name="円/楕円 76"/>
        <xdr:cNvSpPr/>
      </xdr:nvSpPr>
      <xdr:spPr bwMode="auto">
        <a:xfrm>
          <a:off x="2857500" y="305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2862</xdr:rowOff>
    </xdr:from>
    <xdr:ext cx="762000" cy="259045"/>
    <xdr:sp macro="" textlink="">
      <xdr:nvSpPr>
        <xdr:cNvPr id="78" name="テキスト ボックス 77"/>
        <xdr:cNvSpPr txBox="1"/>
      </xdr:nvSpPr>
      <xdr:spPr>
        <a:xfrm>
          <a:off x="2527300" y="313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108598</xdr:rowOff>
    </xdr:from>
    <xdr:to>
      <xdr:col>4</xdr:col>
      <xdr:colOff>1117600</xdr:colOff>
      <xdr:row>36</xdr:row>
      <xdr:rowOff>163530</xdr:rowOff>
    </xdr:to>
    <xdr:cxnSp macro="">
      <xdr:nvCxnSpPr>
        <xdr:cNvPr id="110" name="直線コネクタ 109"/>
        <xdr:cNvCxnSpPr/>
      </xdr:nvCxnSpPr>
      <xdr:spPr bwMode="auto">
        <a:xfrm>
          <a:off x="5003800" y="7061848"/>
          <a:ext cx="647700" cy="54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44293</xdr:rowOff>
    </xdr:from>
    <xdr:to>
      <xdr:col>4</xdr:col>
      <xdr:colOff>469900</xdr:colOff>
      <xdr:row>36</xdr:row>
      <xdr:rowOff>108598</xdr:rowOff>
    </xdr:to>
    <xdr:cxnSp macro="">
      <xdr:nvCxnSpPr>
        <xdr:cNvPr id="113" name="直線コネクタ 112"/>
        <xdr:cNvCxnSpPr/>
      </xdr:nvCxnSpPr>
      <xdr:spPr bwMode="auto">
        <a:xfrm>
          <a:off x="4305300" y="6997543"/>
          <a:ext cx="698500" cy="6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324922</xdr:rowOff>
    </xdr:from>
    <xdr:to>
      <xdr:col>3</xdr:col>
      <xdr:colOff>904875</xdr:colOff>
      <xdr:row>36</xdr:row>
      <xdr:rowOff>44293</xdr:rowOff>
    </xdr:to>
    <xdr:cxnSp macro="">
      <xdr:nvCxnSpPr>
        <xdr:cNvPr id="116" name="直線コネクタ 115"/>
        <xdr:cNvCxnSpPr/>
      </xdr:nvCxnSpPr>
      <xdr:spPr bwMode="auto">
        <a:xfrm>
          <a:off x="3606800" y="6935272"/>
          <a:ext cx="698500" cy="6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267337</xdr:rowOff>
    </xdr:from>
    <xdr:to>
      <xdr:col>3</xdr:col>
      <xdr:colOff>206375</xdr:colOff>
      <xdr:row>35</xdr:row>
      <xdr:rowOff>324922</xdr:rowOff>
    </xdr:to>
    <xdr:cxnSp macro="">
      <xdr:nvCxnSpPr>
        <xdr:cNvPr id="119" name="直線コネクタ 118"/>
        <xdr:cNvCxnSpPr/>
      </xdr:nvCxnSpPr>
      <xdr:spPr bwMode="auto">
        <a:xfrm>
          <a:off x="2908300" y="6877687"/>
          <a:ext cx="698500" cy="5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112730</xdr:rowOff>
    </xdr:from>
    <xdr:to>
      <xdr:col>5</xdr:col>
      <xdr:colOff>34925</xdr:colOff>
      <xdr:row>37</xdr:row>
      <xdr:rowOff>42880</xdr:rowOff>
    </xdr:to>
    <xdr:sp macro="" textlink="">
      <xdr:nvSpPr>
        <xdr:cNvPr id="129" name="円/楕円 128"/>
        <xdr:cNvSpPr/>
      </xdr:nvSpPr>
      <xdr:spPr bwMode="auto">
        <a:xfrm>
          <a:off x="5600700" y="706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84807</xdr:rowOff>
    </xdr:from>
    <xdr:ext cx="762000" cy="259045"/>
    <xdr:sp macro="" textlink="">
      <xdr:nvSpPr>
        <xdr:cNvPr id="130" name="人口1人当たり決算額の推移該当値テキスト445"/>
        <xdr:cNvSpPr txBox="1"/>
      </xdr:nvSpPr>
      <xdr:spPr>
        <a:xfrm>
          <a:off x="5740400" y="703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15,902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57798</xdr:rowOff>
    </xdr:from>
    <xdr:to>
      <xdr:col>4</xdr:col>
      <xdr:colOff>520700</xdr:colOff>
      <xdr:row>36</xdr:row>
      <xdr:rowOff>159398</xdr:rowOff>
    </xdr:to>
    <xdr:sp macro="" textlink="">
      <xdr:nvSpPr>
        <xdr:cNvPr id="131" name="円/楕円 130"/>
        <xdr:cNvSpPr/>
      </xdr:nvSpPr>
      <xdr:spPr bwMode="auto">
        <a:xfrm>
          <a:off x="4953000" y="701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144175</xdr:rowOff>
    </xdr:from>
    <xdr:ext cx="736600" cy="259045"/>
    <xdr:sp macro="" textlink="">
      <xdr:nvSpPr>
        <xdr:cNvPr id="132" name="テキスト ボックス 131"/>
        <xdr:cNvSpPr txBox="1"/>
      </xdr:nvSpPr>
      <xdr:spPr>
        <a:xfrm>
          <a:off x="4622800" y="709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336393</xdr:rowOff>
    </xdr:from>
    <xdr:to>
      <xdr:col>3</xdr:col>
      <xdr:colOff>955675</xdr:colOff>
      <xdr:row>36</xdr:row>
      <xdr:rowOff>95093</xdr:rowOff>
    </xdr:to>
    <xdr:sp macro="" textlink="">
      <xdr:nvSpPr>
        <xdr:cNvPr id="133" name="円/楕円 132"/>
        <xdr:cNvSpPr/>
      </xdr:nvSpPr>
      <xdr:spPr bwMode="auto">
        <a:xfrm>
          <a:off x="4254500" y="694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79870</xdr:rowOff>
    </xdr:from>
    <xdr:ext cx="762000" cy="259045"/>
    <xdr:sp macro="" textlink="">
      <xdr:nvSpPr>
        <xdr:cNvPr id="134" name="テキスト ボックス 133"/>
        <xdr:cNvSpPr txBox="1"/>
      </xdr:nvSpPr>
      <xdr:spPr>
        <a:xfrm>
          <a:off x="3924300" y="7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274122</xdr:rowOff>
    </xdr:from>
    <xdr:to>
      <xdr:col>3</xdr:col>
      <xdr:colOff>257175</xdr:colOff>
      <xdr:row>36</xdr:row>
      <xdr:rowOff>32822</xdr:rowOff>
    </xdr:to>
    <xdr:sp macro="" textlink="">
      <xdr:nvSpPr>
        <xdr:cNvPr id="135" name="円/楕円 134"/>
        <xdr:cNvSpPr/>
      </xdr:nvSpPr>
      <xdr:spPr bwMode="auto">
        <a:xfrm>
          <a:off x="3556000" y="688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17599</xdr:rowOff>
    </xdr:from>
    <xdr:ext cx="762000" cy="259045"/>
    <xdr:sp macro="" textlink="">
      <xdr:nvSpPr>
        <xdr:cNvPr id="136" name="テキスト ボックス 135"/>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216537</xdr:rowOff>
    </xdr:from>
    <xdr:to>
      <xdr:col>2</xdr:col>
      <xdr:colOff>692150</xdr:colOff>
      <xdr:row>35</xdr:row>
      <xdr:rowOff>318137</xdr:rowOff>
    </xdr:to>
    <xdr:sp macro="" textlink="">
      <xdr:nvSpPr>
        <xdr:cNvPr id="137" name="円/楕円 136"/>
        <xdr:cNvSpPr/>
      </xdr:nvSpPr>
      <xdr:spPr bwMode="auto">
        <a:xfrm>
          <a:off x="2857500" y="682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302914</xdr:rowOff>
    </xdr:from>
    <xdr:ext cx="762000" cy="259045"/>
    <xdr:sp macro="" textlink="">
      <xdr:nvSpPr>
        <xdr:cNvPr id="138" name="テキスト ボックス 137"/>
        <xdr:cNvSpPr txBox="1"/>
      </xdr:nvSpPr>
      <xdr:spPr>
        <a:xfrm>
          <a:off x="2527300" y="69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実質単年度収支が赤字の年度もあり、財政状況は極めて厳しいと言える。財調基金残高は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までは増加していたが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に減少に転じている。糸満市の標準財政規模からみると積立が少額であるため、一層の健全化に取り組む必要がある。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増加要因は水道事業会計によるものであるが、水道料金の値下げが検討されていることから今後黒字額が減少していくことも予想される。また、一般会計において改善みられているが、財施調整基金繰入金の増加の影響であり、基金積立額の減少と相関関係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赤字額は土地区画整理事業特別会計と国民健康保険事業特別会計である。土地区画整理事業特別会計は同程度で推移しているが、国民健康保険保健特別会計は医療費の伸びに伴い赤字額も増加傾向である。適正給付、保険料の見直し・徴収強化等に取り組み赤字額の縮減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移行新規発行を抑制してきたことにより元利償還金が減少している。また、交付税算入公債費の微減であるものの実質公債費比率は改善傾向にある。「第６次糸満市行政改革大綱」の数値目標である１１％以下を達成したが、今後も更なる改善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は、概ね横ばいで推移し、将来負担額も減少傾向であるため、将来負担比率も減少している。しかしながら沖縄振興特別推進交付金事業に伴う地方債発行の増加が予想されるため、比率の増加が懸念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sqref="A1:XFD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22580595</v>
      </c>
      <c r="BO4" s="379"/>
      <c r="BP4" s="379"/>
      <c r="BQ4" s="379"/>
      <c r="BR4" s="379"/>
      <c r="BS4" s="379"/>
      <c r="BT4" s="379"/>
      <c r="BU4" s="380"/>
      <c r="BV4" s="378">
        <v>21324741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3.9</v>
      </c>
      <c r="CU4" s="554"/>
      <c r="CV4" s="554"/>
      <c r="CW4" s="554"/>
      <c r="CX4" s="554"/>
      <c r="CY4" s="554"/>
      <c r="CZ4" s="554"/>
      <c r="DA4" s="555"/>
      <c r="DB4" s="553">
        <v>0.3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22017126</v>
      </c>
      <c r="BO5" s="384"/>
      <c r="BP5" s="384"/>
      <c r="BQ5" s="384"/>
      <c r="BR5" s="384"/>
      <c r="BS5" s="384"/>
      <c r="BT5" s="384"/>
      <c r="BU5" s="385"/>
      <c r="BV5" s="383">
        <v>21184163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92.3</v>
      </c>
      <c r="CU5" s="354"/>
      <c r="CV5" s="354"/>
      <c r="CW5" s="354"/>
      <c r="CX5" s="354"/>
      <c r="CY5" s="354"/>
      <c r="CZ5" s="354"/>
      <c r="DA5" s="355"/>
      <c r="DB5" s="353">
        <v>95.1</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563469</v>
      </c>
      <c r="BO6" s="384"/>
      <c r="BP6" s="384"/>
      <c r="BQ6" s="384"/>
      <c r="BR6" s="384"/>
      <c r="BS6" s="384"/>
      <c r="BT6" s="384"/>
      <c r="BU6" s="385"/>
      <c r="BV6" s="383">
        <v>140578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98.7</v>
      </c>
      <c r="CU6" s="528"/>
      <c r="CV6" s="528"/>
      <c r="CW6" s="528"/>
      <c r="CX6" s="528"/>
      <c r="CY6" s="528"/>
      <c r="CZ6" s="528"/>
      <c r="DA6" s="529"/>
      <c r="DB6" s="527">
        <v>101.7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108499</v>
      </c>
      <c r="BO7" s="384"/>
      <c r="BP7" s="384"/>
      <c r="BQ7" s="384"/>
      <c r="BR7" s="384"/>
      <c r="BS7" s="384"/>
      <c r="BT7" s="384"/>
      <c r="BU7" s="385"/>
      <c r="BV7" s="383">
        <v>104538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11696710</v>
      </c>
      <c r="CU7" s="384"/>
      <c r="CV7" s="384"/>
      <c r="CW7" s="384"/>
      <c r="CX7" s="384"/>
      <c r="CY7" s="384"/>
      <c r="CZ7" s="384"/>
      <c r="DA7" s="385"/>
      <c r="DB7" s="383">
        <v>11623827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454970</v>
      </c>
      <c r="BO8" s="384"/>
      <c r="BP8" s="384"/>
      <c r="BQ8" s="384"/>
      <c r="BR8" s="384"/>
      <c r="BS8" s="384"/>
      <c r="BT8" s="384"/>
      <c r="BU8" s="385"/>
      <c r="BV8" s="383">
        <v>36040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0.43</v>
      </c>
      <c r="CU8" s="491"/>
      <c r="CV8" s="491"/>
      <c r="CW8" s="491"/>
      <c r="CX8" s="491"/>
      <c r="CY8" s="491"/>
      <c r="CZ8" s="491"/>
      <c r="DA8" s="492"/>
      <c r="DB8" s="490">
        <v>0.42</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57320</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408079</v>
      </c>
      <c r="BO9" s="384"/>
      <c r="BP9" s="384"/>
      <c r="BQ9" s="384"/>
      <c r="BR9" s="384"/>
      <c r="BS9" s="384"/>
      <c r="BT9" s="384"/>
      <c r="BU9" s="385"/>
      <c r="BV9" s="383">
        <v>-506278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55816</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t="s">
        <v>105</v>
      </c>
      <c r="BO10" s="384"/>
      <c r="BP10" s="384"/>
      <c r="BQ10" s="384"/>
      <c r="BR10" s="384"/>
      <c r="BS10" s="384"/>
      <c r="BT10" s="384"/>
      <c r="BU10" s="385"/>
      <c r="BV10" s="383">
        <v>38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59854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150000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59668</v>
      </c>
      <c r="S13" s="483"/>
      <c r="T13" s="483"/>
      <c r="U13" s="483"/>
      <c r="V13" s="484"/>
      <c r="W13" s="470" t="s">
        <v>123</v>
      </c>
      <c r="X13" s="396"/>
      <c r="Y13" s="396"/>
      <c r="Z13" s="396"/>
      <c r="AA13" s="396"/>
      <c r="AB13" s="397"/>
      <c r="AC13" s="359">
        <v>1905</v>
      </c>
      <c r="AD13" s="360"/>
      <c r="AE13" s="360"/>
      <c r="AF13" s="360"/>
      <c r="AG13" s="361"/>
      <c r="AH13" s="359">
        <v>1875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258079</v>
      </c>
      <c r="BO13" s="384"/>
      <c r="BP13" s="384"/>
      <c r="BQ13" s="384"/>
      <c r="BR13" s="384"/>
      <c r="BS13" s="384"/>
      <c r="BT13" s="384"/>
      <c r="BU13" s="385"/>
      <c r="BV13" s="383">
        <v>-506240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59484</v>
      </c>
      <c r="S14" s="483"/>
      <c r="T14" s="483"/>
      <c r="U14" s="483"/>
      <c r="V14" s="484"/>
      <c r="W14" s="485"/>
      <c r="X14" s="399"/>
      <c r="Y14" s="399"/>
      <c r="Z14" s="399"/>
      <c r="AA14" s="399"/>
      <c r="AB14" s="400"/>
      <c r="AC14" s="475">
        <v>8.1999999999999993</v>
      </c>
      <c r="AD14" s="476"/>
      <c r="AE14" s="476"/>
      <c r="AF14" s="476"/>
      <c r="AG14" s="477"/>
      <c r="AH14" s="475">
        <v>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86</v>
      </c>
      <c r="CU14" s="454"/>
      <c r="CV14" s="454"/>
      <c r="CW14" s="454"/>
      <c r="CX14" s="454"/>
      <c r="CY14" s="454"/>
      <c r="CZ14" s="454"/>
      <c r="DA14" s="455"/>
      <c r="DB14" s="486">
        <v>94.4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59318</v>
      </c>
      <c r="S15" s="483"/>
      <c r="T15" s="483"/>
      <c r="U15" s="483"/>
      <c r="V15" s="484"/>
      <c r="W15" s="470" t="s">
        <v>130</v>
      </c>
      <c r="X15" s="396"/>
      <c r="Y15" s="396"/>
      <c r="Z15" s="396"/>
      <c r="AA15" s="396"/>
      <c r="AB15" s="397"/>
      <c r="AC15" s="359">
        <v>3958</v>
      </c>
      <c r="AD15" s="360"/>
      <c r="AE15" s="360"/>
      <c r="AF15" s="360"/>
      <c r="AG15" s="361"/>
      <c r="AH15" s="359">
        <v>4346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4214845</v>
      </c>
      <c r="BO15" s="379"/>
      <c r="BP15" s="379"/>
      <c r="BQ15" s="379"/>
      <c r="BR15" s="379"/>
      <c r="BS15" s="379"/>
      <c r="BT15" s="379"/>
      <c r="BU15" s="380"/>
      <c r="BV15" s="378">
        <v>4130053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17.100000000000001</v>
      </c>
      <c r="AD16" s="476"/>
      <c r="AE16" s="476"/>
      <c r="AF16" s="476"/>
      <c r="AG16" s="477"/>
      <c r="AH16" s="475">
        <v>18.600000000000001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9640295</v>
      </c>
      <c r="BO16" s="384"/>
      <c r="BP16" s="384"/>
      <c r="BQ16" s="384"/>
      <c r="BR16" s="384"/>
      <c r="BS16" s="384"/>
      <c r="BT16" s="384"/>
      <c r="BU16" s="385"/>
      <c r="BV16" s="383">
        <v>9646521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17305</v>
      </c>
      <c r="AD17" s="360"/>
      <c r="AE17" s="360"/>
      <c r="AF17" s="360"/>
      <c r="AG17" s="361"/>
      <c r="AH17" s="359">
        <v>16794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5470672</v>
      </c>
      <c r="BO17" s="384"/>
      <c r="BP17" s="384"/>
      <c r="BQ17" s="384"/>
      <c r="BR17" s="384"/>
      <c r="BS17" s="384"/>
      <c r="BT17" s="384"/>
      <c r="BU17" s="385"/>
      <c r="BV17" s="383">
        <v>5331564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46.64</v>
      </c>
      <c r="M18" s="446"/>
      <c r="N18" s="446"/>
      <c r="O18" s="446"/>
      <c r="P18" s="446"/>
      <c r="Q18" s="446"/>
      <c r="R18" s="447"/>
      <c r="S18" s="447"/>
      <c r="T18" s="447"/>
      <c r="U18" s="447"/>
      <c r="V18" s="448"/>
      <c r="W18" s="462"/>
      <c r="X18" s="463"/>
      <c r="Y18" s="463"/>
      <c r="Z18" s="463"/>
      <c r="AA18" s="463"/>
      <c r="AB18" s="471"/>
      <c r="AC18" s="347">
        <v>74.7</v>
      </c>
      <c r="AD18" s="348"/>
      <c r="AE18" s="348"/>
      <c r="AF18" s="348"/>
      <c r="AG18" s="449"/>
      <c r="AH18" s="347">
        <v>71.900000000000006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10905105</v>
      </c>
      <c r="BO18" s="384"/>
      <c r="BP18" s="384"/>
      <c r="BQ18" s="384"/>
      <c r="BR18" s="384"/>
      <c r="BS18" s="384"/>
      <c r="BT18" s="384"/>
      <c r="BU18" s="385"/>
      <c r="BV18" s="383">
        <v>11172240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1229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13178864</v>
      </c>
      <c r="BO19" s="384"/>
      <c r="BP19" s="384"/>
      <c r="BQ19" s="384"/>
      <c r="BR19" s="384"/>
      <c r="BS19" s="384"/>
      <c r="BT19" s="384"/>
      <c r="BU19" s="385"/>
      <c r="BV19" s="383">
        <v>13042048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19249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21082433</v>
      </c>
      <c r="BO23" s="384"/>
      <c r="BP23" s="384"/>
      <c r="BQ23" s="384"/>
      <c r="BR23" s="384"/>
      <c r="BS23" s="384"/>
      <c r="BT23" s="384"/>
      <c r="BU23" s="385"/>
      <c r="BV23" s="383">
        <v>21828939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7490</v>
      </c>
      <c r="R24" s="360"/>
      <c r="S24" s="360"/>
      <c r="T24" s="360"/>
      <c r="U24" s="360"/>
      <c r="V24" s="361"/>
      <c r="W24" s="425"/>
      <c r="X24" s="416"/>
      <c r="Y24" s="417"/>
      <c r="Z24" s="356" t="s">
        <v>153</v>
      </c>
      <c r="AA24" s="357"/>
      <c r="AB24" s="357"/>
      <c r="AC24" s="357"/>
      <c r="AD24" s="357"/>
      <c r="AE24" s="357"/>
      <c r="AF24" s="357"/>
      <c r="AG24" s="358"/>
      <c r="AH24" s="359">
        <v>357</v>
      </c>
      <c r="AI24" s="360"/>
      <c r="AJ24" s="360"/>
      <c r="AK24" s="360"/>
      <c r="AL24" s="361"/>
      <c r="AM24" s="359">
        <v>1031016</v>
      </c>
      <c r="AN24" s="360"/>
      <c r="AO24" s="360"/>
      <c r="AP24" s="360"/>
      <c r="AQ24" s="360"/>
      <c r="AR24" s="361"/>
      <c r="AS24" s="359">
        <v>2888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19671302</v>
      </c>
      <c r="BO24" s="384"/>
      <c r="BP24" s="384"/>
      <c r="BQ24" s="384"/>
      <c r="BR24" s="384"/>
      <c r="BS24" s="384"/>
      <c r="BT24" s="384"/>
      <c r="BU24" s="385"/>
      <c r="BV24" s="383">
        <v>20083562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6410</v>
      </c>
      <c r="R25" s="360"/>
      <c r="S25" s="360"/>
      <c r="T25" s="360"/>
      <c r="U25" s="360"/>
      <c r="V25" s="361"/>
      <c r="W25" s="425"/>
      <c r="X25" s="416"/>
      <c r="Y25" s="417"/>
      <c r="Z25" s="356" t="s">
        <v>156</v>
      </c>
      <c r="AA25" s="357"/>
      <c r="AB25" s="357"/>
      <c r="AC25" s="357"/>
      <c r="AD25" s="357"/>
      <c r="AE25" s="357"/>
      <c r="AF25" s="357"/>
      <c r="AG25" s="358"/>
      <c r="AH25" s="359">
        <v>51</v>
      </c>
      <c r="AI25" s="360"/>
      <c r="AJ25" s="360"/>
      <c r="AK25" s="360"/>
      <c r="AL25" s="361"/>
      <c r="AM25" s="359">
        <v>134181</v>
      </c>
      <c r="AN25" s="360"/>
      <c r="AO25" s="360"/>
      <c r="AP25" s="360"/>
      <c r="AQ25" s="360"/>
      <c r="AR25" s="361"/>
      <c r="AS25" s="359">
        <v>2631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1025226</v>
      </c>
      <c r="BO25" s="379"/>
      <c r="BP25" s="379"/>
      <c r="BQ25" s="379"/>
      <c r="BR25" s="379"/>
      <c r="BS25" s="379"/>
      <c r="BT25" s="379"/>
      <c r="BU25" s="380"/>
      <c r="BV25" s="378">
        <v>1176693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5850</v>
      </c>
      <c r="R26" s="360"/>
      <c r="S26" s="360"/>
      <c r="T26" s="360"/>
      <c r="U26" s="360"/>
      <c r="V26" s="361"/>
      <c r="W26" s="425"/>
      <c r="X26" s="416"/>
      <c r="Y26" s="417"/>
      <c r="Z26" s="356" t="s">
        <v>159</v>
      </c>
      <c r="AA26" s="436"/>
      <c r="AB26" s="436"/>
      <c r="AC26" s="436"/>
      <c r="AD26" s="436"/>
      <c r="AE26" s="436"/>
      <c r="AF26" s="436"/>
      <c r="AG26" s="437"/>
      <c r="AH26" s="359">
        <v>2</v>
      </c>
      <c r="AI26" s="360"/>
      <c r="AJ26" s="360"/>
      <c r="AK26" s="360"/>
      <c r="AL26" s="361"/>
      <c r="AM26" s="359">
        <v>7562</v>
      </c>
      <c r="AN26" s="360"/>
      <c r="AO26" s="360"/>
      <c r="AP26" s="360"/>
      <c r="AQ26" s="360"/>
      <c r="AR26" s="361"/>
      <c r="AS26" s="359">
        <v>3781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4690</v>
      </c>
      <c r="R27" s="360"/>
      <c r="S27" s="360"/>
      <c r="T27" s="360"/>
      <c r="U27" s="360"/>
      <c r="V27" s="361"/>
      <c r="W27" s="425"/>
      <c r="X27" s="416"/>
      <c r="Y27" s="417"/>
      <c r="Z27" s="356" t="s">
        <v>162</v>
      </c>
      <c r="AA27" s="357"/>
      <c r="AB27" s="357"/>
      <c r="AC27" s="357"/>
      <c r="AD27" s="357"/>
      <c r="AE27" s="357"/>
      <c r="AF27" s="357"/>
      <c r="AG27" s="358"/>
      <c r="AH27" s="359">
        <v>28</v>
      </c>
      <c r="AI27" s="360"/>
      <c r="AJ27" s="360"/>
      <c r="AK27" s="360"/>
      <c r="AL27" s="361"/>
      <c r="AM27" s="359">
        <v>84280</v>
      </c>
      <c r="AN27" s="360"/>
      <c r="AO27" s="360"/>
      <c r="AP27" s="360"/>
      <c r="AQ27" s="360"/>
      <c r="AR27" s="361"/>
      <c r="AS27" s="359">
        <v>3010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25000</v>
      </c>
      <c r="BO27" s="387"/>
      <c r="BP27" s="387"/>
      <c r="BQ27" s="387"/>
      <c r="BR27" s="387"/>
      <c r="BS27" s="387"/>
      <c r="BT27" s="387"/>
      <c r="BU27" s="388"/>
      <c r="BV27" s="386">
        <v>25000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4190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816721</v>
      </c>
      <c r="BO28" s="379"/>
      <c r="BP28" s="379"/>
      <c r="BQ28" s="379"/>
      <c r="BR28" s="379"/>
      <c r="BS28" s="379"/>
      <c r="BT28" s="379"/>
      <c r="BU28" s="380"/>
      <c r="BV28" s="378">
        <v>936721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19</v>
      </c>
      <c r="M29" s="360"/>
      <c r="N29" s="360"/>
      <c r="O29" s="360"/>
      <c r="P29" s="361"/>
      <c r="Q29" s="359">
        <v>3960</v>
      </c>
      <c r="R29" s="360"/>
      <c r="S29" s="360"/>
      <c r="T29" s="360"/>
      <c r="U29" s="360"/>
      <c r="V29" s="361"/>
      <c r="W29" s="425"/>
      <c r="X29" s="416"/>
      <c r="Y29" s="417"/>
      <c r="Z29" s="356" t="s">
        <v>169</v>
      </c>
      <c r="AA29" s="357"/>
      <c r="AB29" s="357"/>
      <c r="AC29" s="357"/>
      <c r="AD29" s="357"/>
      <c r="AE29" s="357"/>
      <c r="AF29" s="357"/>
      <c r="AG29" s="358"/>
      <c r="AH29" s="359">
        <v>385</v>
      </c>
      <c r="AI29" s="360"/>
      <c r="AJ29" s="360"/>
      <c r="AK29" s="360"/>
      <c r="AL29" s="361"/>
      <c r="AM29" s="359">
        <v>1115296</v>
      </c>
      <c r="AN29" s="360"/>
      <c r="AO29" s="360"/>
      <c r="AP29" s="360"/>
      <c r="AQ29" s="360"/>
      <c r="AR29" s="361"/>
      <c r="AS29" s="359">
        <v>2897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300722</v>
      </c>
      <c r="BO29" s="384"/>
      <c r="BP29" s="384"/>
      <c r="BQ29" s="384"/>
      <c r="BR29" s="384"/>
      <c r="BS29" s="384"/>
      <c r="BT29" s="384"/>
      <c r="BU29" s="385"/>
      <c r="BV29" s="383">
        <v>300722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1112835</v>
      </c>
      <c r="BO30" s="387"/>
      <c r="BP30" s="387"/>
      <c r="BQ30" s="387"/>
      <c r="BR30" s="387"/>
      <c r="BS30" s="387"/>
      <c r="BT30" s="387"/>
      <c r="BU30" s="388"/>
      <c r="BV30" s="386">
        <v>1330497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南部広域市町村圏事務組合（一般会計）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糸満観光農園</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人材育成事業特別会計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南部広域市町村圏事務組合（ふるさと市町村圏基金特別会計）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糸満市土地開発公社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土地区画整理事業特別会計（普通会計）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糸満漁港ふれあい公園事業特別会計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南部広域市町村圏事務組合（いなんせ特別会計）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IF('各会計、関係団体の財政状況及び健全化判断比率'!B35="","",'各会計、関係団体の財政状況及び健全化判断比率'!B35)</f>
        <v>土地区画整理事業特別会計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南部広域行政組合（一般会計）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南部広域行政組合（公共用地先行取得事業特別会計））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沖縄県後期高齢者医療広域連合（一般会計）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沖縄県後期高齢者医療広域連合（特別会計）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沖縄県都市交通災害共済組合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沖縄県市町村総合事務組合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沖縄県市町村自治会館管理組合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75" t="s">
        <v>23</v>
      </c>
      <c r="C41" s="1176"/>
      <c r="D41" s="81"/>
      <c r="E41" s="1177" t="s">
        <v>24</v>
      </c>
      <c r="F41" s="1177"/>
      <c r="G41" s="1177"/>
      <c r="H41" s="1178"/>
      <c r="I41" s="82">
        <v>23138</v>
      </c>
      <c r="J41" s="83">
        <v>23222</v>
      </c>
      <c r="K41" s="83">
        <v>22507</v>
      </c>
      <c r="L41" s="83">
        <v>21829</v>
      </c>
      <c r="M41" s="84">
        <v>21082</v>
      </c>
    </row>
    <row r="42" spans="2:13" ht="27.75" customHeight="1">
      <c r="B42" s="1165"/>
      <c r="C42" s="1166"/>
      <c r="D42" s="85"/>
      <c r="E42" s="1169" t="s">
        <v>25</v>
      </c>
      <c r="F42" s="1169"/>
      <c r="G42" s="1169"/>
      <c r="H42" s="1170"/>
      <c r="I42" s="86">
        <v>356</v>
      </c>
      <c r="J42" s="87">
        <v>329</v>
      </c>
      <c r="K42" s="87">
        <v>329</v>
      </c>
      <c r="L42" s="87">
        <v>274</v>
      </c>
      <c r="M42" s="88">
        <v>247</v>
      </c>
    </row>
    <row r="43" spans="2:13" ht="27.75" customHeight="1">
      <c r="B43" s="1165"/>
      <c r="C43" s="1166"/>
      <c r="D43" s="85"/>
      <c r="E43" s="1169" t="s">
        <v>26</v>
      </c>
      <c r="F43" s="1169"/>
      <c r="G43" s="1169"/>
      <c r="H43" s="1170"/>
      <c r="I43" s="86">
        <v>3110</v>
      </c>
      <c r="J43" s="87">
        <v>3151</v>
      </c>
      <c r="K43" s="87">
        <v>3101</v>
      </c>
      <c r="L43" s="87">
        <v>3080</v>
      </c>
      <c r="M43" s="88">
        <v>3086</v>
      </c>
    </row>
    <row r="44" spans="2:13" ht="27.75" customHeight="1">
      <c r="B44" s="1165"/>
      <c r="C44" s="1166"/>
      <c r="D44" s="85"/>
      <c r="E44" s="1169" t="s">
        <v>27</v>
      </c>
      <c r="F44" s="1169"/>
      <c r="G44" s="1169"/>
      <c r="H44" s="1170"/>
      <c r="I44" s="86">
        <v>954</v>
      </c>
      <c r="J44" s="87">
        <v>883</v>
      </c>
      <c r="K44" s="87">
        <v>623</v>
      </c>
      <c r="L44" s="87">
        <v>553</v>
      </c>
      <c r="M44" s="88">
        <v>784</v>
      </c>
    </row>
    <row r="45" spans="2:13" ht="27.75" customHeight="1">
      <c r="B45" s="1165"/>
      <c r="C45" s="1166"/>
      <c r="D45" s="85"/>
      <c r="E45" s="1169" t="s">
        <v>28</v>
      </c>
      <c r="F45" s="1169"/>
      <c r="G45" s="1169"/>
      <c r="H45" s="1170"/>
      <c r="I45" s="86">
        <v>3467</v>
      </c>
      <c r="J45" s="87">
        <v>3259</v>
      </c>
      <c r="K45" s="87">
        <v>3306</v>
      </c>
      <c r="L45" s="87">
        <v>2703</v>
      </c>
      <c r="M45" s="88">
        <v>1771</v>
      </c>
    </row>
    <row r="46" spans="2:13" ht="27.75" customHeight="1">
      <c r="B46" s="1165"/>
      <c r="C46" s="1166"/>
      <c r="D46" s="85"/>
      <c r="E46" s="1169" t="s">
        <v>29</v>
      </c>
      <c r="F46" s="1169"/>
      <c r="G46" s="1169"/>
      <c r="H46" s="1170"/>
      <c r="I46" s="86" t="s">
        <v>477</v>
      </c>
      <c r="J46" s="87" t="s">
        <v>477</v>
      </c>
      <c r="K46" s="87" t="s">
        <v>477</v>
      </c>
      <c r="L46" s="87" t="s">
        <v>477</v>
      </c>
      <c r="M46" s="88" t="s">
        <v>477</v>
      </c>
    </row>
    <row r="47" spans="2:13" ht="27.75" customHeight="1">
      <c r="B47" s="1165"/>
      <c r="C47" s="1166"/>
      <c r="D47" s="85"/>
      <c r="E47" s="1169" t="s">
        <v>30</v>
      </c>
      <c r="F47" s="1169"/>
      <c r="G47" s="1169"/>
      <c r="H47" s="1170"/>
      <c r="I47" s="86" t="s">
        <v>477</v>
      </c>
      <c r="J47" s="87" t="s">
        <v>477</v>
      </c>
      <c r="K47" s="87" t="s">
        <v>477</v>
      </c>
      <c r="L47" s="87" t="s">
        <v>477</v>
      </c>
      <c r="M47" s="88" t="s">
        <v>477</v>
      </c>
    </row>
    <row r="48" spans="2:13" ht="27.75" customHeight="1">
      <c r="B48" s="1167"/>
      <c r="C48" s="1168"/>
      <c r="D48" s="85"/>
      <c r="E48" s="1169" t="s">
        <v>31</v>
      </c>
      <c r="F48" s="1169"/>
      <c r="G48" s="1169"/>
      <c r="H48" s="1170"/>
      <c r="I48" s="86" t="s">
        <v>477</v>
      </c>
      <c r="J48" s="87" t="s">
        <v>477</v>
      </c>
      <c r="K48" s="87" t="s">
        <v>477</v>
      </c>
      <c r="L48" s="87" t="s">
        <v>477</v>
      </c>
      <c r="M48" s="88" t="s">
        <v>477</v>
      </c>
    </row>
    <row r="49" spans="2:13" ht="27.75" customHeight="1">
      <c r="B49" s="1163" t="s">
        <v>32</v>
      </c>
      <c r="C49" s="1164"/>
      <c r="D49" s="89"/>
      <c r="E49" s="1169" t="s">
        <v>33</v>
      </c>
      <c r="F49" s="1169"/>
      <c r="G49" s="1169"/>
      <c r="H49" s="1170"/>
      <c r="I49" s="86">
        <v>2817</v>
      </c>
      <c r="J49" s="87">
        <v>2639</v>
      </c>
      <c r="K49" s="87">
        <v>2642</v>
      </c>
      <c r="L49" s="87">
        <v>2595</v>
      </c>
      <c r="M49" s="88">
        <v>2257</v>
      </c>
    </row>
    <row r="50" spans="2:13" ht="27.75" customHeight="1">
      <c r="B50" s="1165"/>
      <c r="C50" s="1166"/>
      <c r="D50" s="85"/>
      <c r="E50" s="1169" t="s">
        <v>34</v>
      </c>
      <c r="F50" s="1169"/>
      <c r="G50" s="1169"/>
      <c r="H50" s="1170"/>
      <c r="I50" s="86">
        <v>82</v>
      </c>
      <c r="J50" s="87">
        <v>59</v>
      </c>
      <c r="K50" s="87">
        <v>47</v>
      </c>
      <c r="L50" s="87">
        <v>40</v>
      </c>
      <c r="M50" s="88">
        <v>25</v>
      </c>
    </row>
    <row r="51" spans="2:13" ht="27.75" customHeight="1">
      <c r="B51" s="1167"/>
      <c r="C51" s="1168"/>
      <c r="D51" s="85"/>
      <c r="E51" s="1169" t="s">
        <v>35</v>
      </c>
      <c r="F51" s="1169"/>
      <c r="G51" s="1169"/>
      <c r="H51" s="1170"/>
      <c r="I51" s="86">
        <v>16807</v>
      </c>
      <c r="J51" s="87">
        <v>17061</v>
      </c>
      <c r="K51" s="87">
        <v>16744</v>
      </c>
      <c r="L51" s="87">
        <v>16323</v>
      </c>
      <c r="M51" s="88">
        <v>15967</v>
      </c>
    </row>
    <row r="52" spans="2:13" ht="27.75" customHeight="1" thickBot="1">
      <c r="B52" s="1171" t="s">
        <v>36</v>
      </c>
      <c r="C52" s="1172"/>
      <c r="D52" s="90"/>
      <c r="E52" s="1173" t="s">
        <v>37</v>
      </c>
      <c r="F52" s="1173"/>
      <c r="G52" s="1173"/>
      <c r="H52" s="1174"/>
      <c r="I52" s="91">
        <v>11320</v>
      </c>
      <c r="J52" s="92">
        <v>11085</v>
      </c>
      <c r="K52" s="92">
        <v>10433</v>
      </c>
      <c r="L52" s="92">
        <v>9481</v>
      </c>
      <c r="M52" s="93">
        <v>8720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76285</v>
      </c>
      <c r="E3" s="116"/>
      <c r="F3" s="117">
        <v>58009</v>
      </c>
      <c r="G3" s="118"/>
      <c r="H3" s="119"/>
    </row>
    <row r="4" spans="1:8">
      <c r="A4" s="120"/>
      <c r="B4" s="121"/>
      <c r="C4" s="122"/>
      <c r="D4" s="123">
        <v>44895</v>
      </c>
      <c r="E4" s="124"/>
      <c r="F4" s="125">
        <v>32190</v>
      </c>
      <c r="G4" s="126"/>
      <c r="H4" s="127"/>
    </row>
    <row r="5" spans="1:8">
      <c r="A5" s="108" t="s">
        <v>511</v>
      </c>
      <c r="B5" s="113"/>
      <c r="C5" s="114"/>
      <c r="D5" s="115">
        <v>76937</v>
      </c>
      <c r="E5" s="116"/>
      <c r="F5" s="117">
        <v>61882</v>
      </c>
      <c r="G5" s="118"/>
      <c r="H5" s="119"/>
    </row>
    <row r="6" spans="1:8">
      <c r="A6" s="120"/>
      <c r="B6" s="121"/>
      <c r="C6" s="122"/>
      <c r="D6" s="123">
        <v>26366</v>
      </c>
      <c r="E6" s="124"/>
      <c r="F6" s="125">
        <v>32175</v>
      </c>
      <c r="G6" s="126"/>
      <c r="H6" s="127"/>
    </row>
    <row r="7" spans="1:8">
      <c r="A7" s="108" t="s">
        <v>512</v>
      </c>
      <c r="B7" s="113"/>
      <c r="C7" s="114"/>
      <c r="D7" s="115">
        <v>39824</v>
      </c>
      <c r="E7" s="116"/>
      <c r="F7" s="117">
        <v>47569</v>
      </c>
      <c r="G7" s="118"/>
      <c r="H7" s="119"/>
    </row>
    <row r="8" spans="1:8">
      <c r="A8" s="120"/>
      <c r="B8" s="121"/>
      <c r="C8" s="122"/>
      <c r="D8" s="123">
        <v>12566</v>
      </c>
      <c r="E8" s="124"/>
      <c r="F8" s="125">
        <v>26255</v>
      </c>
      <c r="G8" s="126"/>
      <c r="H8" s="127"/>
    </row>
    <row r="9" spans="1:8">
      <c r="A9" s="108" t="s">
        <v>513</v>
      </c>
      <c r="B9" s="113"/>
      <c r="C9" s="114"/>
      <c r="D9" s="115">
        <v>38940</v>
      </c>
      <c r="E9" s="116"/>
      <c r="F9" s="117">
        <v>50880</v>
      </c>
      <c r="G9" s="118"/>
      <c r="H9" s="119"/>
    </row>
    <row r="10" spans="1:8">
      <c r="A10" s="120"/>
      <c r="B10" s="121"/>
      <c r="C10" s="122"/>
      <c r="D10" s="123">
        <v>6763</v>
      </c>
      <c r="E10" s="124"/>
      <c r="F10" s="125">
        <v>26879</v>
      </c>
      <c r="G10" s="126"/>
      <c r="H10" s="127"/>
    </row>
    <row r="11" spans="1:8">
      <c r="A11" s="108" t="s">
        <v>514</v>
      </c>
      <c r="B11" s="113"/>
      <c r="C11" s="114"/>
      <c r="D11" s="115">
        <v>52390</v>
      </c>
      <c r="E11" s="116"/>
      <c r="F11" s="117">
        <v>63956</v>
      </c>
      <c r="G11" s="118"/>
      <c r="H11" s="119"/>
    </row>
    <row r="12" spans="1:8">
      <c r="A12" s="120"/>
      <c r="B12" s="121"/>
      <c r="C12" s="128"/>
      <c r="D12" s="123">
        <v>4454</v>
      </c>
      <c r="E12" s="124"/>
      <c r="F12" s="125">
        <v>29239</v>
      </c>
      <c r="G12" s="126"/>
      <c r="H12" s="127"/>
    </row>
    <row r="13" spans="1:8">
      <c r="A13" s="108"/>
      <c r="B13" s="113"/>
      <c r="C13" s="129"/>
      <c r="D13" s="130">
        <v>56875</v>
      </c>
      <c r="E13" s="131"/>
      <c r="F13" s="132">
        <v>56459</v>
      </c>
      <c r="G13" s="133"/>
      <c r="H13" s="119"/>
    </row>
    <row r="14" spans="1:8">
      <c r="A14" s="120"/>
      <c r="B14" s="121"/>
      <c r="C14" s="122"/>
      <c r="D14" s="123">
        <v>19009</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1.83</v>
      </c>
      <c r="C19" s="134">
        <f>ROUND(VALUE(SUBSTITUTE(実質収支比率等に係る経年分析!G$48,"▲","-")),2)</f>
        <v>3.33</v>
      </c>
      <c r="D19" s="134">
        <f>ROUND(VALUE(SUBSTITUTE(実質収支比率等に係る経年分析!H$48,"▲","-")),2)</f>
        <v>4.55</v>
      </c>
      <c r="E19" s="134">
        <f>ROUND(VALUE(SUBSTITUTE(実質収支比率等に係る経年分析!I$48,"▲","-")),2)</f>
        <v>0.31</v>
      </c>
      <c r="F19" s="134">
        <f>ROUND(VALUE(SUBSTITUTE(実質収支比率等に係る経年分析!J$48,"▲","-")),2)</f>
        <v>3.89</v>
      </c>
    </row>
    <row r="20" spans="1:11">
      <c r="A20" s="134" t="s">
        <v>42</v>
      </c>
      <c r="B20" s="134">
        <f>ROUND(VALUE(SUBSTITUTE(実質収支比率等に係る経年分析!F$47,"▲","-")),2)</f>
        <v>2.33</v>
      </c>
      <c r="C20" s="134">
        <f>ROUND(VALUE(SUBSTITUTE(実質収支比率等に係る経年分析!G$47,"▲","-")),2)</f>
        <v>3.51</v>
      </c>
      <c r="D20" s="134">
        <f>ROUND(VALUE(SUBSTITUTE(実質収支比率等に係る経年分析!H$47,"▲","-")),2)</f>
        <v>5.43</v>
      </c>
      <c r="E20" s="134">
        <f>ROUND(VALUE(SUBSTITUTE(実質収支比率等に係る経年分析!I$47,"▲","-")),2)</f>
        <v>8.06</v>
      </c>
      <c r="F20" s="134">
        <f>ROUND(VALUE(SUBSTITUTE(実質収支比率等に係る経年分析!J$47,"▲","-")),2)</f>
        <v>6.98</v>
      </c>
    </row>
    <row r="21" spans="1:11">
      <c r="A21" s="134" t="s">
        <v>43</v>
      </c>
      <c r="B21" s="134">
        <f>IF(ISNUMBER(VALUE(SUBSTITUTE(実質収支比率等に係る経年分析!F$49,"▲","-"))),ROUND(VALUE(SUBSTITUTE(実質収支比率等に係る経年分析!F$49,"▲","-")),2),NA())</f>
        <v>-2.89</v>
      </c>
      <c r="C21" s="134">
        <f>IF(ISNUMBER(VALUE(SUBSTITUTE(実質収支比率等に係る経年分析!G$49,"▲","-"))),ROUND(VALUE(SUBSTITUTE(実質収支比率等に係る経年分析!G$49,"▲","-")),2),NA())</f>
        <v>1.59</v>
      </c>
      <c r="D21" s="134">
        <f>IF(ISNUMBER(VALUE(SUBSTITUTE(実質収支比率等に係る経年分析!H$49,"▲","-"))),ROUND(VALUE(SUBSTITUTE(実質収支比率等に係る経年分析!H$49,"▲","-")),2),NA())</f>
        <v>1.51</v>
      </c>
      <c r="E21" s="134">
        <f>IF(ISNUMBER(VALUE(SUBSTITUTE(実質収支比率等に係る経年分析!I$49,"▲","-"))),ROUND(VALUE(SUBSTITUTE(実質収支比率等に係る経年分析!I$49,"▲","-")),2),NA())</f>
        <v>-4.3600000000000003</v>
      </c>
      <c r="F21" s="134">
        <f>IF(ISNUMBER(VALUE(SUBSTITUTE(実質収支比率等に係る経年分析!J$49,"▲","-"))),ROUND(VALUE(SUBSTITUTE(実質収支比率等に係る経年分析!J$49,"▲","-")),2),NA())</f>
        <v>2.21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糸満漁港ふれあい公園事業特別会計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0.27</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1.03</v>
      </c>
    </row>
    <row r="32" spans="1:11">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19.329999999999998</v>
      </c>
    </row>
    <row r="35" spans="1:16">
      <c r="A35" s="135" t="str">
        <f>IF(連結実質赤字比率に係る赤字・黒字の構成分析!C$35="",NA(),連結実質赤字比率に係る赤字・黒字の構成分析!C$35)</f>
        <v>土地区画整理事業特別会計（普通会計）</v>
      </c>
      <c r="B35" s="135">
        <f>IF(ROUND(VALUE(SUBSTITUTE(連結実質赤字比率に係る赤字・黒字の構成分析!F$35,"▲", "-")), 2) &lt; 0, ABS(ROUND(VALUE(SUBSTITUTE(連結実質赤字比率に係る赤字・黒字の構成分析!F$35,"▲", "-")), 2)), NA())</f>
        <v>0.96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0.26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0.24</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0.25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6.43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5.23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7.79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1579</v>
      </c>
      <c r="E42" s="136"/>
      <c r="F42" s="136"/>
      <c r="G42" s="136">
        <f>'実質公債費比率（分子）の構造'!L$52</f>
        <v>1621</v>
      </c>
      <c r="H42" s="136"/>
      <c r="I42" s="136"/>
      <c r="J42" s="136">
        <f>'実質公債費比率（分子）の構造'!M$52</f>
        <v>1690</v>
      </c>
      <c r="K42" s="136"/>
      <c r="L42" s="136"/>
      <c r="M42" s="136">
        <f>'実質公債費比率（分子）の構造'!N$52</f>
        <v>1601</v>
      </c>
      <c r="N42" s="136"/>
      <c r="O42" s="136"/>
      <c r="P42" s="136">
        <f>'実質公債費比率（分子）の構造'!O$52</f>
        <v>1573</v>
      </c>
    </row>
    <row r="43" spans="1:16">
      <c r="A43" s="136" t="s">
        <v>51</v>
      </c>
      <c r="B43" s="136">
        <f>'実質公債費比率（分子）の構造'!K$51</f>
        <v>6</v>
      </c>
      <c r="C43" s="136"/>
      <c r="D43" s="136"/>
      <c r="E43" s="136">
        <f>'実質公債費比率（分子）の構造'!L$51</f>
        <v>3</v>
      </c>
      <c r="F43" s="136"/>
      <c r="G43" s="136"/>
      <c r="H43" s="136">
        <f>'実質公債費比率（分子）の構造'!M$51</f>
        <v>6</v>
      </c>
      <c r="I43" s="136"/>
      <c r="J43" s="136"/>
      <c r="K43" s="136">
        <f>'実質公債費比率（分子）の構造'!N$51</f>
        <v>3</v>
      </c>
      <c r="L43" s="136"/>
      <c r="M43" s="136"/>
      <c r="N43" s="136">
        <f>'実質公債費比率（分子）の構造'!O$51</f>
        <v>4</v>
      </c>
      <c r="O43" s="136"/>
      <c r="P43" s="136"/>
    </row>
    <row r="44" spans="1:16">
      <c r="A44" s="136" t="s">
        <v>52</v>
      </c>
      <c r="B44" s="136">
        <f>'実質公債費比率（分子）の構造'!K$50</f>
        <v>27</v>
      </c>
      <c r="C44" s="136"/>
      <c r="D44" s="136"/>
      <c r="E44" s="136">
        <f>'実質公債費比率（分子）の構造'!L$50</f>
        <v>27</v>
      </c>
      <c r="F44" s="136"/>
      <c r="G44" s="136"/>
      <c r="H44" s="136">
        <f>'実質公債費比率（分子）の構造'!M$50</f>
        <v>27</v>
      </c>
      <c r="I44" s="136"/>
      <c r="J44" s="136"/>
      <c r="K44" s="136">
        <f>'実質公債費比率（分子）の構造'!N$50</f>
        <v>28</v>
      </c>
      <c r="L44" s="136"/>
      <c r="M44" s="136"/>
      <c r="N44" s="136">
        <f>'実質公債費比率（分子）の構造'!O$50</f>
        <v>27</v>
      </c>
      <c r="O44" s="136"/>
      <c r="P44" s="136"/>
    </row>
    <row r="45" spans="1:16">
      <c r="A45" s="136" t="s">
        <v>53</v>
      </c>
      <c r="B45" s="136">
        <f>'実質公債費比率（分子）の構造'!K$49</f>
        <v>418</v>
      </c>
      <c r="C45" s="136"/>
      <c r="D45" s="136"/>
      <c r="E45" s="136">
        <f>'実質公債費比率（分子）の構造'!L$49</f>
        <v>413</v>
      </c>
      <c r="F45" s="136"/>
      <c r="G45" s="136"/>
      <c r="H45" s="136">
        <f>'実質公債費比率（分子）の構造'!M$49</f>
        <v>406</v>
      </c>
      <c r="I45" s="136"/>
      <c r="J45" s="136"/>
      <c r="K45" s="136">
        <f>'実質公債費比率（分子）の構造'!N$49</f>
        <v>161</v>
      </c>
      <c r="L45" s="136"/>
      <c r="M45" s="136"/>
      <c r="N45" s="136">
        <f>'実質公債費比率（分子）の構造'!O$49</f>
        <v>9</v>
      </c>
      <c r="O45" s="136"/>
      <c r="P45" s="136"/>
    </row>
    <row r="46" spans="1:16">
      <c r="A46" s="136" t="s">
        <v>54</v>
      </c>
      <c r="B46" s="136">
        <f>'実質公債費比率（分子）の構造'!K$48</f>
        <v>234</v>
      </c>
      <c r="C46" s="136"/>
      <c r="D46" s="136"/>
      <c r="E46" s="136">
        <f>'実質公債費比率（分子）の構造'!L$48</f>
        <v>243</v>
      </c>
      <c r="F46" s="136"/>
      <c r="G46" s="136"/>
      <c r="H46" s="136">
        <f>'実質公債費比率（分子）の構造'!M$48</f>
        <v>245</v>
      </c>
      <c r="I46" s="136"/>
      <c r="J46" s="136"/>
      <c r="K46" s="136">
        <f>'実質公債費比率（分子）の構造'!N$48</f>
        <v>242</v>
      </c>
      <c r="L46" s="136"/>
      <c r="M46" s="136"/>
      <c r="N46" s="136">
        <f>'実質公債費比率（分子）の構造'!O$48</f>
        <v>237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2438</v>
      </c>
      <c r="C49" s="136"/>
      <c r="D49" s="136"/>
      <c r="E49" s="136">
        <f>'実質公債費比率（分子）の構造'!L$45</f>
        <v>2337</v>
      </c>
      <c r="F49" s="136"/>
      <c r="G49" s="136"/>
      <c r="H49" s="136">
        <f>'実質公債費比率（分子）の構造'!M$45</f>
        <v>2250</v>
      </c>
      <c r="I49" s="136"/>
      <c r="J49" s="136"/>
      <c r="K49" s="136">
        <f>'実質公債費比率（分子）の構造'!N$45</f>
        <v>2259</v>
      </c>
      <c r="L49" s="136"/>
      <c r="M49" s="136"/>
      <c r="N49" s="136">
        <f>'実質公債費比率（分子）の構造'!O$45</f>
        <v>2247</v>
      </c>
      <c r="O49" s="136"/>
      <c r="P49" s="136"/>
    </row>
    <row r="50" spans="1:16">
      <c r="A50" s="136" t="s">
        <v>58</v>
      </c>
      <c r="B50" s="136" t="e">
        <f>NA()</f>
        <v>#N/A</v>
      </c>
      <c r="C50" s="136">
        <f>IF(ISNUMBER('実質公債費比率（分子）の構造'!K$53),'実質公債費比率（分子）の構造'!K$53,NA())</f>
        <v>1544</v>
      </c>
      <c r="D50" s="136" t="e">
        <f>NA()</f>
        <v>#N/A</v>
      </c>
      <c r="E50" s="136" t="e">
        <f>NA()</f>
        <v>#N/A</v>
      </c>
      <c r="F50" s="136">
        <f>IF(ISNUMBER('実質公債費比率（分子）の構造'!L$53),'実質公債費比率（分子）の構造'!L$53,NA())</f>
        <v>1402</v>
      </c>
      <c r="G50" s="136" t="e">
        <f>NA()</f>
        <v>#N/A</v>
      </c>
      <c r="H50" s="136" t="e">
        <f>NA()</f>
        <v>#N/A</v>
      </c>
      <c r="I50" s="136">
        <f>IF(ISNUMBER('実質公債費比率（分子）の構造'!M$53),'実質公債費比率（分子）の構造'!M$53,NA())</f>
        <v>1244</v>
      </c>
      <c r="J50" s="136" t="e">
        <f>NA()</f>
        <v>#N/A</v>
      </c>
      <c r="K50" s="136" t="e">
        <f>NA()</f>
        <v>#N/A</v>
      </c>
      <c r="L50" s="136">
        <f>IF(ISNUMBER('実質公債費比率（分子）の構造'!N$53),'実質公債費比率（分子）の構造'!N$53,NA())</f>
        <v>1092</v>
      </c>
      <c r="M50" s="136" t="e">
        <f>NA()</f>
        <v>#N/A</v>
      </c>
      <c r="N50" s="136" t="e">
        <f>NA()</f>
        <v>#N/A</v>
      </c>
      <c r="O50" s="136">
        <f>IF(ISNUMBER('実質公債費比率（分子）の構造'!O$53),'実質公債費比率（分子）の構造'!O$53,NA())</f>
        <v>951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16807</v>
      </c>
      <c r="E56" s="135"/>
      <c r="F56" s="135"/>
      <c r="G56" s="135">
        <f>'将来負担比率（分子）の構造'!J$51</f>
        <v>17061</v>
      </c>
      <c r="H56" s="135"/>
      <c r="I56" s="135"/>
      <c r="J56" s="135">
        <f>'将来負担比率（分子）の構造'!K$51</f>
        <v>16744</v>
      </c>
      <c r="K56" s="135"/>
      <c r="L56" s="135"/>
      <c r="M56" s="135">
        <f>'将来負担比率（分子）の構造'!L$51</f>
        <v>16323</v>
      </c>
      <c r="N56" s="135"/>
      <c r="O56" s="135"/>
      <c r="P56" s="135">
        <f>'将来負担比率（分子）の構造'!M$51</f>
        <v>15967</v>
      </c>
    </row>
    <row r="57" spans="1:16">
      <c r="A57" s="135" t="s">
        <v>34</v>
      </c>
      <c r="B57" s="135"/>
      <c r="C57" s="135"/>
      <c r="D57" s="135">
        <f>'将来負担比率（分子）の構造'!I$50</f>
        <v>82</v>
      </c>
      <c r="E57" s="135"/>
      <c r="F57" s="135"/>
      <c r="G57" s="135">
        <f>'将来負担比率（分子）の構造'!J$50</f>
        <v>59</v>
      </c>
      <c r="H57" s="135"/>
      <c r="I57" s="135"/>
      <c r="J57" s="135">
        <f>'将来負担比率（分子）の構造'!K$50</f>
        <v>47</v>
      </c>
      <c r="K57" s="135"/>
      <c r="L57" s="135"/>
      <c r="M57" s="135">
        <f>'将来負担比率（分子）の構造'!L$50</f>
        <v>40</v>
      </c>
      <c r="N57" s="135"/>
      <c r="O57" s="135"/>
      <c r="P57" s="135">
        <f>'将来負担比率（分子）の構造'!M$50</f>
        <v>25</v>
      </c>
    </row>
    <row r="58" spans="1:16">
      <c r="A58" s="135" t="s">
        <v>33</v>
      </c>
      <c r="B58" s="135"/>
      <c r="C58" s="135"/>
      <c r="D58" s="135">
        <f>'将来負担比率（分子）の構造'!I$49</f>
        <v>2817</v>
      </c>
      <c r="E58" s="135"/>
      <c r="F58" s="135"/>
      <c r="G58" s="135">
        <f>'将来負担比率（分子）の構造'!J$49</f>
        <v>2639</v>
      </c>
      <c r="H58" s="135"/>
      <c r="I58" s="135"/>
      <c r="J58" s="135">
        <f>'将来負担比率（分子）の構造'!K$49</f>
        <v>2642</v>
      </c>
      <c r="K58" s="135"/>
      <c r="L58" s="135"/>
      <c r="M58" s="135">
        <f>'将来負担比率（分子）の構造'!L$49</f>
        <v>2595</v>
      </c>
      <c r="N58" s="135"/>
      <c r="O58" s="135"/>
      <c r="P58" s="135">
        <f>'将来負担比率（分子）の構造'!M$49</f>
        <v>2257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3467</v>
      </c>
      <c r="C62" s="135"/>
      <c r="D62" s="135"/>
      <c r="E62" s="135">
        <f>'将来負担比率（分子）の構造'!J$45</f>
        <v>3259</v>
      </c>
      <c r="F62" s="135"/>
      <c r="G62" s="135"/>
      <c r="H62" s="135">
        <f>'将来負担比率（分子）の構造'!K$45</f>
        <v>3306</v>
      </c>
      <c r="I62" s="135"/>
      <c r="J62" s="135"/>
      <c r="K62" s="135">
        <f>'将来負担比率（分子）の構造'!L$45</f>
        <v>2703</v>
      </c>
      <c r="L62" s="135"/>
      <c r="M62" s="135"/>
      <c r="N62" s="135">
        <f>'将来負担比率（分子）の構造'!M$45</f>
        <v>1771</v>
      </c>
      <c r="O62" s="135"/>
      <c r="P62" s="135"/>
    </row>
    <row r="63" spans="1:16">
      <c r="A63" s="135" t="s">
        <v>27</v>
      </c>
      <c r="B63" s="135">
        <f>'将来負担比率（分子）の構造'!I$44</f>
        <v>954</v>
      </c>
      <c r="C63" s="135"/>
      <c r="D63" s="135"/>
      <c r="E63" s="135">
        <f>'将来負担比率（分子）の構造'!J$44</f>
        <v>883</v>
      </c>
      <c r="F63" s="135"/>
      <c r="G63" s="135"/>
      <c r="H63" s="135">
        <f>'将来負担比率（分子）の構造'!K$44</f>
        <v>623</v>
      </c>
      <c r="I63" s="135"/>
      <c r="J63" s="135"/>
      <c r="K63" s="135">
        <f>'将来負担比率（分子）の構造'!L$44</f>
        <v>553</v>
      </c>
      <c r="L63" s="135"/>
      <c r="M63" s="135"/>
      <c r="N63" s="135">
        <f>'将来負担比率（分子）の構造'!M$44</f>
        <v>784</v>
      </c>
      <c r="O63" s="135"/>
      <c r="P63" s="135"/>
    </row>
    <row r="64" spans="1:16">
      <c r="A64" s="135" t="s">
        <v>26</v>
      </c>
      <c r="B64" s="135">
        <f>'将来負担比率（分子）の構造'!I$43</f>
        <v>3110</v>
      </c>
      <c r="C64" s="135"/>
      <c r="D64" s="135"/>
      <c r="E64" s="135">
        <f>'将来負担比率（分子）の構造'!J$43</f>
        <v>3151</v>
      </c>
      <c r="F64" s="135"/>
      <c r="G64" s="135"/>
      <c r="H64" s="135">
        <f>'将来負担比率（分子）の構造'!K$43</f>
        <v>3101</v>
      </c>
      <c r="I64" s="135"/>
      <c r="J64" s="135"/>
      <c r="K64" s="135">
        <f>'将来負担比率（分子）の構造'!L$43</f>
        <v>3080</v>
      </c>
      <c r="L64" s="135"/>
      <c r="M64" s="135"/>
      <c r="N64" s="135">
        <f>'将来負担比率（分子）の構造'!M$43</f>
        <v>3086</v>
      </c>
      <c r="O64" s="135"/>
      <c r="P64" s="135"/>
    </row>
    <row r="65" spans="1:16">
      <c r="A65" s="135" t="s">
        <v>25</v>
      </c>
      <c r="B65" s="135">
        <f>'将来負担比率（分子）の構造'!I$42</f>
        <v>356</v>
      </c>
      <c r="C65" s="135"/>
      <c r="D65" s="135"/>
      <c r="E65" s="135">
        <f>'将来負担比率（分子）の構造'!J$42</f>
        <v>329</v>
      </c>
      <c r="F65" s="135"/>
      <c r="G65" s="135"/>
      <c r="H65" s="135">
        <f>'将来負担比率（分子）の構造'!K$42</f>
        <v>329</v>
      </c>
      <c r="I65" s="135"/>
      <c r="J65" s="135"/>
      <c r="K65" s="135">
        <f>'将来負担比率（分子）の構造'!L$42</f>
        <v>274</v>
      </c>
      <c r="L65" s="135"/>
      <c r="M65" s="135"/>
      <c r="N65" s="135">
        <f>'将来負担比率（分子）の構造'!M$42</f>
        <v>247</v>
      </c>
      <c r="O65" s="135"/>
      <c r="P65" s="135"/>
    </row>
    <row r="66" spans="1:16">
      <c r="A66" s="135" t="s">
        <v>24</v>
      </c>
      <c r="B66" s="135">
        <f>'将来負担比率（分子）の構造'!I$41</f>
        <v>23138</v>
      </c>
      <c r="C66" s="135"/>
      <c r="D66" s="135"/>
      <c r="E66" s="135">
        <f>'将来負担比率（分子）の構造'!J$41</f>
        <v>23222</v>
      </c>
      <c r="F66" s="135"/>
      <c r="G66" s="135"/>
      <c r="H66" s="135">
        <f>'将来負担比率（分子）の構造'!K$41</f>
        <v>22507</v>
      </c>
      <c r="I66" s="135"/>
      <c r="J66" s="135"/>
      <c r="K66" s="135">
        <f>'将来負担比率（分子）の構造'!L$41</f>
        <v>21829</v>
      </c>
      <c r="L66" s="135"/>
      <c r="M66" s="135"/>
      <c r="N66" s="135">
        <f>'将来負担比率（分子）の構造'!M$41</f>
        <v>21082</v>
      </c>
      <c r="O66" s="135"/>
      <c r="P66" s="135"/>
    </row>
    <row r="67" spans="1:16">
      <c r="A67" s="135" t="s">
        <v>62</v>
      </c>
      <c r="B67" s="135" t="e">
        <f>NA()</f>
        <v>#N/A</v>
      </c>
      <c r="C67" s="135">
        <f>IF(ISNUMBER('将来負担比率（分子）の構造'!I$52), IF('将来負担比率（分子）の構造'!I$52 &lt; 0, 0, '将来負担比率（分子）の構造'!I$52), NA())</f>
        <v>11320</v>
      </c>
      <c r="D67" s="135" t="e">
        <f>NA()</f>
        <v>#N/A</v>
      </c>
      <c r="E67" s="135" t="e">
        <f>NA()</f>
        <v>#N/A</v>
      </c>
      <c r="F67" s="135">
        <f>IF(ISNUMBER('将来負担比率（分子）の構造'!J$52), IF('将来負担比率（分子）の構造'!J$52 &lt; 0, 0, '将来負担比率（分子）の構造'!J$52), NA())</f>
        <v>11085</v>
      </c>
      <c r="G67" s="135" t="e">
        <f>NA()</f>
        <v>#N/A</v>
      </c>
      <c r="H67" s="135" t="e">
        <f>NA()</f>
        <v>#N/A</v>
      </c>
      <c r="I67" s="135">
        <f>IF(ISNUMBER('将来負担比率（分子）の構造'!K$52), IF('将来負担比率（分子）の構造'!K$52 &lt; 0, 0, '将来負担比率（分子）の構造'!K$52), NA())</f>
        <v>10433</v>
      </c>
      <c r="J67" s="135" t="e">
        <f>NA()</f>
        <v>#N/A</v>
      </c>
      <c r="K67" s="135" t="e">
        <f>NA()</f>
        <v>#N/A</v>
      </c>
      <c r="L67" s="135">
        <f>IF(ISNUMBER('将来負担比率（分子）の構造'!L$52), IF('将来負担比率（分子）の構造'!L$52 &lt; 0, 0, '将来負担比率（分子）の構造'!L$52), NA())</f>
        <v>9481</v>
      </c>
      <c r="M67" s="135" t="e">
        <f>NA()</f>
        <v>#N/A</v>
      </c>
      <c r="N67" s="135" t="e">
        <f>NA()</f>
        <v>#N/A</v>
      </c>
      <c r="O67" s="135">
        <f>IF(ISNUMBER('将来負担比率（分子）の構造'!M$52), IF('将来負担比率（分子）の構造'!M$52 &lt; 0, 0, '将来負担比率（分子）の構造'!M$52), NA())</f>
        <v>8720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4842419</v>
      </c>
      <c r="S5" s="637"/>
      <c r="T5" s="637"/>
      <c r="U5" s="637"/>
      <c r="V5" s="637"/>
      <c r="W5" s="637"/>
      <c r="X5" s="637"/>
      <c r="Y5" s="684"/>
      <c r="Z5" s="697">
        <v>21.4</v>
      </c>
      <c r="AA5" s="697"/>
      <c r="AB5" s="697"/>
      <c r="AC5" s="697"/>
      <c r="AD5" s="698">
        <v>4842419</v>
      </c>
      <c r="AE5" s="698"/>
      <c r="AF5" s="698"/>
      <c r="AG5" s="698"/>
      <c r="AH5" s="698"/>
      <c r="AI5" s="698"/>
      <c r="AJ5" s="698"/>
      <c r="AK5" s="698"/>
      <c r="AL5" s="685">
        <v>43.8</v>
      </c>
      <c r="AM5" s="654"/>
      <c r="AN5" s="654"/>
      <c r="AO5" s="686"/>
      <c r="AP5" s="673" t="s">
        <v>207</v>
      </c>
      <c r="AQ5" s="674"/>
      <c r="AR5" s="674"/>
      <c r="AS5" s="674"/>
      <c r="AT5" s="674"/>
      <c r="AU5" s="674"/>
      <c r="AV5" s="674"/>
      <c r="AW5" s="674"/>
      <c r="AX5" s="674"/>
      <c r="AY5" s="674"/>
      <c r="AZ5" s="674"/>
      <c r="BA5" s="674"/>
      <c r="BB5" s="674"/>
      <c r="BC5" s="674"/>
      <c r="BD5" s="674"/>
      <c r="BE5" s="674"/>
      <c r="BF5" s="675"/>
      <c r="BG5" s="586">
        <v>4842419</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155646</v>
      </c>
      <c r="S6" s="587"/>
      <c r="T6" s="587"/>
      <c r="U6" s="587"/>
      <c r="V6" s="587"/>
      <c r="W6" s="587"/>
      <c r="X6" s="587"/>
      <c r="Y6" s="588"/>
      <c r="Z6" s="639">
        <v>0.7</v>
      </c>
      <c r="AA6" s="639"/>
      <c r="AB6" s="639"/>
      <c r="AC6" s="639"/>
      <c r="AD6" s="640">
        <v>155646</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4842419</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265574</v>
      </c>
      <c r="CS6" s="587"/>
      <c r="CT6" s="587"/>
      <c r="CU6" s="587"/>
      <c r="CV6" s="587"/>
      <c r="CW6" s="587"/>
      <c r="CX6" s="587"/>
      <c r="CY6" s="588"/>
      <c r="CZ6" s="639">
        <v>1.2</v>
      </c>
      <c r="DA6" s="639"/>
      <c r="DB6" s="639"/>
      <c r="DC6" s="639"/>
      <c r="DD6" s="592" t="s">
        <v>208</v>
      </c>
      <c r="DE6" s="587"/>
      <c r="DF6" s="587"/>
      <c r="DG6" s="587"/>
      <c r="DH6" s="587"/>
      <c r="DI6" s="587"/>
      <c r="DJ6" s="587"/>
      <c r="DK6" s="587"/>
      <c r="DL6" s="587"/>
      <c r="DM6" s="587"/>
      <c r="DN6" s="587"/>
      <c r="DO6" s="587"/>
      <c r="DP6" s="588"/>
      <c r="DQ6" s="592">
        <v>265574</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9504</v>
      </c>
      <c r="S7" s="587"/>
      <c r="T7" s="587"/>
      <c r="U7" s="587"/>
      <c r="V7" s="587"/>
      <c r="W7" s="587"/>
      <c r="X7" s="587"/>
      <c r="Y7" s="588"/>
      <c r="Z7" s="639">
        <v>0</v>
      </c>
      <c r="AA7" s="639"/>
      <c r="AB7" s="639"/>
      <c r="AC7" s="639"/>
      <c r="AD7" s="640">
        <v>9504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1816331</v>
      </c>
      <c r="BH7" s="587"/>
      <c r="BI7" s="587"/>
      <c r="BJ7" s="587"/>
      <c r="BK7" s="587"/>
      <c r="BL7" s="587"/>
      <c r="BM7" s="587"/>
      <c r="BN7" s="588"/>
      <c r="BO7" s="639">
        <v>37.5</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2263189</v>
      </c>
      <c r="CS7" s="587"/>
      <c r="CT7" s="587"/>
      <c r="CU7" s="587"/>
      <c r="CV7" s="587"/>
      <c r="CW7" s="587"/>
      <c r="CX7" s="587"/>
      <c r="CY7" s="588"/>
      <c r="CZ7" s="639">
        <v>10.3</v>
      </c>
      <c r="DA7" s="639"/>
      <c r="DB7" s="639"/>
      <c r="DC7" s="639"/>
      <c r="DD7" s="592">
        <v>255884</v>
      </c>
      <c r="DE7" s="587"/>
      <c r="DF7" s="587"/>
      <c r="DG7" s="587"/>
      <c r="DH7" s="587"/>
      <c r="DI7" s="587"/>
      <c r="DJ7" s="587"/>
      <c r="DK7" s="587"/>
      <c r="DL7" s="587"/>
      <c r="DM7" s="587"/>
      <c r="DN7" s="587"/>
      <c r="DO7" s="587"/>
      <c r="DP7" s="588"/>
      <c r="DQ7" s="592">
        <v>1867871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6778</v>
      </c>
      <c r="S8" s="587"/>
      <c r="T8" s="587"/>
      <c r="U8" s="587"/>
      <c r="V8" s="587"/>
      <c r="W8" s="587"/>
      <c r="X8" s="587"/>
      <c r="Y8" s="588"/>
      <c r="Z8" s="639">
        <v>0</v>
      </c>
      <c r="AA8" s="639"/>
      <c r="AB8" s="639"/>
      <c r="AC8" s="639"/>
      <c r="AD8" s="640">
        <v>6778</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63379</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9829636</v>
      </c>
      <c r="CS8" s="587"/>
      <c r="CT8" s="587"/>
      <c r="CU8" s="587"/>
      <c r="CV8" s="587"/>
      <c r="CW8" s="587"/>
      <c r="CX8" s="587"/>
      <c r="CY8" s="588"/>
      <c r="CZ8" s="639">
        <v>44.6</v>
      </c>
      <c r="DA8" s="639"/>
      <c r="DB8" s="639"/>
      <c r="DC8" s="639"/>
      <c r="DD8" s="592">
        <v>105431</v>
      </c>
      <c r="DE8" s="587"/>
      <c r="DF8" s="587"/>
      <c r="DG8" s="587"/>
      <c r="DH8" s="587"/>
      <c r="DI8" s="587"/>
      <c r="DJ8" s="587"/>
      <c r="DK8" s="587"/>
      <c r="DL8" s="587"/>
      <c r="DM8" s="587"/>
      <c r="DN8" s="587"/>
      <c r="DO8" s="587"/>
      <c r="DP8" s="588"/>
      <c r="DQ8" s="592">
        <v>4098846</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11135</v>
      </c>
      <c r="S9" s="587"/>
      <c r="T9" s="587"/>
      <c r="U9" s="587"/>
      <c r="V9" s="587"/>
      <c r="W9" s="587"/>
      <c r="X9" s="587"/>
      <c r="Y9" s="588"/>
      <c r="Z9" s="639">
        <v>0</v>
      </c>
      <c r="AA9" s="639"/>
      <c r="AB9" s="639"/>
      <c r="AC9" s="639"/>
      <c r="AD9" s="640">
        <v>11135</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1478272</v>
      </c>
      <c r="BH9" s="587"/>
      <c r="BI9" s="587"/>
      <c r="BJ9" s="587"/>
      <c r="BK9" s="587"/>
      <c r="BL9" s="587"/>
      <c r="BM9" s="587"/>
      <c r="BN9" s="588"/>
      <c r="BO9" s="639">
        <v>30.5</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1145546</v>
      </c>
      <c r="CS9" s="587"/>
      <c r="CT9" s="587"/>
      <c r="CU9" s="587"/>
      <c r="CV9" s="587"/>
      <c r="CW9" s="587"/>
      <c r="CX9" s="587"/>
      <c r="CY9" s="588"/>
      <c r="CZ9" s="639">
        <v>5.2</v>
      </c>
      <c r="DA9" s="639"/>
      <c r="DB9" s="639"/>
      <c r="DC9" s="639"/>
      <c r="DD9" s="592" t="s">
        <v>111</v>
      </c>
      <c r="DE9" s="587"/>
      <c r="DF9" s="587"/>
      <c r="DG9" s="587"/>
      <c r="DH9" s="587"/>
      <c r="DI9" s="587"/>
      <c r="DJ9" s="587"/>
      <c r="DK9" s="587"/>
      <c r="DL9" s="587"/>
      <c r="DM9" s="587"/>
      <c r="DN9" s="587"/>
      <c r="DO9" s="587"/>
      <c r="DP9" s="588"/>
      <c r="DQ9" s="592">
        <v>1012236</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408196</v>
      </c>
      <c r="S10" s="587"/>
      <c r="T10" s="587"/>
      <c r="U10" s="587"/>
      <c r="V10" s="587"/>
      <c r="W10" s="587"/>
      <c r="X10" s="587"/>
      <c r="Y10" s="588"/>
      <c r="Z10" s="639">
        <v>1.8</v>
      </c>
      <c r="AA10" s="639"/>
      <c r="AB10" s="639"/>
      <c r="AC10" s="639"/>
      <c r="AD10" s="640">
        <v>408196</v>
      </c>
      <c r="AE10" s="640"/>
      <c r="AF10" s="640"/>
      <c r="AG10" s="640"/>
      <c r="AH10" s="640"/>
      <c r="AI10" s="640"/>
      <c r="AJ10" s="640"/>
      <c r="AK10" s="640"/>
      <c r="AL10" s="609">
        <v>3.7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103237</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31434</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16174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45282</v>
      </c>
      <c r="S11" s="587"/>
      <c r="T11" s="587"/>
      <c r="U11" s="587"/>
      <c r="V11" s="587"/>
      <c r="W11" s="587"/>
      <c r="X11" s="587"/>
      <c r="Y11" s="588"/>
      <c r="Z11" s="639">
        <v>0.2</v>
      </c>
      <c r="AA11" s="639"/>
      <c r="AB11" s="639"/>
      <c r="AC11" s="639"/>
      <c r="AD11" s="640">
        <v>45282</v>
      </c>
      <c r="AE11" s="640"/>
      <c r="AF11" s="640"/>
      <c r="AG11" s="640"/>
      <c r="AH11" s="640"/>
      <c r="AI11" s="640"/>
      <c r="AJ11" s="640"/>
      <c r="AK11" s="640"/>
      <c r="AL11" s="609">
        <v>0.4</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171443</v>
      </c>
      <c r="BH11" s="587"/>
      <c r="BI11" s="587"/>
      <c r="BJ11" s="587"/>
      <c r="BK11" s="587"/>
      <c r="BL11" s="587"/>
      <c r="BM11" s="587"/>
      <c r="BN11" s="588"/>
      <c r="BO11" s="639">
        <v>3.5</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1684906</v>
      </c>
      <c r="CS11" s="587"/>
      <c r="CT11" s="587"/>
      <c r="CU11" s="587"/>
      <c r="CV11" s="587"/>
      <c r="CW11" s="587"/>
      <c r="CX11" s="587"/>
      <c r="CY11" s="588"/>
      <c r="CZ11" s="639">
        <v>7.7</v>
      </c>
      <c r="DA11" s="639"/>
      <c r="DB11" s="639"/>
      <c r="DC11" s="639"/>
      <c r="DD11" s="592">
        <v>894879</v>
      </c>
      <c r="DE11" s="587"/>
      <c r="DF11" s="587"/>
      <c r="DG11" s="587"/>
      <c r="DH11" s="587"/>
      <c r="DI11" s="587"/>
      <c r="DJ11" s="587"/>
      <c r="DK11" s="587"/>
      <c r="DL11" s="587"/>
      <c r="DM11" s="587"/>
      <c r="DN11" s="587"/>
      <c r="DO11" s="587"/>
      <c r="DP11" s="588"/>
      <c r="DQ11" s="592">
        <v>502684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2525242</v>
      </c>
      <c r="BH12" s="587"/>
      <c r="BI12" s="587"/>
      <c r="BJ12" s="587"/>
      <c r="BK12" s="587"/>
      <c r="BL12" s="587"/>
      <c r="BM12" s="587"/>
      <c r="BN12" s="588"/>
      <c r="BO12" s="639">
        <v>52.1</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202107</v>
      </c>
      <c r="CS12" s="587"/>
      <c r="CT12" s="587"/>
      <c r="CU12" s="587"/>
      <c r="CV12" s="587"/>
      <c r="CW12" s="587"/>
      <c r="CX12" s="587"/>
      <c r="CY12" s="588"/>
      <c r="CZ12" s="639">
        <v>0.9</v>
      </c>
      <c r="DA12" s="639"/>
      <c r="DB12" s="639"/>
      <c r="DC12" s="639"/>
      <c r="DD12" s="592">
        <v>11820</v>
      </c>
      <c r="DE12" s="587"/>
      <c r="DF12" s="587"/>
      <c r="DG12" s="587"/>
      <c r="DH12" s="587"/>
      <c r="DI12" s="587"/>
      <c r="DJ12" s="587"/>
      <c r="DK12" s="587"/>
      <c r="DL12" s="587"/>
      <c r="DM12" s="587"/>
      <c r="DN12" s="587"/>
      <c r="DO12" s="587"/>
      <c r="DP12" s="588"/>
      <c r="DQ12" s="592">
        <v>90865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32302</v>
      </c>
      <c r="S13" s="587"/>
      <c r="T13" s="587"/>
      <c r="U13" s="587"/>
      <c r="V13" s="587"/>
      <c r="W13" s="587"/>
      <c r="X13" s="587"/>
      <c r="Y13" s="588"/>
      <c r="Z13" s="639">
        <v>0.1</v>
      </c>
      <c r="AA13" s="639"/>
      <c r="AB13" s="639"/>
      <c r="AC13" s="639"/>
      <c r="AD13" s="640">
        <v>32302</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2450020</v>
      </c>
      <c r="BH13" s="587"/>
      <c r="BI13" s="587"/>
      <c r="BJ13" s="587"/>
      <c r="BK13" s="587"/>
      <c r="BL13" s="587"/>
      <c r="BM13" s="587"/>
      <c r="BN13" s="588"/>
      <c r="BO13" s="639">
        <v>50.6</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1799767</v>
      </c>
      <c r="CS13" s="587"/>
      <c r="CT13" s="587"/>
      <c r="CU13" s="587"/>
      <c r="CV13" s="587"/>
      <c r="CW13" s="587"/>
      <c r="CX13" s="587"/>
      <c r="CY13" s="588"/>
      <c r="CZ13" s="639">
        <v>8.1999999999999993</v>
      </c>
      <c r="DA13" s="639"/>
      <c r="DB13" s="639"/>
      <c r="DC13" s="639"/>
      <c r="DD13" s="592">
        <v>1157578</v>
      </c>
      <c r="DE13" s="587"/>
      <c r="DF13" s="587"/>
      <c r="DG13" s="587"/>
      <c r="DH13" s="587"/>
      <c r="DI13" s="587"/>
      <c r="DJ13" s="587"/>
      <c r="DK13" s="587"/>
      <c r="DL13" s="587"/>
      <c r="DM13" s="587"/>
      <c r="DN13" s="587"/>
      <c r="DO13" s="587"/>
      <c r="DP13" s="588"/>
      <c r="DQ13" s="592">
        <v>677638</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164733</v>
      </c>
      <c r="BH14" s="587"/>
      <c r="BI14" s="587"/>
      <c r="BJ14" s="587"/>
      <c r="BK14" s="587"/>
      <c r="BL14" s="587"/>
      <c r="BM14" s="587"/>
      <c r="BN14" s="588"/>
      <c r="BO14" s="639">
        <v>3.4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422139</v>
      </c>
      <c r="CS14" s="587"/>
      <c r="CT14" s="587"/>
      <c r="CU14" s="587"/>
      <c r="CV14" s="587"/>
      <c r="CW14" s="587"/>
      <c r="CX14" s="587"/>
      <c r="CY14" s="588"/>
      <c r="CZ14" s="639">
        <v>1.9</v>
      </c>
      <c r="DA14" s="639"/>
      <c r="DB14" s="639"/>
      <c r="DC14" s="639"/>
      <c r="DD14" s="592">
        <v>23714</v>
      </c>
      <c r="DE14" s="587"/>
      <c r="DF14" s="587"/>
      <c r="DG14" s="587"/>
      <c r="DH14" s="587"/>
      <c r="DI14" s="587"/>
      <c r="DJ14" s="587"/>
      <c r="DK14" s="587"/>
      <c r="DL14" s="587"/>
      <c r="DM14" s="587"/>
      <c r="DN14" s="587"/>
      <c r="DO14" s="587"/>
      <c r="DP14" s="588"/>
      <c r="DQ14" s="592">
        <v>405703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12739</v>
      </c>
      <c r="S15" s="587"/>
      <c r="T15" s="587"/>
      <c r="U15" s="587"/>
      <c r="V15" s="587"/>
      <c r="W15" s="587"/>
      <c r="X15" s="587"/>
      <c r="Y15" s="588"/>
      <c r="Z15" s="639">
        <v>0.1</v>
      </c>
      <c r="AA15" s="639"/>
      <c r="AB15" s="639"/>
      <c r="AC15" s="639"/>
      <c r="AD15" s="640">
        <v>12739</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335312</v>
      </c>
      <c r="BH15" s="587"/>
      <c r="BI15" s="587"/>
      <c r="BJ15" s="587"/>
      <c r="BK15" s="587"/>
      <c r="BL15" s="587"/>
      <c r="BM15" s="587"/>
      <c r="BN15" s="588"/>
      <c r="BO15" s="639">
        <v>6.9</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2123578</v>
      </c>
      <c r="CS15" s="587"/>
      <c r="CT15" s="587"/>
      <c r="CU15" s="587"/>
      <c r="CV15" s="587"/>
      <c r="CW15" s="587"/>
      <c r="CX15" s="587"/>
      <c r="CY15" s="588"/>
      <c r="CZ15" s="639">
        <v>9.6</v>
      </c>
      <c r="DA15" s="639"/>
      <c r="DB15" s="639"/>
      <c r="DC15" s="639"/>
      <c r="DD15" s="592">
        <v>686462</v>
      </c>
      <c r="DE15" s="587"/>
      <c r="DF15" s="587"/>
      <c r="DG15" s="587"/>
      <c r="DH15" s="587"/>
      <c r="DI15" s="587"/>
      <c r="DJ15" s="587"/>
      <c r="DK15" s="587"/>
      <c r="DL15" s="587"/>
      <c r="DM15" s="587"/>
      <c r="DN15" s="587"/>
      <c r="DO15" s="587"/>
      <c r="DP15" s="588"/>
      <c r="DQ15" s="592">
        <v>1434270</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6060779</v>
      </c>
      <c r="S16" s="587"/>
      <c r="T16" s="587"/>
      <c r="U16" s="587"/>
      <c r="V16" s="587"/>
      <c r="W16" s="587"/>
      <c r="X16" s="587"/>
      <c r="Y16" s="588"/>
      <c r="Z16" s="639">
        <v>26.8</v>
      </c>
      <c r="AA16" s="639"/>
      <c r="AB16" s="639"/>
      <c r="AC16" s="639"/>
      <c r="AD16" s="640">
        <v>5457450</v>
      </c>
      <c r="AE16" s="640"/>
      <c r="AF16" s="640"/>
      <c r="AG16" s="640"/>
      <c r="AH16" s="640"/>
      <c r="AI16" s="640"/>
      <c r="AJ16" s="640"/>
      <c r="AK16" s="640"/>
      <c r="AL16" s="609">
        <v>49.4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801</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5457450</v>
      </c>
      <c r="S17" s="587"/>
      <c r="T17" s="587"/>
      <c r="U17" s="587"/>
      <c r="V17" s="587"/>
      <c r="W17" s="587"/>
      <c r="X17" s="587"/>
      <c r="Y17" s="588"/>
      <c r="Z17" s="639">
        <v>24.2</v>
      </c>
      <c r="AA17" s="639"/>
      <c r="AB17" s="639"/>
      <c r="AC17" s="639"/>
      <c r="AD17" s="640">
        <v>5457450</v>
      </c>
      <c r="AE17" s="640"/>
      <c r="AF17" s="640"/>
      <c r="AG17" s="640"/>
      <c r="AH17" s="640"/>
      <c r="AI17" s="640"/>
      <c r="AJ17" s="640"/>
      <c r="AK17" s="640"/>
      <c r="AL17" s="609">
        <v>49.4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2249250</v>
      </c>
      <c r="CS17" s="587"/>
      <c r="CT17" s="587"/>
      <c r="CU17" s="587"/>
      <c r="CV17" s="587"/>
      <c r="CW17" s="587"/>
      <c r="CX17" s="587"/>
      <c r="CY17" s="588"/>
      <c r="CZ17" s="639">
        <v>10.199999999999999</v>
      </c>
      <c r="DA17" s="639"/>
      <c r="DB17" s="639"/>
      <c r="DC17" s="639"/>
      <c r="DD17" s="592" t="s">
        <v>111</v>
      </c>
      <c r="DE17" s="587"/>
      <c r="DF17" s="587"/>
      <c r="DG17" s="587"/>
      <c r="DH17" s="587"/>
      <c r="DI17" s="587"/>
      <c r="DJ17" s="587"/>
      <c r="DK17" s="587"/>
      <c r="DL17" s="587"/>
      <c r="DM17" s="587"/>
      <c r="DN17" s="587"/>
      <c r="DO17" s="587"/>
      <c r="DP17" s="588"/>
      <c r="DQ17" s="592">
        <v>2243534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603329</v>
      </c>
      <c r="S18" s="587"/>
      <c r="T18" s="587"/>
      <c r="U18" s="587"/>
      <c r="V18" s="587"/>
      <c r="W18" s="587"/>
      <c r="X18" s="587"/>
      <c r="Y18" s="588"/>
      <c r="Z18" s="639">
        <v>2.7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11584780</v>
      </c>
      <c r="S20" s="587"/>
      <c r="T20" s="587"/>
      <c r="U20" s="587"/>
      <c r="V20" s="587"/>
      <c r="W20" s="587"/>
      <c r="X20" s="587"/>
      <c r="Y20" s="588"/>
      <c r="Z20" s="639">
        <v>51.3</v>
      </c>
      <c r="AA20" s="639"/>
      <c r="AB20" s="639"/>
      <c r="AC20" s="639"/>
      <c r="AD20" s="640">
        <v>10981451</v>
      </c>
      <c r="AE20" s="640"/>
      <c r="AF20" s="640"/>
      <c r="AG20" s="640"/>
      <c r="AH20" s="640"/>
      <c r="AI20" s="640"/>
      <c r="AJ20" s="640"/>
      <c r="AK20" s="640"/>
      <c r="AL20" s="609">
        <v>99.4</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22017126</v>
      </c>
      <c r="CS20" s="587"/>
      <c r="CT20" s="587"/>
      <c r="CU20" s="587"/>
      <c r="CV20" s="587"/>
      <c r="CW20" s="587"/>
      <c r="CX20" s="587"/>
      <c r="CY20" s="588"/>
      <c r="CZ20" s="639">
        <v>100</v>
      </c>
      <c r="DA20" s="639"/>
      <c r="DB20" s="639"/>
      <c r="DC20" s="639"/>
      <c r="DD20" s="592">
        <v>3135768</v>
      </c>
      <c r="DE20" s="587"/>
      <c r="DF20" s="587"/>
      <c r="DG20" s="587"/>
      <c r="DH20" s="587"/>
      <c r="DI20" s="587"/>
      <c r="DJ20" s="587"/>
      <c r="DK20" s="587"/>
      <c r="DL20" s="587"/>
      <c r="DM20" s="587"/>
      <c r="DN20" s="587"/>
      <c r="DO20" s="587"/>
      <c r="DP20" s="588"/>
      <c r="DQ20" s="592">
        <v>12615395</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7227</v>
      </c>
      <c r="S21" s="587"/>
      <c r="T21" s="587"/>
      <c r="U21" s="587"/>
      <c r="V21" s="587"/>
      <c r="W21" s="587"/>
      <c r="X21" s="587"/>
      <c r="Y21" s="588"/>
      <c r="Z21" s="639">
        <v>0</v>
      </c>
      <c r="AA21" s="639"/>
      <c r="AB21" s="639"/>
      <c r="AC21" s="639"/>
      <c r="AD21" s="640">
        <v>7227</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282839</v>
      </c>
      <c r="S22" s="587"/>
      <c r="T22" s="587"/>
      <c r="U22" s="587"/>
      <c r="V22" s="587"/>
      <c r="W22" s="587"/>
      <c r="X22" s="587"/>
      <c r="Y22" s="588"/>
      <c r="Z22" s="639">
        <v>1.3</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158179</v>
      </c>
      <c r="S23" s="587"/>
      <c r="T23" s="587"/>
      <c r="U23" s="587"/>
      <c r="V23" s="587"/>
      <c r="W23" s="587"/>
      <c r="X23" s="587"/>
      <c r="Y23" s="588"/>
      <c r="Z23" s="639">
        <v>0.7</v>
      </c>
      <c r="AA23" s="639"/>
      <c r="AB23" s="639"/>
      <c r="AC23" s="639"/>
      <c r="AD23" s="640">
        <v>9030</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104924</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12760659</v>
      </c>
      <c r="CS24" s="637"/>
      <c r="CT24" s="637"/>
      <c r="CU24" s="637"/>
      <c r="CV24" s="637"/>
      <c r="CW24" s="637"/>
      <c r="CX24" s="637"/>
      <c r="CY24" s="684"/>
      <c r="CZ24" s="688">
        <v>58</v>
      </c>
      <c r="DA24" s="689"/>
      <c r="DB24" s="689"/>
      <c r="DC24" s="690"/>
      <c r="DD24" s="683">
        <v>7407117</v>
      </c>
      <c r="DE24" s="637"/>
      <c r="DF24" s="637"/>
      <c r="DG24" s="637"/>
      <c r="DH24" s="637"/>
      <c r="DI24" s="637"/>
      <c r="DJ24" s="637"/>
      <c r="DK24" s="684"/>
      <c r="DL24" s="683">
        <v>7209163</v>
      </c>
      <c r="DM24" s="637"/>
      <c r="DN24" s="637"/>
      <c r="DO24" s="637"/>
      <c r="DP24" s="637"/>
      <c r="DQ24" s="637"/>
      <c r="DR24" s="637"/>
      <c r="DS24" s="637"/>
      <c r="DT24" s="637"/>
      <c r="DU24" s="637"/>
      <c r="DV24" s="684"/>
      <c r="DW24" s="685">
        <v>61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4274418</v>
      </c>
      <c r="S25" s="587"/>
      <c r="T25" s="587"/>
      <c r="U25" s="587"/>
      <c r="V25" s="587"/>
      <c r="W25" s="587"/>
      <c r="X25" s="587"/>
      <c r="Y25" s="588"/>
      <c r="Z25" s="639">
        <v>18.899999999999999</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3474882</v>
      </c>
      <c r="CS25" s="605"/>
      <c r="CT25" s="605"/>
      <c r="CU25" s="605"/>
      <c r="CV25" s="605"/>
      <c r="CW25" s="605"/>
      <c r="CX25" s="605"/>
      <c r="CY25" s="606"/>
      <c r="CZ25" s="589">
        <v>15.8</v>
      </c>
      <c r="DA25" s="607"/>
      <c r="DB25" s="607"/>
      <c r="DC25" s="608"/>
      <c r="DD25" s="592">
        <v>3202754</v>
      </c>
      <c r="DE25" s="605"/>
      <c r="DF25" s="605"/>
      <c r="DG25" s="605"/>
      <c r="DH25" s="605"/>
      <c r="DI25" s="605"/>
      <c r="DJ25" s="605"/>
      <c r="DK25" s="606"/>
      <c r="DL25" s="592">
        <v>3118719</v>
      </c>
      <c r="DM25" s="605"/>
      <c r="DN25" s="605"/>
      <c r="DO25" s="605"/>
      <c r="DP25" s="605"/>
      <c r="DQ25" s="605"/>
      <c r="DR25" s="605"/>
      <c r="DS25" s="605"/>
      <c r="DT25" s="605"/>
      <c r="DU25" s="605"/>
      <c r="DV25" s="606"/>
      <c r="DW25" s="609">
        <v>26.4</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11541</v>
      </c>
      <c r="S26" s="587"/>
      <c r="T26" s="587"/>
      <c r="U26" s="587"/>
      <c r="V26" s="587"/>
      <c r="W26" s="587"/>
      <c r="X26" s="587"/>
      <c r="Y26" s="588"/>
      <c r="Z26" s="639">
        <v>0.1</v>
      </c>
      <c r="AA26" s="639"/>
      <c r="AB26" s="639"/>
      <c r="AC26" s="639"/>
      <c r="AD26" s="640">
        <v>11541</v>
      </c>
      <c r="AE26" s="640"/>
      <c r="AF26" s="640"/>
      <c r="AG26" s="640"/>
      <c r="AH26" s="640"/>
      <c r="AI26" s="640"/>
      <c r="AJ26" s="640"/>
      <c r="AK26" s="640"/>
      <c r="AL26" s="609">
        <v>0.1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1985607</v>
      </c>
      <c r="CS26" s="587"/>
      <c r="CT26" s="587"/>
      <c r="CU26" s="587"/>
      <c r="CV26" s="587"/>
      <c r="CW26" s="587"/>
      <c r="CX26" s="587"/>
      <c r="CY26" s="588"/>
      <c r="CZ26" s="589">
        <v>9</v>
      </c>
      <c r="DA26" s="607"/>
      <c r="DB26" s="607"/>
      <c r="DC26" s="608"/>
      <c r="DD26" s="592">
        <v>1768939</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4054976</v>
      </c>
      <c r="S27" s="587"/>
      <c r="T27" s="587"/>
      <c r="U27" s="587"/>
      <c r="V27" s="587"/>
      <c r="W27" s="587"/>
      <c r="X27" s="587"/>
      <c r="Y27" s="588"/>
      <c r="Z27" s="639">
        <v>18</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4842419</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7036527</v>
      </c>
      <c r="CS27" s="605"/>
      <c r="CT27" s="605"/>
      <c r="CU27" s="605"/>
      <c r="CV27" s="605"/>
      <c r="CW27" s="605"/>
      <c r="CX27" s="605"/>
      <c r="CY27" s="606"/>
      <c r="CZ27" s="589">
        <v>32</v>
      </c>
      <c r="DA27" s="607"/>
      <c r="DB27" s="607"/>
      <c r="DC27" s="608"/>
      <c r="DD27" s="592">
        <v>1960829</v>
      </c>
      <c r="DE27" s="605"/>
      <c r="DF27" s="605"/>
      <c r="DG27" s="605"/>
      <c r="DH27" s="605"/>
      <c r="DI27" s="605"/>
      <c r="DJ27" s="605"/>
      <c r="DK27" s="606"/>
      <c r="DL27" s="592">
        <v>1846910</v>
      </c>
      <c r="DM27" s="605"/>
      <c r="DN27" s="605"/>
      <c r="DO27" s="605"/>
      <c r="DP27" s="605"/>
      <c r="DQ27" s="605"/>
      <c r="DR27" s="605"/>
      <c r="DS27" s="605"/>
      <c r="DT27" s="605"/>
      <c r="DU27" s="605"/>
      <c r="DV27" s="606"/>
      <c r="DW27" s="609">
        <v>15.6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49670</v>
      </c>
      <c r="S28" s="587"/>
      <c r="T28" s="587"/>
      <c r="U28" s="587"/>
      <c r="V28" s="587"/>
      <c r="W28" s="587"/>
      <c r="X28" s="587"/>
      <c r="Y28" s="588"/>
      <c r="Z28" s="639">
        <v>0.2</v>
      </c>
      <c r="AA28" s="639"/>
      <c r="AB28" s="639"/>
      <c r="AC28" s="639"/>
      <c r="AD28" s="640">
        <v>29254</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2249250</v>
      </c>
      <c r="CS28" s="587"/>
      <c r="CT28" s="587"/>
      <c r="CU28" s="587"/>
      <c r="CV28" s="587"/>
      <c r="CW28" s="587"/>
      <c r="CX28" s="587"/>
      <c r="CY28" s="588"/>
      <c r="CZ28" s="589">
        <v>10.199999999999999</v>
      </c>
      <c r="DA28" s="607"/>
      <c r="DB28" s="607"/>
      <c r="DC28" s="608"/>
      <c r="DD28" s="592">
        <v>2243534</v>
      </c>
      <c r="DE28" s="587"/>
      <c r="DF28" s="587"/>
      <c r="DG28" s="587"/>
      <c r="DH28" s="587"/>
      <c r="DI28" s="587"/>
      <c r="DJ28" s="587"/>
      <c r="DK28" s="588"/>
      <c r="DL28" s="592">
        <v>2243534</v>
      </c>
      <c r="DM28" s="587"/>
      <c r="DN28" s="587"/>
      <c r="DO28" s="587"/>
      <c r="DP28" s="587"/>
      <c r="DQ28" s="587"/>
      <c r="DR28" s="587"/>
      <c r="DS28" s="587"/>
      <c r="DT28" s="587"/>
      <c r="DU28" s="587"/>
      <c r="DV28" s="588"/>
      <c r="DW28" s="609">
        <v>19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131146</v>
      </c>
      <c r="S29" s="587"/>
      <c r="T29" s="587"/>
      <c r="U29" s="587"/>
      <c r="V29" s="587"/>
      <c r="W29" s="587"/>
      <c r="X29" s="587"/>
      <c r="Y29" s="588"/>
      <c r="Z29" s="639">
        <v>0.6</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2246878</v>
      </c>
      <c r="CS29" s="605"/>
      <c r="CT29" s="605"/>
      <c r="CU29" s="605"/>
      <c r="CV29" s="605"/>
      <c r="CW29" s="605"/>
      <c r="CX29" s="605"/>
      <c r="CY29" s="606"/>
      <c r="CZ29" s="589">
        <v>10.199999999999999</v>
      </c>
      <c r="DA29" s="607"/>
      <c r="DB29" s="607"/>
      <c r="DC29" s="608"/>
      <c r="DD29" s="592">
        <v>2241162</v>
      </c>
      <c r="DE29" s="605"/>
      <c r="DF29" s="605"/>
      <c r="DG29" s="605"/>
      <c r="DH29" s="605"/>
      <c r="DI29" s="605"/>
      <c r="DJ29" s="605"/>
      <c r="DK29" s="606"/>
      <c r="DL29" s="592">
        <v>2241162</v>
      </c>
      <c r="DM29" s="605"/>
      <c r="DN29" s="605"/>
      <c r="DO29" s="605"/>
      <c r="DP29" s="605"/>
      <c r="DQ29" s="605"/>
      <c r="DR29" s="605"/>
      <c r="DS29" s="605"/>
      <c r="DT29" s="605"/>
      <c r="DU29" s="605"/>
      <c r="DV29" s="606"/>
      <c r="DW29" s="609">
        <v>19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488562</v>
      </c>
      <c r="S30" s="587"/>
      <c r="T30" s="587"/>
      <c r="U30" s="587"/>
      <c r="V30" s="587"/>
      <c r="W30" s="587"/>
      <c r="X30" s="587"/>
      <c r="Y30" s="588"/>
      <c r="Z30" s="639">
        <v>2.2000000000000002</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97.8</v>
      </c>
      <c r="BH30" s="653"/>
      <c r="BI30" s="653"/>
      <c r="BJ30" s="653"/>
      <c r="BK30" s="653"/>
      <c r="BL30" s="653"/>
      <c r="BM30" s="654">
        <v>93.3</v>
      </c>
      <c r="BN30" s="653"/>
      <c r="BO30" s="653"/>
      <c r="BP30" s="653"/>
      <c r="BQ30" s="655"/>
      <c r="BR30" s="652">
        <v>97.4</v>
      </c>
      <c r="BS30" s="653"/>
      <c r="BT30" s="653"/>
      <c r="BU30" s="653"/>
      <c r="BV30" s="653"/>
      <c r="BW30" s="653"/>
      <c r="BX30" s="654">
        <v>92.5</v>
      </c>
      <c r="BY30" s="653"/>
      <c r="BZ30" s="653"/>
      <c r="CA30" s="653"/>
      <c r="CB30" s="655"/>
      <c r="CD30" s="658"/>
      <c r="CE30" s="659"/>
      <c r="CF30" s="623" t="s">
        <v>290</v>
      </c>
      <c r="CG30" s="620"/>
      <c r="CH30" s="620"/>
      <c r="CI30" s="620"/>
      <c r="CJ30" s="620"/>
      <c r="CK30" s="620"/>
      <c r="CL30" s="620"/>
      <c r="CM30" s="620"/>
      <c r="CN30" s="620"/>
      <c r="CO30" s="620"/>
      <c r="CP30" s="620"/>
      <c r="CQ30" s="621"/>
      <c r="CR30" s="586">
        <v>1909894</v>
      </c>
      <c r="CS30" s="587"/>
      <c r="CT30" s="587"/>
      <c r="CU30" s="587"/>
      <c r="CV30" s="587"/>
      <c r="CW30" s="587"/>
      <c r="CX30" s="587"/>
      <c r="CY30" s="588"/>
      <c r="CZ30" s="589">
        <v>8.6999999999999993</v>
      </c>
      <c r="DA30" s="607"/>
      <c r="DB30" s="607"/>
      <c r="DC30" s="608"/>
      <c r="DD30" s="592">
        <v>1904178</v>
      </c>
      <c r="DE30" s="587"/>
      <c r="DF30" s="587"/>
      <c r="DG30" s="587"/>
      <c r="DH30" s="587"/>
      <c r="DI30" s="587"/>
      <c r="DJ30" s="587"/>
      <c r="DK30" s="588"/>
      <c r="DL30" s="592">
        <v>1904178</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110578</v>
      </c>
      <c r="S31" s="587"/>
      <c r="T31" s="587"/>
      <c r="U31" s="587"/>
      <c r="V31" s="587"/>
      <c r="W31" s="587"/>
      <c r="X31" s="587"/>
      <c r="Y31" s="588"/>
      <c r="Z31" s="639">
        <v>0.5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98.4</v>
      </c>
      <c r="BH31" s="605"/>
      <c r="BI31" s="605"/>
      <c r="BJ31" s="605"/>
      <c r="BK31" s="605"/>
      <c r="BL31" s="605"/>
      <c r="BM31" s="641">
        <v>95.1</v>
      </c>
      <c r="BN31" s="651"/>
      <c r="BO31" s="651"/>
      <c r="BP31" s="651"/>
      <c r="BQ31" s="615"/>
      <c r="BR31" s="650">
        <v>98.7</v>
      </c>
      <c r="BS31" s="605"/>
      <c r="BT31" s="605"/>
      <c r="BU31" s="605"/>
      <c r="BV31" s="605"/>
      <c r="BW31" s="605"/>
      <c r="BX31" s="641">
        <v>94.7</v>
      </c>
      <c r="BY31" s="651"/>
      <c r="BZ31" s="651"/>
      <c r="CA31" s="651"/>
      <c r="CB31" s="615"/>
      <c r="CD31" s="658"/>
      <c r="CE31" s="659"/>
      <c r="CF31" s="623" t="s">
        <v>294</v>
      </c>
      <c r="CG31" s="620"/>
      <c r="CH31" s="620"/>
      <c r="CI31" s="620"/>
      <c r="CJ31" s="620"/>
      <c r="CK31" s="620"/>
      <c r="CL31" s="620"/>
      <c r="CM31" s="620"/>
      <c r="CN31" s="620"/>
      <c r="CO31" s="620"/>
      <c r="CP31" s="620"/>
      <c r="CQ31" s="621"/>
      <c r="CR31" s="586">
        <v>336984</v>
      </c>
      <c r="CS31" s="605"/>
      <c r="CT31" s="605"/>
      <c r="CU31" s="605"/>
      <c r="CV31" s="605"/>
      <c r="CW31" s="605"/>
      <c r="CX31" s="605"/>
      <c r="CY31" s="606"/>
      <c r="CZ31" s="589">
        <v>1.5</v>
      </c>
      <c r="DA31" s="607"/>
      <c r="DB31" s="607"/>
      <c r="DC31" s="608"/>
      <c r="DD31" s="592">
        <v>336984</v>
      </c>
      <c r="DE31" s="605"/>
      <c r="DF31" s="605"/>
      <c r="DG31" s="605"/>
      <c r="DH31" s="605"/>
      <c r="DI31" s="605"/>
      <c r="DJ31" s="605"/>
      <c r="DK31" s="606"/>
      <c r="DL31" s="592">
        <v>336984</v>
      </c>
      <c r="DM31" s="605"/>
      <c r="DN31" s="605"/>
      <c r="DO31" s="605"/>
      <c r="DP31" s="605"/>
      <c r="DQ31" s="605"/>
      <c r="DR31" s="605"/>
      <c r="DS31" s="605"/>
      <c r="DT31" s="605"/>
      <c r="DU31" s="605"/>
      <c r="DV31" s="606"/>
      <c r="DW31" s="609">
        <v>2.9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158367</v>
      </c>
      <c r="S32" s="587"/>
      <c r="T32" s="587"/>
      <c r="U32" s="587"/>
      <c r="V32" s="587"/>
      <c r="W32" s="587"/>
      <c r="X32" s="587"/>
      <c r="Y32" s="588"/>
      <c r="Z32" s="639">
        <v>0.7</v>
      </c>
      <c r="AA32" s="639"/>
      <c r="AB32" s="639"/>
      <c r="AC32" s="639"/>
      <c r="AD32" s="640">
        <v>11950</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v>
      </c>
      <c r="BH32" s="571"/>
      <c r="BI32" s="571"/>
      <c r="BJ32" s="571"/>
      <c r="BK32" s="571"/>
      <c r="BL32" s="571"/>
      <c r="BM32" s="634">
        <v>91.3</v>
      </c>
      <c r="BN32" s="571"/>
      <c r="BO32" s="571"/>
      <c r="BP32" s="571"/>
      <c r="BQ32" s="628"/>
      <c r="BR32" s="649">
        <v>96.2</v>
      </c>
      <c r="BS32" s="571"/>
      <c r="BT32" s="571"/>
      <c r="BU32" s="571"/>
      <c r="BV32" s="571"/>
      <c r="BW32" s="571"/>
      <c r="BX32" s="634">
        <v>90.1</v>
      </c>
      <c r="BY32" s="571"/>
      <c r="BZ32" s="571"/>
      <c r="CA32" s="571"/>
      <c r="CB32" s="628"/>
      <c r="CD32" s="660"/>
      <c r="CE32" s="661"/>
      <c r="CF32" s="623" t="s">
        <v>297</v>
      </c>
      <c r="CG32" s="620"/>
      <c r="CH32" s="620"/>
      <c r="CI32" s="620"/>
      <c r="CJ32" s="620"/>
      <c r="CK32" s="620"/>
      <c r="CL32" s="620"/>
      <c r="CM32" s="620"/>
      <c r="CN32" s="620"/>
      <c r="CO32" s="620"/>
      <c r="CP32" s="620"/>
      <c r="CQ32" s="621"/>
      <c r="CR32" s="586">
        <v>2372</v>
      </c>
      <c r="CS32" s="587"/>
      <c r="CT32" s="587"/>
      <c r="CU32" s="587"/>
      <c r="CV32" s="587"/>
      <c r="CW32" s="587"/>
      <c r="CX32" s="587"/>
      <c r="CY32" s="588"/>
      <c r="CZ32" s="589">
        <v>0</v>
      </c>
      <c r="DA32" s="607"/>
      <c r="DB32" s="607"/>
      <c r="DC32" s="608"/>
      <c r="DD32" s="592">
        <v>2372</v>
      </c>
      <c r="DE32" s="587"/>
      <c r="DF32" s="587"/>
      <c r="DG32" s="587"/>
      <c r="DH32" s="587"/>
      <c r="DI32" s="587"/>
      <c r="DJ32" s="587"/>
      <c r="DK32" s="588"/>
      <c r="DL32" s="592">
        <v>2372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1163388</v>
      </c>
      <c r="S33" s="587"/>
      <c r="T33" s="587"/>
      <c r="U33" s="587"/>
      <c r="V33" s="587"/>
      <c r="W33" s="587"/>
      <c r="X33" s="587"/>
      <c r="Y33" s="588"/>
      <c r="Z33" s="639">
        <v>5.2</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6120699</v>
      </c>
      <c r="CS33" s="605"/>
      <c r="CT33" s="605"/>
      <c r="CU33" s="605"/>
      <c r="CV33" s="605"/>
      <c r="CW33" s="605"/>
      <c r="CX33" s="605"/>
      <c r="CY33" s="606"/>
      <c r="CZ33" s="589">
        <v>27.8</v>
      </c>
      <c r="DA33" s="607"/>
      <c r="DB33" s="607"/>
      <c r="DC33" s="608"/>
      <c r="DD33" s="592">
        <v>4803015</v>
      </c>
      <c r="DE33" s="605"/>
      <c r="DF33" s="605"/>
      <c r="DG33" s="605"/>
      <c r="DH33" s="605"/>
      <c r="DI33" s="605"/>
      <c r="DJ33" s="605"/>
      <c r="DK33" s="606"/>
      <c r="DL33" s="592">
        <v>3695942</v>
      </c>
      <c r="DM33" s="605"/>
      <c r="DN33" s="605"/>
      <c r="DO33" s="605"/>
      <c r="DP33" s="605"/>
      <c r="DQ33" s="605"/>
      <c r="DR33" s="605"/>
      <c r="DS33" s="605"/>
      <c r="DT33" s="605"/>
      <c r="DU33" s="605"/>
      <c r="DV33" s="606"/>
      <c r="DW33" s="609">
        <v>31.3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2416073</v>
      </c>
      <c r="CS34" s="587"/>
      <c r="CT34" s="587"/>
      <c r="CU34" s="587"/>
      <c r="CV34" s="587"/>
      <c r="CW34" s="587"/>
      <c r="CX34" s="587"/>
      <c r="CY34" s="588"/>
      <c r="CZ34" s="589">
        <v>11</v>
      </c>
      <c r="DA34" s="607"/>
      <c r="DB34" s="607"/>
      <c r="DC34" s="608"/>
      <c r="DD34" s="592">
        <v>1743679</v>
      </c>
      <c r="DE34" s="587"/>
      <c r="DF34" s="587"/>
      <c r="DG34" s="587"/>
      <c r="DH34" s="587"/>
      <c r="DI34" s="587"/>
      <c r="DJ34" s="587"/>
      <c r="DK34" s="588"/>
      <c r="DL34" s="592">
        <v>1296575</v>
      </c>
      <c r="DM34" s="587"/>
      <c r="DN34" s="587"/>
      <c r="DO34" s="587"/>
      <c r="DP34" s="587"/>
      <c r="DQ34" s="587"/>
      <c r="DR34" s="587"/>
      <c r="DS34" s="587"/>
      <c r="DT34" s="587"/>
      <c r="DU34" s="587"/>
      <c r="DV34" s="588"/>
      <c r="DW34" s="609">
        <v>11</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768588</v>
      </c>
      <c r="S35" s="587"/>
      <c r="T35" s="587"/>
      <c r="U35" s="587"/>
      <c r="V35" s="587"/>
      <c r="W35" s="587"/>
      <c r="X35" s="587"/>
      <c r="Y35" s="588"/>
      <c r="Z35" s="639">
        <v>3.4</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2269727</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-910686</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261938</v>
      </c>
      <c r="CS35" s="605"/>
      <c r="CT35" s="605"/>
      <c r="CU35" s="605"/>
      <c r="CV35" s="605"/>
      <c r="CW35" s="605"/>
      <c r="CX35" s="605"/>
      <c r="CY35" s="606"/>
      <c r="CZ35" s="589">
        <v>1.2</v>
      </c>
      <c r="DA35" s="607"/>
      <c r="DB35" s="607"/>
      <c r="DC35" s="608"/>
      <c r="DD35" s="592">
        <v>189453</v>
      </c>
      <c r="DE35" s="605"/>
      <c r="DF35" s="605"/>
      <c r="DG35" s="605"/>
      <c r="DH35" s="605"/>
      <c r="DI35" s="605"/>
      <c r="DJ35" s="605"/>
      <c r="DK35" s="606"/>
      <c r="DL35" s="592">
        <v>113738</v>
      </c>
      <c r="DM35" s="605"/>
      <c r="DN35" s="605"/>
      <c r="DO35" s="605"/>
      <c r="DP35" s="605"/>
      <c r="DQ35" s="605"/>
      <c r="DR35" s="605"/>
      <c r="DS35" s="605"/>
      <c r="DT35" s="605"/>
      <c r="DU35" s="605"/>
      <c r="DV35" s="606"/>
      <c r="DW35" s="609">
        <v>1</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22580595</v>
      </c>
      <c r="S36" s="627"/>
      <c r="T36" s="627"/>
      <c r="U36" s="627"/>
      <c r="V36" s="627"/>
      <c r="W36" s="627"/>
      <c r="X36" s="627"/>
      <c r="Y36" s="630"/>
      <c r="Z36" s="631">
        <v>100</v>
      </c>
      <c r="AA36" s="631"/>
      <c r="AB36" s="631"/>
      <c r="AC36" s="631"/>
      <c r="AD36" s="632">
        <v>11050453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277854</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-1212284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1075348</v>
      </c>
      <c r="CS36" s="587"/>
      <c r="CT36" s="587"/>
      <c r="CU36" s="587"/>
      <c r="CV36" s="587"/>
      <c r="CW36" s="587"/>
      <c r="CX36" s="587"/>
      <c r="CY36" s="588"/>
      <c r="CZ36" s="589">
        <v>4.9000000000000004</v>
      </c>
      <c r="DA36" s="607"/>
      <c r="DB36" s="607"/>
      <c r="DC36" s="608"/>
      <c r="DD36" s="592">
        <v>832433</v>
      </c>
      <c r="DE36" s="587"/>
      <c r="DF36" s="587"/>
      <c r="DG36" s="587"/>
      <c r="DH36" s="587"/>
      <c r="DI36" s="587"/>
      <c r="DJ36" s="587"/>
      <c r="DK36" s="588"/>
      <c r="DL36" s="592">
        <v>650085</v>
      </c>
      <c r="DM36" s="587"/>
      <c r="DN36" s="587"/>
      <c r="DO36" s="587"/>
      <c r="DP36" s="587"/>
      <c r="DQ36" s="587"/>
      <c r="DR36" s="587"/>
      <c r="DS36" s="587"/>
      <c r="DT36" s="587"/>
      <c r="DU36" s="587"/>
      <c r="DV36" s="588"/>
      <c r="DW36" s="609">
        <v>5.5</v>
      </c>
      <c r="DX36" s="610"/>
      <c r="DY36" s="610"/>
      <c r="DZ36" s="610"/>
      <c r="EA36" s="610"/>
      <c r="EB36" s="610"/>
      <c r="EC36" s="611"/>
    </row>
    <row r="37" spans="2:133" ht="11.25" customHeight="1">
      <c r="AQ37" s="612" t="s">
        <v>312</v>
      </c>
      <c r="AR37" s="613"/>
      <c r="AS37" s="613"/>
      <c r="AT37" s="613"/>
      <c r="AU37" s="613"/>
      <c r="AV37" s="613"/>
      <c r="AW37" s="613"/>
      <c r="AX37" s="613"/>
      <c r="AY37" s="614"/>
      <c r="AZ37" s="586">
        <v>6247</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9801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435694</v>
      </c>
      <c r="CS37" s="605"/>
      <c r="CT37" s="605"/>
      <c r="CU37" s="605"/>
      <c r="CV37" s="605"/>
      <c r="CW37" s="605"/>
      <c r="CX37" s="605"/>
      <c r="CY37" s="606"/>
      <c r="CZ37" s="589">
        <v>2</v>
      </c>
      <c r="DA37" s="607"/>
      <c r="DB37" s="607"/>
      <c r="DC37" s="608"/>
      <c r="DD37" s="592">
        <v>435694</v>
      </c>
      <c r="DE37" s="605"/>
      <c r="DF37" s="605"/>
      <c r="DG37" s="605"/>
      <c r="DH37" s="605"/>
      <c r="DI37" s="605"/>
      <c r="DJ37" s="605"/>
      <c r="DK37" s="606"/>
      <c r="DL37" s="592">
        <v>387253</v>
      </c>
      <c r="DM37" s="605"/>
      <c r="DN37" s="605"/>
      <c r="DO37" s="605"/>
      <c r="DP37" s="605"/>
      <c r="DQ37" s="605"/>
      <c r="DR37" s="605"/>
      <c r="DS37" s="605"/>
      <c r="DT37" s="605"/>
      <c r="DU37" s="605"/>
      <c r="DV37" s="606"/>
      <c r="DW37" s="609">
        <v>3.3</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18963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2263480</v>
      </c>
      <c r="CS38" s="587"/>
      <c r="CT38" s="587"/>
      <c r="CU38" s="587"/>
      <c r="CV38" s="587"/>
      <c r="CW38" s="587"/>
      <c r="CX38" s="587"/>
      <c r="CY38" s="588"/>
      <c r="CZ38" s="589">
        <v>10.3</v>
      </c>
      <c r="DA38" s="607"/>
      <c r="DB38" s="607"/>
      <c r="DC38" s="608"/>
      <c r="DD38" s="592">
        <v>1940892</v>
      </c>
      <c r="DE38" s="587"/>
      <c r="DF38" s="587"/>
      <c r="DG38" s="587"/>
      <c r="DH38" s="587"/>
      <c r="DI38" s="587"/>
      <c r="DJ38" s="587"/>
      <c r="DK38" s="588"/>
      <c r="DL38" s="592">
        <v>1628824</v>
      </c>
      <c r="DM38" s="587"/>
      <c r="DN38" s="587"/>
      <c r="DO38" s="587"/>
      <c r="DP38" s="587"/>
      <c r="DQ38" s="587"/>
      <c r="DR38" s="587"/>
      <c r="DS38" s="587"/>
      <c r="DT38" s="587"/>
      <c r="DU38" s="587"/>
      <c r="DV38" s="588"/>
      <c r="DW38" s="609">
        <v>13.8</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59</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82338</v>
      </c>
      <c r="CS39" s="605"/>
      <c r="CT39" s="605"/>
      <c r="CU39" s="605"/>
      <c r="CV39" s="605"/>
      <c r="CW39" s="605"/>
      <c r="CX39" s="605"/>
      <c r="CY39" s="606"/>
      <c r="CZ39" s="589">
        <v>0.4</v>
      </c>
      <c r="DA39" s="607"/>
      <c r="DB39" s="607"/>
      <c r="DC39" s="608"/>
      <c r="DD39" s="592">
        <v>82338</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750383</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181</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21522</v>
      </c>
      <c r="CS40" s="587"/>
      <c r="CT40" s="587"/>
      <c r="CU40" s="587"/>
      <c r="CV40" s="587"/>
      <c r="CW40" s="587"/>
      <c r="CX40" s="587"/>
      <c r="CY40" s="588"/>
      <c r="CZ40" s="589">
        <v>0.1</v>
      </c>
      <c r="DA40" s="607"/>
      <c r="DB40" s="607"/>
      <c r="DC40" s="608"/>
      <c r="DD40" s="592">
        <v>14220</v>
      </c>
      <c r="DE40" s="587"/>
      <c r="DF40" s="587"/>
      <c r="DG40" s="587"/>
      <c r="DH40" s="587"/>
      <c r="DI40" s="587"/>
      <c r="DJ40" s="587"/>
      <c r="DK40" s="588"/>
      <c r="DL40" s="592">
        <v>6720</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1235243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276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3135768</v>
      </c>
      <c r="CS42" s="587"/>
      <c r="CT42" s="587"/>
      <c r="CU42" s="587"/>
      <c r="CV42" s="587"/>
      <c r="CW42" s="587"/>
      <c r="CX42" s="587"/>
      <c r="CY42" s="588"/>
      <c r="CZ42" s="589">
        <v>14.2</v>
      </c>
      <c r="DA42" s="590"/>
      <c r="DB42" s="590"/>
      <c r="DC42" s="591"/>
      <c r="DD42" s="592">
        <v>405263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9518</v>
      </c>
      <c r="CS43" s="605"/>
      <c r="CT43" s="605"/>
      <c r="CU43" s="605"/>
      <c r="CV43" s="605"/>
      <c r="CW43" s="605"/>
      <c r="CX43" s="605"/>
      <c r="CY43" s="606"/>
      <c r="CZ43" s="589">
        <v>0</v>
      </c>
      <c r="DA43" s="607"/>
      <c r="DB43" s="607"/>
      <c r="DC43" s="608"/>
      <c r="DD43" s="592">
        <v>4518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3135768</v>
      </c>
      <c r="CS44" s="587"/>
      <c r="CT44" s="587"/>
      <c r="CU44" s="587"/>
      <c r="CV44" s="587"/>
      <c r="CW44" s="587"/>
      <c r="CX44" s="587"/>
      <c r="CY44" s="588"/>
      <c r="CZ44" s="589">
        <v>14.2</v>
      </c>
      <c r="DA44" s="590"/>
      <c r="DB44" s="590"/>
      <c r="DC44" s="591"/>
      <c r="DD44" s="592">
        <v>405263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2808919</v>
      </c>
      <c r="CS45" s="605"/>
      <c r="CT45" s="605"/>
      <c r="CU45" s="605"/>
      <c r="CV45" s="605"/>
      <c r="CW45" s="605"/>
      <c r="CX45" s="605"/>
      <c r="CY45" s="606"/>
      <c r="CZ45" s="589">
        <v>12.8</v>
      </c>
      <c r="DA45" s="607"/>
      <c r="DB45" s="607"/>
      <c r="DC45" s="608"/>
      <c r="DD45" s="592">
        <v>139124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266616</v>
      </c>
      <c r="CS46" s="587"/>
      <c r="CT46" s="587"/>
      <c r="CU46" s="587"/>
      <c r="CV46" s="587"/>
      <c r="CW46" s="587"/>
      <c r="CX46" s="587"/>
      <c r="CY46" s="588"/>
      <c r="CZ46" s="589">
        <v>1.2</v>
      </c>
      <c r="DA46" s="590"/>
      <c r="DB46" s="590"/>
      <c r="DC46" s="591"/>
      <c r="DD46" s="592">
        <v>215806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22017126</v>
      </c>
      <c r="CS49" s="571"/>
      <c r="CT49" s="571"/>
      <c r="CU49" s="571"/>
      <c r="CV49" s="571"/>
      <c r="CW49" s="571"/>
      <c r="CX49" s="571"/>
      <c r="CY49" s="572"/>
      <c r="CZ49" s="573">
        <v>100</v>
      </c>
      <c r="DA49" s="574"/>
      <c r="DB49" s="574"/>
      <c r="DC49" s="575"/>
      <c r="DD49" s="576">
        <v>12615395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BL16" sqref="BL1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0" t="s">
        <v>342</v>
      </c>
      <c r="DK2" s="1101"/>
      <c r="DL2" s="1101"/>
      <c r="DM2" s="1101"/>
      <c r="DN2" s="1101"/>
      <c r="DO2" s="1102"/>
      <c r="DP2" s="200"/>
      <c r="DQ2" s="1100" t="s">
        <v>343</v>
      </c>
      <c r="DR2" s="1101"/>
      <c r="DS2" s="1101"/>
      <c r="DT2" s="1101"/>
      <c r="DU2" s="1101"/>
      <c r="DV2" s="1101"/>
      <c r="DW2" s="1101"/>
      <c r="DX2" s="1101"/>
      <c r="DY2" s="1101"/>
      <c r="DZ2" s="110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3"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0" t="s">
        <v>360</v>
      </c>
      <c r="DH5" s="1091"/>
      <c r="DI5" s="1091"/>
      <c r="DJ5" s="1091"/>
      <c r="DK5" s="1092"/>
      <c r="DL5" s="1090" t="s">
        <v>361</v>
      </c>
      <c r="DM5" s="1091"/>
      <c r="DN5" s="1091"/>
      <c r="DO5" s="1091"/>
      <c r="DP5" s="1092"/>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4"/>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3"/>
      <c r="DH6" s="1094"/>
      <c r="DI6" s="1094"/>
      <c r="DJ6" s="1094"/>
      <c r="DK6" s="1095"/>
      <c r="DL6" s="1093"/>
      <c r="DM6" s="1094"/>
      <c r="DN6" s="1094"/>
      <c r="DO6" s="1094"/>
      <c r="DP6" s="1095"/>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6">
        <v>22545</v>
      </c>
      <c r="R7" s="1049"/>
      <c r="S7" s="1049"/>
      <c r="T7" s="1049"/>
      <c r="U7" s="1049"/>
      <c r="V7" s="1049">
        <v>21969</v>
      </c>
      <c r="W7" s="1049"/>
      <c r="X7" s="1049"/>
      <c r="Y7" s="1049"/>
      <c r="Z7" s="1049"/>
      <c r="AA7" s="1049">
        <f>+Q7-V7</f>
        <v>576</v>
      </c>
      <c r="AB7" s="1049"/>
      <c r="AC7" s="1049"/>
      <c r="AD7" s="1049"/>
      <c r="AE7" s="1050"/>
      <c r="AF7" s="1097">
        <v>468</v>
      </c>
      <c r="AG7" s="1098"/>
      <c r="AH7" s="1098"/>
      <c r="AI7" s="1098"/>
      <c r="AJ7" s="1099"/>
      <c r="AK7" s="1086">
        <v>23</v>
      </c>
      <c r="AL7" s="1087"/>
      <c r="AM7" s="1087"/>
      <c r="AN7" s="1087"/>
      <c r="AO7" s="1087"/>
      <c r="AP7" s="1087">
        <v>21082</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08" t="s">
        <v>554</v>
      </c>
      <c r="BT7" s="1009"/>
      <c r="BU7" s="1009"/>
      <c r="BV7" s="1009"/>
      <c r="BW7" s="1009"/>
      <c r="BX7" s="1009"/>
      <c r="BY7" s="1009"/>
      <c r="BZ7" s="1009"/>
      <c r="CA7" s="1009"/>
      <c r="CB7" s="1009"/>
      <c r="CC7" s="1009"/>
      <c r="CD7" s="1009"/>
      <c r="CE7" s="1009"/>
      <c r="CF7" s="1009"/>
      <c r="CG7" s="1010"/>
      <c r="CH7" s="1083">
        <v>22</v>
      </c>
      <c r="CI7" s="1084"/>
      <c r="CJ7" s="1084"/>
      <c r="CK7" s="1084"/>
      <c r="CL7" s="1085"/>
      <c r="CM7" s="1083">
        <v>24</v>
      </c>
      <c r="CN7" s="1084"/>
      <c r="CO7" s="1084"/>
      <c r="CP7" s="1084"/>
      <c r="CQ7" s="1085"/>
      <c r="CR7" s="1083">
        <v>120</v>
      </c>
      <c r="CS7" s="1084"/>
      <c r="CT7" s="1084"/>
      <c r="CU7" s="1084"/>
      <c r="CV7" s="1085"/>
      <c r="CW7" s="1083" t="s">
        <v>544</v>
      </c>
      <c r="CX7" s="1084"/>
      <c r="CY7" s="1084"/>
      <c r="CZ7" s="1084"/>
      <c r="DA7" s="1085"/>
      <c r="DB7" s="1083" t="s">
        <v>544</v>
      </c>
      <c r="DC7" s="1084"/>
      <c r="DD7" s="1084"/>
      <c r="DE7" s="1084"/>
      <c r="DF7" s="1085"/>
      <c r="DG7" s="1083" t="s">
        <v>544</v>
      </c>
      <c r="DH7" s="1084"/>
      <c r="DI7" s="1084"/>
      <c r="DJ7" s="1084"/>
      <c r="DK7" s="1085"/>
      <c r="DL7" s="1083" t="s">
        <v>544</v>
      </c>
      <c r="DM7" s="1084"/>
      <c r="DN7" s="1084"/>
      <c r="DO7" s="1084"/>
      <c r="DP7" s="1085"/>
      <c r="DQ7" s="1083" t="s">
        <v>544</v>
      </c>
      <c r="DR7" s="1084"/>
      <c r="DS7" s="1084"/>
      <c r="DT7" s="1084"/>
      <c r="DU7" s="1085"/>
      <c r="DV7" s="1105"/>
      <c r="DW7" s="1106"/>
      <c r="DX7" s="1106"/>
      <c r="DY7" s="1106"/>
      <c r="DZ7" s="1107"/>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33</v>
      </c>
      <c r="R8" s="1038"/>
      <c r="S8" s="1038"/>
      <c r="T8" s="1038"/>
      <c r="U8" s="1038"/>
      <c r="V8" s="1038">
        <v>22</v>
      </c>
      <c r="W8" s="1038"/>
      <c r="X8" s="1038"/>
      <c r="Y8" s="1038"/>
      <c r="Z8" s="1038"/>
      <c r="AA8" s="1038">
        <f>+Q8-V8</f>
        <v>11</v>
      </c>
      <c r="AB8" s="1038"/>
      <c r="AC8" s="1038"/>
      <c r="AD8" s="1038"/>
      <c r="AE8" s="1039"/>
      <c r="AF8" s="1013">
        <v>11</v>
      </c>
      <c r="AG8" s="1014"/>
      <c r="AH8" s="1014"/>
      <c r="AI8" s="1014"/>
      <c r="AJ8" s="1015"/>
      <c r="AK8" s="1081" t="s">
        <v>544</v>
      </c>
      <c r="AL8" s="1082"/>
      <c r="AM8" s="1082"/>
      <c r="AN8" s="1082"/>
      <c r="AO8" s="1082"/>
      <c r="AP8" s="1082" t="s">
        <v>544</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t="s">
        <v>555</v>
      </c>
      <c r="BT8" s="1009"/>
      <c r="BU8" s="1009"/>
      <c r="BV8" s="1009"/>
      <c r="BW8" s="1009"/>
      <c r="BX8" s="1009"/>
      <c r="BY8" s="1009"/>
      <c r="BZ8" s="1009"/>
      <c r="CA8" s="1009"/>
      <c r="CB8" s="1009"/>
      <c r="CC8" s="1009"/>
      <c r="CD8" s="1009"/>
      <c r="CE8" s="1009"/>
      <c r="CF8" s="1009"/>
      <c r="CG8" s="1010"/>
      <c r="CH8" s="983">
        <v>135</v>
      </c>
      <c r="CI8" s="984"/>
      <c r="CJ8" s="984"/>
      <c r="CK8" s="984"/>
      <c r="CL8" s="985"/>
      <c r="CM8" s="983">
        <v>2637</v>
      </c>
      <c r="CN8" s="984"/>
      <c r="CO8" s="984"/>
      <c r="CP8" s="984"/>
      <c r="CQ8" s="985"/>
      <c r="CR8" s="983">
        <v>10</v>
      </c>
      <c r="CS8" s="984"/>
      <c r="CT8" s="984"/>
      <c r="CU8" s="984"/>
      <c r="CV8" s="985"/>
      <c r="CW8" s="983" t="s">
        <v>544</v>
      </c>
      <c r="CX8" s="984"/>
      <c r="CY8" s="984"/>
      <c r="CZ8" s="984"/>
      <c r="DA8" s="985"/>
      <c r="DB8" s="983" t="s">
        <v>544</v>
      </c>
      <c r="DC8" s="984"/>
      <c r="DD8" s="984"/>
      <c r="DE8" s="984"/>
      <c r="DF8" s="985"/>
      <c r="DG8" s="983" t="s">
        <v>544</v>
      </c>
      <c r="DH8" s="984"/>
      <c r="DI8" s="984"/>
      <c r="DJ8" s="984"/>
      <c r="DK8" s="985"/>
      <c r="DL8" s="983" t="s">
        <v>544</v>
      </c>
      <c r="DM8" s="984"/>
      <c r="DN8" s="984"/>
      <c r="DO8" s="984"/>
      <c r="DP8" s="985"/>
      <c r="DQ8" s="983" t="s">
        <v>544</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2</v>
      </c>
      <c r="R9" s="1038"/>
      <c r="S9" s="1038"/>
      <c r="T9" s="1038"/>
      <c r="U9" s="1038"/>
      <c r="V9" s="1038">
        <v>25</v>
      </c>
      <c r="W9" s="1038"/>
      <c r="X9" s="1038"/>
      <c r="Y9" s="1038"/>
      <c r="Z9" s="1038"/>
      <c r="AA9" s="1038">
        <f>+Q9-V9</f>
        <v>-23</v>
      </c>
      <c r="AB9" s="1038"/>
      <c r="AC9" s="1038"/>
      <c r="AD9" s="1038"/>
      <c r="AE9" s="1039"/>
      <c r="AF9" s="1013">
        <v>-23</v>
      </c>
      <c r="AG9" s="1014"/>
      <c r="AH9" s="1014"/>
      <c r="AI9" s="1014"/>
      <c r="AJ9" s="1015"/>
      <c r="AK9" s="1081" t="s">
        <v>560</v>
      </c>
      <c r="AL9" s="1082"/>
      <c r="AM9" s="1082"/>
      <c r="AN9" s="1082"/>
      <c r="AO9" s="1082"/>
      <c r="AP9" s="1082" t="s">
        <v>544</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6"/>
      <c r="R22" s="1077"/>
      <c r="S22" s="1077"/>
      <c r="T22" s="1077"/>
      <c r="U22" s="1077"/>
      <c r="V22" s="1077"/>
      <c r="W22" s="1077"/>
      <c r="X22" s="1077"/>
      <c r="Y22" s="1077"/>
      <c r="Z22" s="1077"/>
      <c r="AA22" s="1077"/>
      <c r="AB22" s="1077"/>
      <c r="AC22" s="1077"/>
      <c r="AD22" s="1077"/>
      <c r="AE22" s="1078"/>
      <c r="AF22" s="1013"/>
      <c r="AG22" s="1014"/>
      <c r="AH22" s="1014"/>
      <c r="AI22" s="1014"/>
      <c r="AJ22" s="1015"/>
      <c r="AK22" s="1072"/>
      <c r="AL22" s="1073"/>
      <c r="AM22" s="1073"/>
      <c r="AN22" s="1073"/>
      <c r="AO22" s="1073"/>
      <c r="AP22" s="1073"/>
      <c r="AQ22" s="1073"/>
      <c r="AR22" s="1073"/>
      <c r="AS22" s="1073"/>
      <c r="AT22" s="1073"/>
      <c r="AU22" s="1074"/>
      <c r="AV22" s="1074"/>
      <c r="AW22" s="1074"/>
      <c r="AX22" s="1074"/>
      <c r="AY22" s="1075"/>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3">
        <f>+Q7+Q8+Q9</f>
        <v>22580</v>
      </c>
      <c r="R23" s="1064"/>
      <c r="S23" s="1064"/>
      <c r="T23" s="1064"/>
      <c r="U23" s="1064"/>
      <c r="V23" s="1064">
        <f>+V7+V8+V9</f>
        <v>22016</v>
      </c>
      <c r="W23" s="1064"/>
      <c r="X23" s="1064"/>
      <c r="Y23" s="1064"/>
      <c r="Z23" s="1064"/>
      <c r="AA23" s="1064">
        <f>+AA7+AA8+AA9</f>
        <v>564</v>
      </c>
      <c r="AB23" s="1064"/>
      <c r="AC23" s="1064"/>
      <c r="AD23" s="1064"/>
      <c r="AE23" s="1065"/>
      <c r="AF23" s="1066">
        <v>455</v>
      </c>
      <c r="AG23" s="1064"/>
      <c r="AH23" s="1064"/>
      <c r="AI23" s="1064"/>
      <c r="AJ23" s="1067"/>
      <c r="AK23" s="1068"/>
      <c r="AL23" s="1069"/>
      <c r="AM23" s="1069"/>
      <c r="AN23" s="1069"/>
      <c r="AO23" s="1069"/>
      <c r="AP23" s="1064">
        <f>+AP7</f>
        <v>21082</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9" t="s">
        <v>369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8" t="s">
        <v>370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4" t="s">
        <v>374</v>
      </c>
      <c r="AG26" s="1002"/>
      <c r="AH26" s="1002"/>
      <c r="AI26" s="1002"/>
      <c r="AJ26" s="1055"/>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6"/>
      <c r="AG27" s="1005"/>
      <c r="AH27" s="1005"/>
      <c r="AI27" s="1005"/>
      <c r="AJ27" s="1057"/>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8093</v>
      </c>
      <c r="R28" s="1048"/>
      <c r="S28" s="1048"/>
      <c r="T28" s="1048"/>
      <c r="U28" s="1048"/>
      <c r="V28" s="1048">
        <v>9004</v>
      </c>
      <c r="W28" s="1048"/>
      <c r="X28" s="1048"/>
      <c r="Y28" s="1048"/>
      <c r="Z28" s="1048"/>
      <c r="AA28" s="1049">
        <f t="shared" ref="AA28:AA35" si="0">+Q28-V28</f>
        <v>-911</v>
      </c>
      <c r="AB28" s="1049"/>
      <c r="AC28" s="1049"/>
      <c r="AD28" s="1049"/>
      <c r="AE28" s="1050"/>
      <c r="AF28" s="1051">
        <v>-911</v>
      </c>
      <c r="AG28" s="1048"/>
      <c r="AH28" s="1048"/>
      <c r="AI28" s="1048"/>
      <c r="AJ28" s="1052"/>
      <c r="AK28" s="1053">
        <v>750</v>
      </c>
      <c r="AL28" s="1040"/>
      <c r="AM28" s="1040"/>
      <c r="AN28" s="1040"/>
      <c r="AO28" s="1040"/>
      <c r="AP28" s="1040" t="s">
        <v>544</v>
      </c>
      <c r="AQ28" s="1040"/>
      <c r="AR28" s="1040"/>
      <c r="AS28" s="1040"/>
      <c r="AT28" s="1040"/>
      <c r="AU28" s="1040" t="s">
        <v>544</v>
      </c>
      <c r="AV28" s="1040"/>
      <c r="AW28" s="1040"/>
      <c r="AX28" s="1040"/>
      <c r="AY28" s="1040"/>
      <c r="AZ28" s="1041" t="s">
        <v>544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4142</v>
      </c>
      <c r="R29" s="1038"/>
      <c r="S29" s="1038"/>
      <c r="T29" s="1038"/>
      <c r="U29" s="1038"/>
      <c r="V29" s="1038">
        <v>4021</v>
      </c>
      <c r="W29" s="1038"/>
      <c r="X29" s="1038"/>
      <c r="Y29" s="1038"/>
      <c r="Z29" s="1038"/>
      <c r="AA29" s="1038">
        <f t="shared" si="0"/>
        <v>121</v>
      </c>
      <c r="AB29" s="1038"/>
      <c r="AC29" s="1038"/>
      <c r="AD29" s="1038"/>
      <c r="AE29" s="1039"/>
      <c r="AF29" s="1013">
        <v>121</v>
      </c>
      <c r="AG29" s="1014"/>
      <c r="AH29" s="1014"/>
      <c r="AI29" s="1014"/>
      <c r="AJ29" s="1015"/>
      <c r="AK29" s="974">
        <v>652</v>
      </c>
      <c r="AL29" s="965"/>
      <c r="AM29" s="965"/>
      <c r="AN29" s="965"/>
      <c r="AO29" s="965"/>
      <c r="AP29" s="965" t="s">
        <v>544</v>
      </c>
      <c r="AQ29" s="965"/>
      <c r="AR29" s="965"/>
      <c r="AS29" s="965"/>
      <c r="AT29" s="965"/>
      <c r="AU29" s="965" t="s">
        <v>544</v>
      </c>
      <c r="AV29" s="965"/>
      <c r="AW29" s="965"/>
      <c r="AX29" s="965"/>
      <c r="AY29" s="965"/>
      <c r="AZ29" s="1036" t="s">
        <v>544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321</v>
      </c>
      <c r="R30" s="1038"/>
      <c r="S30" s="1038"/>
      <c r="T30" s="1038"/>
      <c r="U30" s="1038"/>
      <c r="V30" s="1038">
        <v>300</v>
      </c>
      <c r="W30" s="1038"/>
      <c r="X30" s="1038"/>
      <c r="Y30" s="1038"/>
      <c r="Z30" s="1038"/>
      <c r="AA30" s="1038">
        <f t="shared" si="0"/>
        <v>21</v>
      </c>
      <c r="AB30" s="1038"/>
      <c r="AC30" s="1038"/>
      <c r="AD30" s="1038"/>
      <c r="AE30" s="1039"/>
      <c r="AF30" s="1013">
        <v>2</v>
      </c>
      <c r="AG30" s="1014"/>
      <c r="AH30" s="1014"/>
      <c r="AI30" s="1014"/>
      <c r="AJ30" s="1015"/>
      <c r="AK30" s="974">
        <v>129</v>
      </c>
      <c r="AL30" s="965"/>
      <c r="AM30" s="965"/>
      <c r="AN30" s="965"/>
      <c r="AO30" s="965"/>
      <c r="AP30" s="965" t="s">
        <v>544</v>
      </c>
      <c r="AQ30" s="965"/>
      <c r="AR30" s="965"/>
      <c r="AS30" s="965"/>
      <c r="AT30" s="965"/>
      <c r="AU30" s="965" t="s">
        <v>544</v>
      </c>
      <c r="AV30" s="965"/>
      <c r="AW30" s="965"/>
      <c r="AX30" s="965"/>
      <c r="AY30" s="965"/>
      <c r="AZ30" s="1036" t="s">
        <v>544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1496</v>
      </c>
      <c r="R31" s="1038"/>
      <c r="S31" s="1038"/>
      <c r="T31" s="1038"/>
      <c r="U31" s="1038"/>
      <c r="V31" s="1038">
        <v>1281</v>
      </c>
      <c r="W31" s="1038"/>
      <c r="X31" s="1038"/>
      <c r="Y31" s="1038"/>
      <c r="Z31" s="1038"/>
      <c r="AA31" s="1038">
        <f t="shared" si="0"/>
        <v>215</v>
      </c>
      <c r="AB31" s="1038"/>
      <c r="AC31" s="1038"/>
      <c r="AD31" s="1038"/>
      <c r="AE31" s="1039"/>
      <c r="AF31" s="1013">
        <v>2261</v>
      </c>
      <c r="AG31" s="1014"/>
      <c r="AH31" s="1014"/>
      <c r="AI31" s="1014"/>
      <c r="AJ31" s="1015"/>
      <c r="AK31" s="974" t="s">
        <v>556</v>
      </c>
      <c r="AL31" s="965"/>
      <c r="AM31" s="965"/>
      <c r="AN31" s="965"/>
      <c r="AO31" s="965"/>
      <c r="AP31" s="965">
        <v>464</v>
      </c>
      <c r="AQ31" s="965"/>
      <c r="AR31" s="965"/>
      <c r="AS31" s="965"/>
      <c r="AT31" s="965"/>
      <c r="AU31" s="965" t="s">
        <v>556</v>
      </c>
      <c r="AV31" s="965"/>
      <c r="AW31" s="965"/>
      <c r="AX31" s="965"/>
      <c r="AY31" s="965"/>
      <c r="AZ31" s="1036" t="s">
        <v>556</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1194</v>
      </c>
      <c r="R32" s="1038"/>
      <c r="S32" s="1038"/>
      <c r="T32" s="1038"/>
      <c r="U32" s="1038"/>
      <c r="V32" s="1038">
        <v>1162</v>
      </c>
      <c r="W32" s="1038"/>
      <c r="X32" s="1038"/>
      <c r="Y32" s="1038"/>
      <c r="Z32" s="1038"/>
      <c r="AA32" s="1038">
        <f t="shared" si="0"/>
        <v>32</v>
      </c>
      <c r="AB32" s="1038"/>
      <c r="AC32" s="1038"/>
      <c r="AD32" s="1038"/>
      <c r="AE32" s="1039"/>
      <c r="AF32" s="1013">
        <v>32</v>
      </c>
      <c r="AG32" s="1014"/>
      <c r="AH32" s="1014"/>
      <c r="AI32" s="1014"/>
      <c r="AJ32" s="1015"/>
      <c r="AK32" s="974">
        <v>267</v>
      </c>
      <c r="AL32" s="965"/>
      <c r="AM32" s="965"/>
      <c r="AN32" s="965"/>
      <c r="AO32" s="965"/>
      <c r="AP32" s="965">
        <v>5790</v>
      </c>
      <c r="AQ32" s="965"/>
      <c r="AR32" s="965"/>
      <c r="AS32" s="965"/>
      <c r="AT32" s="965"/>
      <c r="AU32" s="965">
        <v>3086</v>
      </c>
      <c r="AV32" s="965"/>
      <c r="AW32" s="965"/>
      <c r="AX32" s="965"/>
      <c r="AY32" s="965"/>
      <c r="AZ32" s="1036" t="s">
        <v>544</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99</v>
      </c>
      <c r="R33" s="1038"/>
      <c r="S33" s="1038"/>
      <c r="T33" s="1038"/>
      <c r="U33" s="1038"/>
      <c r="V33" s="1038">
        <v>99</v>
      </c>
      <c r="W33" s="1038"/>
      <c r="X33" s="1038"/>
      <c r="Y33" s="1038"/>
      <c r="Z33" s="1038"/>
      <c r="AA33" s="1038">
        <f t="shared" si="0"/>
        <v>0</v>
      </c>
      <c r="AB33" s="1038"/>
      <c r="AC33" s="1038"/>
      <c r="AD33" s="1038"/>
      <c r="AE33" s="1039"/>
      <c r="AF33" s="1013">
        <v>0</v>
      </c>
      <c r="AG33" s="1014"/>
      <c r="AH33" s="1014"/>
      <c r="AI33" s="1014"/>
      <c r="AJ33" s="1015"/>
      <c r="AK33" s="974">
        <v>11</v>
      </c>
      <c r="AL33" s="965"/>
      <c r="AM33" s="965"/>
      <c r="AN33" s="965"/>
      <c r="AO33" s="965"/>
      <c r="AP33" s="965" t="s">
        <v>544</v>
      </c>
      <c r="AQ33" s="965"/>
      <c r="AR33" s="965"/>
      <c r="AS33" s="965"/>
      <c r="AT33" s="965"/>
      <c r="AU33" s="965" t="s">
        <v>544</v>
      </c>
      <c r="AV33" s="965"/>
      <c r="AW33" s="965"/>
      <c r="AX33" s="965"/>
      <c r="AY33" s="965"/>
      <c r="AZ33" s="1036" t="s">
        <v>544</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23</v>
      </c>
      <c r="R34" s="1038"/>
      <c r="S34" s="1038"/>
      <c r="T34" s="1038"/>
      <c r="U34" s="1038"/>
      <c r="V34" s="1038">
        <v>11</v>
      </c>
      <c r="W34" s="1038"/>
      <c r="X34" s="1038"/>
      <c r="Y34" s="1038"/>
      <c r="Z34" s="1038"/>
      <c r="AA34" s="1038">
        <f t="shared" si="0"/>
        <v>12</v>
      </c>
      <c r="AB34" s="1038"/>
      <c r="AC34" s="1038"/>
      <c r="AD34" s="1038"/>
      <c r="AE34" s="1039"/>
      <c r="AF34" s="1013">
        <v>12</v>
      </c>
      <c r="AG34" s="1014"/>
      <c r="AH34" s="1014"/>
      <c r="AI34" s="1014"/>
      <c r="AJ34" s="1015"/>
      <c r="AK34" s="974" t="s">
        <v>544</v>
      </c>
      <c r="AL34" s="965"/>
      <c r="AM34" s="965"/>
      <c r="AN34" s="965"/>
      <c r="AO34" s="965"/>
      <c r="AP34" s="965" t="s">
        <v>544</v>
      </c>
      <c r="AQ34" s="965"/>
      <c r="AR34" s="965"/>
      <c r="AS34" s="965"/>
      <c r="AT34" s="965"/>
      <c r="AU34" s="965" t="s">
        <v>544</v>
      </c>
      <c r="AV34" s="965"/>
      <c r="AW34" s="965"/>
      <c r="AX34" s="965"/>
      <c r="AY34" s="965"/>
      <c r="AZ34" s="1036" t="s">
        <v>544</v>
      </c>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162</v>
      </c>
      <c r="R35" s="1038"/>
      <c r="S35" s="1038"/>
      <c r="T35" s="1038"/>
      <c r="U35" s="1038"/>
      <c r="V35" s="1038">
        <v>54</v>
      </c>
      <c r="W35" s="1038"/>
      <c r="X35" s="1038"/>
      <c r="Y35" s="1038"/>
      <c r="Z35" s="1038"/>
      <c r="AA35" s="1038">
        <f t="shared" si="0"/>
        <v>108</v>
      </c>
      <c r="AB35" s="1038"/>
      <c r="AC35" s="1038"/>
      <c r="AD35" s="1038"/>
      <c r="AE35" s="1039"/>
      <c r="AF35" s="1013">
        <v>144</v>
      </c>
      <c r="AG35" s="1014"/>
      <c r="AH35" s="1014"/>
      <c r="AI35" s="1014"/>
      <c r="AJ35" s="1015"/>
      <c r="AK35" s="974">
        <v>53</v>
      </c>
      <c r="AL35" s="965"/>
      <c r="AM35" s="965"/>
      <c r="AN35" s="965"/>
      <c r="AO35" s="965"/>
      <c r="AP35" s="965" t="s">
        <v>544</v>
      </c>
      <c r="AQ35" s="965"/>
      <c r="AR35" s="965"/>
      <c r="AS35" s="965"/>
      <c r="AT35" s="965"/>
      <c r="AU35" s="965" t="s">
        <v>544</v>
      </c>
      <c r="AV35" s="965"/>
      <c r="AW35" s="965"/>
      <c r="AX35" s="965"/>
      <c r="AY35" s="965"/>
      <c r="AZ35" s="1036" t="s">
        <v>544</v>
      </c>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1662</v>
      </c>
      <c r="AG63" s="953"/>
      <c r="AH63" s="953"/>
      <c r="AI63" s="953"/>
      <c r="AJ63" s="1024"/>
      <c r="AK63" s="1025"/>
      <c r="AL63" s="957"/>
      <c r="AM63" s="957"/>
      <c r="AN63" s="957"/>
      <c r="AO63" s="957"/>
      <c r="AP63" s="953">
        <f>+AP31+AP32</f>
        <v>6254</v>
      </c>
      <c r="AQ63" s="953"/>
      <c r="AR63" s="953"/>
      <c r="AS63" s="953"/>
      <c r="AT63" s="953"/>
      <c r="AU63" s="953">
        <f>+AU32</f>
        <v>3086</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393</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545</v>
      </c>
      <c r="C68" s="980"/>
      <c r="D68" s="980"/>
      <c r="E68" s="980"/>
      <c r="F68" s="980"/>
      <c r="G68" s="980"/>
      <c r="H68" s="980"/>
      <c r="I68" s="980"/>
      <c r="J68" s="980"/>
      <c r="K68" s="980"/>
      <c r="L68" s="980"/>
      <c r="M68" s="980"/>
      <c r="N68" s="980"/>
      <c r="O68" s="980"/>
      <c r="P68" s="981"/>
      <c r="Q68" s="982">
        <v>1259</v>
      </c>
      <c r="R68" s="976"/>
      <c r="S68" s="976"/>
      <c r="T68" s="976"/>
      <c r="U68" s="976"/>
      <c r="V68" s="976">
        <v>1109</v>
      </c>
      <c r="W68" s="976"/>
      <c r="X68" s="976"/>
      <c r="Y68" s="976"/>
      <c r="Z68" s="976"/>
      <c r="AA68" s="976">
        <f t="shared" ref="AA68:AA78" si="1">+Q68-V68</f>
        <v>150</v>
      </c>
      <c r="AB68" s="976"/>
      <c r="AC68" s="976"/>
      <c r="AD68" s="976"/>
      <c r="AE68" s="976"/>
      <c r="AF68" s="976">
        <v>8</v>
      </c>
      <c r="AG68" s="976"/>
      <c r="AH68" s="976"/>
      <c r="AI68" s="976"/>
      <c r="AJ68" s="976"/>
      <c r="AK68" s="976" t="s">
        <v>556</v>
      </c>
      <c r="AL68" s="976"/>
      <c r="AM68" s="976"/>
      <c r="AN68" s="976"/>
      <c r="AO68" s="976"/>
      <c r="AP68" s="976">
        <v>793</v>
      </c>
      <c r="AQ68" s="976"/>
      <c r="AR68" s="976"/>
      <c r="AS68" s="976"/>
      <c r="AT68" s="976"/>
      <c r="AU68" s="976" t="s">
        <v>556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546</v>
      </c>
      <c r="C69" s="969"/>
      <c r="D69" s="969"/>
      <c r="E69" s="969"/>
      <c r="F69" s="969"/>
      <c r="G69" s="969"/>
      <c r="H69" s="969"/>
      <c r="I69" s="969"/>
      <c r="J69" s="969"/>
      <c r="K69" s="969"/>
      <c r="L69" s="969"/>
      <c r="M69" s="969"/>
      <c r="N69" s="969"/>
      <c r="O69" s="969"/>
      <c r="P69" s="970"/>
      <c r="Q69" s="971">
        <v>16</v>
      </c>
      <c r="R69" s="965"/>
      <c r="S69" s="965"/>
      <c r="T69" s="965"/>
      <c r="U69" s="965"/>
      <c r="V69" s="965">
        <v>13</v>
      </c>
      <c r="W69" s="965"/>
      <c r="X69" s="965"/>
      <c r="Y69" s="965"/>
      <c r="Z69" s="965"/>
      <c r="AA69" s="965">
        <f t="shared" si="1"/>
        <v>3</v>
      </c>
      <c r="AB69" s="965"/>
      <c r="AC69" s="965"/>
      <c r="AD69" s="965"/>
      <c r="AE69" s="965"/>
      <c r="AF69" s="965">
        <v>3</v>
      </c>
      <c r="AG69" s="965"/>
      <c r="AH69" s="965"/>
      <c r="AI69" s="965"/>
      <c r="AJ69" s="965"/>
      <c r="AK69" s="965" t="s">
        <v>556</v>
      </c>
      <c r="AL69" s="965"/>
      <c r="AM69" s="965"/>
      <c r="AN69" s="965"/>
      <c r="AO69" s="965"/>
      <c r="AP69" s="965" t="s">
        <v>556</v>
      </c>
      <c r="AQ69" s="965"/>
      <c r="AR69" s="965"/>
      <c r="AS69" s="965"/>
      <c r="AT69" s="965"/>
      <c r="AU69" s="965" t="s">
        <v>556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547</v>
      </c>
      <c r="C70" s="969"/>
      <c r="D70" s="969"/>
      <c r="E70" s="969"/>
      <c r="F70" s="969"/>
      <c r="G70" s="969"/>
      <c r="H70" s="969"/>
      <c r="I70" s="969"/>
      <c r="J70" s="969"/>
      <c r="K70" s="969"/>
      <c r="L70" s="969"/>
      <c r="M70" s="969"/>
      <c r="N70" s="969"/>
      <c r="O70" s="969"/>
      <c r="P70" s="970"/>
      <c r="Q70" s="971">
        <v>216</v>
      </c>
      <c r="R70" s="965"/>
      <c r="S70" s="965"/>
      <c r="T70" s="965"/>
      <c r="U70" s="965"/>
      <c r="V70" s="965">
        <v>186</v>
      </c>
      <c r="W70" s="965"/>
      <c r="X70" s="965"/>
      <c r="Y70" s="965"/>
      <c r="Z70" s="965"/>
      <c r="AA70" s="965">
        <f t="shared" si="1"/>
        <v>30</v>
      </c>
      <c r="AB70" s="965"/>
      <c r="AC70" s="965"/>
      <c r="AD70" s="965"/>
      <c r="AE70" s="965"/>
      <c r="AF70" s="965">
        <v>31</v>
      </c>
      <c r="AG70" s="965"/>
      <c r="AH70" s="965"/>
      <c r="AI70" s="965"/>
      <c r="AJ70" s="965"/>
      <c r="AK70" s="965" t="s">
        <v>556</v>
      </c>
      <c r="AL70" s="965"/>
      <c r="AM70" s="965"/>
      <c r="AN70" s="965"/>
      <c r="AO70" s="965"/>
      <c r="AP70" s="965">
        <v>100</v>
      </c>
      <c r="AQ70" s="965"/>
      <c r="AR70" s="965"/>
      <c r="AS70" s="965"/>
      <c r="AT70" s="965"/>
      <c r="AU70" s="965" t="s">
        <v>556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557</v>
      </c>
      <c r="C71" s="969"/>
      <c r="D71" s="969"/>
      <c r="E71" s="969"/>
      <c r="F71" s="969"/>
      <c r="G71" s="969"/>
      <c r="H71" s="969"/>
      <c r="I71" s="969"/>
      <c r="J71" s="969"/>
      <c r="K71" s="969"/>
      <c r="L71" s="969"/>
      <c r="M71" s="969"/>
      <c r="N71" s="969"/>
      <c r="O71" s="969"/>
      <c r="P71" s="970"/>
      <c r="Q71" s="971">
        <v>181</v>
      </c>
      <c r="R71" s="965"/>
      <c r="S71" s="965"/>
      <c r="T71" s="965"/>
      <c r="U71" s="965"/>
      <c r="V71" s="965">
        <v>166</v>
      </c>
      <c r="W71" s="965"/>
      <c r="X71" s="965"/>
      <c r="Y71" s="965"/>
      <c r="Z71" s="965"/>
      <c r="AA71" s="965">
        <f t="shared" si="1"/>
        <v>15</v>
      </c>
      <c r="AB71" s="965"/>
      <c r="AC71" s="965"/>
      <c r="AD71" s="965"/>
      <c r="AE71" s="965"/>
      <c r="AF71" s="965">
        <v>15</v>
      </c>
      <c r="AG71" s="965"/>
      <c r="AH71" s="965"/>
      <c r="AI71" s="965"/>
      <c r="AJ71" s="965"/>
      <c r="AK71" s="965">
        <v>3</v>
      </c>
      <c r="AL71" s="965"/>
      <c r="AM71" s="965"/>
      <c r="AN71" s="965"/>
      <c r="AO71" s="965"/>
      <c r="AP71" s="965" t="s">
        <v>556</v>
      </c>
      <c r="AQ71" s="965"/>
      <c r="AR71" s="965"/>
      <c r="AS71" s="965"/>
      <c r="AT71" s="965"/>
      <c r="AU71" s="965" t="s">
        <v>556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558</v>
      </c>
      <c r="C72" s="969"/>
      <c r="D72" s="969"/>
      <c r="E72" s="969"/>
      <c r="F72" s="969"/>
      <c r="G72" s="969"/>
      <c r="H72" s="969"/>
      <c r="I72" s="969"/>
      <c r="J72" s="969"/>
      <c r="K72" s="969"/>
      <c r="L72" s="969"/>
      <c r="M72" s="969"/>
      <c r="N72" s="969"/>
      <c r="O72" s="969"/>
      <c r="P72" s="970"/>
      <c r="Q72" s="971">
        <v>182</v>
      </c>
      <c r="R72" s="965"/>
      <c r="S72" s="965"/>
      <c r="T72" s="965"/>
      <c r="U72" s="965"/>
      <c r="V72" s="965">
        <v>180</v>
      </c>
      <c r="W72" s="965"/>
      <c r="X72" s="965"/>
      <c r="Y72" s="965"/>
      <c r="Z72" s="965"/>
      <c r="AA72" s="965">
        <f t="shared" si="1"/>
        <v>2</v>
      </c>
      <c r="AB72" s="965"/>
      <c r="AC72" s="965"/>
      <c r="AD72" s="965"/>
      <c r="AE72" s="965"/>
      <c r="AF72" s="965">
        <v>2</v>
      </c>
      <c r="AG72" s="965"/>
      <c r="AH72" s="965"/>
      <c r="AI72" s="965"/>
      <c r="AJ72" s="965"/>
      <c r="AK72" s="965">
        <v>41</v>
      </c>
      <c r="AL72" s="965"/>
      <c r="AM72" s="965"/>
      <c r="AN72" s="965"/>
      <c r="AO72" s="965"/>
      <c r="AP72" s="965">
        <v>141</v>
      </c>
      <c r="AQ72" s="965"/>
      <c r="AR72" s="965"/>
      <c r="AS72" s="965"/>
      <c r="AT72" s="965"/>
      <c r="AU72" s="965" t="s">
        <v>556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552</v>
      </c>
      <c r="C73" s="969"/>
      <c r="D73" s="969"/>
      <c r="E73" s="969"/>
      <c r="F73" s="969"/>
      <c r="G73" s="969"/>
      <c r="H73" s="969"/>
      <c r="I73" s="969"/>
      <c r="J73" s="969"/>
      <c r="K73" s="969"/>
      <c r="L73" s="969"/>
      <c r="M73" s="969"/>
      <c r="N73" s="969"/>
      <c r="O73" s="969"/>
      <c r="P73" s="970"/>
      <c r="Q73" s="972">
        <v>258</v>
      </c>
      <c r="R73" s="973"/>
      <c r="S73" s="973"/>
      <c r="T73" s="973"/>
      <c r="U73" s="974"/>
      <c r="V73" s="975">
        <v>240</v>
      </c>
      <c r="W73" s="973"/>
      <c r="X73" s="973"/>
      <c r="Y73" s="973"/>
      <c r="Z73" s="974"/>
      <c r="AA73" s="965">
        <f t="shared" si="1"/>
        <v>18</v>
      </c>
      <c r="AB73" s="965"/>
      <c r="AC73" s="965"/>
      <c r="AD73" s="965"/>
      <c r="AE73" s="965"/>
      <c r="AF73" s="975">
        <v>18</v>
      </c>
      <c r="AG73" s="973"/>
      <c r="AH73" s="973"/>
      <c r="AI73" s="973"/>
      <c r="AJ73" s="974"/>
      <c r="AK73" s="965" t="s">
        <v>556</v>
      </c>
      <c r="AL73" s="965"/>
      <c r="AM73" s="965"/>
      <c r="AN73" s="965"/>
      <c r="AO73" s="965"/>
      <c r="AP73" s="965" t="s">
        <v>556</v>
      </c>
      <c r="AQ73" s="965"/>
      <c r="AR73" s="965"/>
      <c r="AS73" s="965"/>
      <c r="AT73" s="965"/>
      <c r="AU73" s="965" t="s">
        <v>556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553</v>
      </c>
      <c r="C74" s="969"/>
      <c r="D74" s="969"/>
      <c r="E74" s="969"/>
      <c r="F74" s="969"/>
      <c r="G74" s="969"/>
      <c r="H74" s="969"/>
      <c r="I74" s="969"/>
      <c r="J74" s="969"/>
      <c r="K74" s="969"/>
      <c r="L74" s="969"/>
      <c r="M74" s="969"/>
      <c r="N74" s="969"/>
      <c r="O74" s="969"/>
      <c r="P74" s="970"/>
      <c r="Q74" s="972">
        <v>131418</v>
      </c>
      <c r="R74" s="973"/>
      <c r="S74" s="973"/>
      <c r="T74" s="973"/>
      <c r="U74" s="974"/>
      <c r="V74" s="975">
        <v>127699</v>
      </c>
      <c r="W74" s="973"/>
      <c r="X74" s="973"/>
      <c r="Y74" s="973"/>
      <c r="Z74" s="974"/>
      <c r="AA74" s="965">
        <f t="shared" si="1"/>
        <v>3719</v>
      </c>
      <c r="AB74" s="965"/>
      <c r="AC74" s="965"/>
      <c r="AD74" s="965"/>
      <c r="AE74" s="965"/>
      <c r="AF74" s="975">
        <v>3719</v>
      </c>
      <c r="AG74" s="973"/>
      <c r="AH74" s="973"/>
      <c r="AI74" s="973"/>
      <c r="AJ74" s="974"/>
      <c r="AK74" s="965">
        <v>1555</v>
      </c>
      <c r="AL74" s="965"/>
      <c r="AM74" s="965"/>
      <c r="AN74" s="965"/>
      <c r="AO74" s="965"/>
      <c r="AP74" s="965" t="s">
        <v>559</v>
      </c>
      <c r="AQ74" s="965"/>
      <c r="AR74" s="965"/>
      <c r="AS74" s="965"/>
      <c r="AT74" s="965"/>
      <c r="AU74" s="965" t="s">
        <v>556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1">
        <v>37</v>
      </c>
      <c r="R75" s="965"/>
      <c r="S75" s="965"/>
      <c r="T75" s="965"/>
      <c r="U75" s="965"/>
      <c r="V75" s="965">
        <v>35</v>
      </c>
      <c r="W75" s="965"/>
      <c r="X75" s="965"/>
      <c r="Y75" s="965"/>
      <c r="Z75" s="965"/>
      <c r="AA75" s="965">
        <f t="shared" si="1"/>
        <v>2</v>
      </c>
      <c r="AB75" s="965"/>
      <c r="AC75" s="965"/>
      <c r="AD75" s="965"/>
      <c r="AE75" s="965"/>
      <c r="AF75" s="965">
        <v>2</v>
      </c>
      <c r="AG75" s="965"/>
      <c r="AH75" s="965"/>
      <c r="AI75" s="965"/>
      <c r="AJ75" s="965"/>
      <c r="AK75" s="975">
        <v>24</v>
      </c>
      <c r="AL75" s="973"/>
      <c r="AM75" s="973"/>
      <c r="AN75" s="973"/>
      <c r="AO75" s="974"/>
      <c r="AP75" s="975" t="s">
        <v>556</v>
      </c>
      <c r="AQ75" s="973"/>
      <c r="AR75" s="973"/>
      <c r="AS75" s="973"/>
      <c r="AT75" s="974"/>
      <c r="AU75" s="975" t="s">
        <v>556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1">
        <v>15564</v>
      </c>
      <c r="R76" s="965"/>
      <c r="S76" s="965"/>
      <c r="T76" s="965"/>
      <c r="U76" s="965"/>
      <c r="V76" s="965">
        <v>14402</v>
      </c>
      <c r="W76" s="965"/>
      <c r="X76" s="965"/>
      <c r="Y76" s="965"/>
      <c r="Z76" s="965"/>
      <c r="AA76" s="965">
        <f t="shared" si="1"/>
        <v>1162</v>
      </c>
      <c r="AB76" s="965"/>
      <c r="AC76" s="965"/>
      <c r="AD76" s="965"/>
      <c r="AE76" s="965"/>
      <c r="AF76" s="965">
        <v>1162</v>
      </c>
      <c r="AG76" s="965"/>
      <c r="AH76" s="965"/>
      <c r="AI76" s="965"/>
      <c r="AJ76" s="965"/>
      <c r="AK76" s="975" t="s">
        <v>556</v>
      </c>
      <c r="AL76" s="973"/>
      <c r="AM76" s="973"/>
      <c r="AN76" s="973"/>
      <c r="AO76" s="974"/>
      <c r="AP76" s="975" t="s">
        <v>559</v>
      </c>
      <c r="AQ76" s="973"/>
      <c r="AR76" s="973"/>
      <c r="AS76" s="973"/>
      <c r="AT76" s="974"/>
      <c r="AU76" s="975" t="s">
        <v>556</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551</v>
      </c>
      <c r="C77" s="969"/>
      <c r="D77" s="969"/>
      <c r="E77" s="969"/>
      <c r="F77" s="969"/>
      <c r="G77" s="969"/>
      <c r="H77" s="969"/>
      <c r="I77" s="969"/>
      <c r="J77" s="969"/>
      <c r="K77" s="969"/>
      <c r="L77" s="969"/>
      <c r="M77" s="969"/>
      <c r="N77" s="969"/>
      <c r="O77" s="969"/>
      <c r="P77" s="970"/>
      <c r="Q77" s="972">
        <v>250</v>
      </c>
      <c r="R77" s="973"/>
      <c r="S77" s="973"/>
      <c r="T77" s="973"/>
      <c r="U77" s="974"/>
      <c r="V77" s="975">
        <v>239</v>
      </c>
      <c r="W77" s="973"/>
      <c r="X77" s="973"/>
      <c r="Y77" s="973"/>
      <c r="Z77" s="974"/>
      <c r="AA77" s="965">
        <f t="shared" si="1"/>
        <v>11</v>
      </c>
      <c r="AB77" s="965"/>
      <c r="AC77" s="965"/>
      <c r="AD77" s="965"/>
      <c r="AE77" s="965"/>
      <c r="AF77" s="975">
        <v>11</v>
      </c>
      <c r="AG77" s="973"/>
      <c r="AH77" s="973"/>
      <c r="AI77" s="973"/>
      <c r="AJ77" s="974"/>
      <c r="AK77" s="975" t="s">
        <v>556</v>
      </c>
      <c r="AL77" s="973"/>
      <c r="AM77" s="973"/>
      <c r="AN77" s="973"/>
      <c r="AO77" s="974"/>
      <c r="AP77" s="975" t="s">
        <v>559</v>
      </c>
      <c r="AQ77" s="973"/>
      <c r="AR77" s="973"/>
      <c r="AS77" s="973"/>
      <c r="AT77" s="974"/>
      <c r="AU77" s="975" t="s">
        <v>556</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548</v>
      </c>
      <c r="C78" s="969"/>
      <c r="D78" s="969"/>
      <c r="E78" s="969"/>
      <c r="F78" s="969"/>
      <c r="G78" s="969"/>
      <c r="H78" s="969"/>
      <c r="I78" s="969"/>
      <c r="J78" s="969"/>
      <c r="K78" s="969"/>
      <c r="L78" s="969"/>
      <c r="M78" s="969"/>
      <c r="N78" s="969"/>
      <c r="O78" s="969"/>
      <c r="P78" s="970"/>
      <c r="Q78" s="971">
        <v>1107</v>
      </c>
      <c r="R78" s="965"/>
      <c r="S78" s="965"/>
      <c r="T78" s="965"/>
      <c r="U78" s="965"/>
      <c r="V78" s="965">
        <v>1069</v>
      </c>
      <c r="W78" s="965"/>
      <c r="X78" s="965"/>
      <c r="Y78" s="965"/>
      <c r="Z78" s="965"/>
      <c r="AA78" s="965">
        <f t="shared" si="1"/>
        <v>38</v>
      </c>
      <c r="AB78" s="965"/>
      <c r="AC78" s="965"/>
      <c r="AD78" s="965"/>
      <c r="AE78" s="965"/>
      <c r="AF78" s="965">
        <v>38</v>
      </c>
      <c r="AG78" s="965"/>
      <c r="AH78" s="965"/>
      <c r="AI78" s="965"/>
      <c r="AJ78" s="965"/>
      <c r="AK78" s="965">
        <v>15</v>
      </c>
      <c r="AL78" s="965"/>
      <c r="AM78" s="965"/>
      <c r="AN78" s="965"/>
      <c r="AO78" s="965"/>
      <c r="AP78" s="965">
        <v>1046</v>
      </c>
      <c r="AQ78" s="965"/>
      <c r="AR78" s="965"/>
      <c r="AS78" s="965"/>
      <c r="AT78" s="965"/>
      <c r="AU78" s="965" t="s">
        <v>556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2"/>
      <c r="R82" s="973"/>
      <c r="S82" s="973"/>
      <c r="T82" s="973"/>
      <c r="U82" s="974"/>
      <c r="V82" s="975"/>
      <c r="W82" s="973"/>
      <c r="X82" s="973"/>
      <c r="Y82" s="973"/>
      <c r="Z82" s="974"/>
      <c r="AA82" s="975"/>
      <c r="AB82" s="973"/>
      <c r="AC82" s="973"/>
      <c r="AD82" s="973"/>
      <c r="AE82" s="974"/>
      <c r="AF82" s="975"/>
      <c r="AG82" s="973"/>
      <c r="AH82" s="973"/>
      <c r="AI82" s="973"/>
      <c r="AJ82" s="974"/>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2"/>
      <c r="R83" s="973"/>
      <c r="S83" s="973"/>
      <c r="T83" s="973"/>
      <c r="U83" s="974"/>
      <c r="V83" s="975"/>
      <c r="W83" s="973"/>
      <c r="X83" s="973"/>
      <c r="Y83" s="973"/>
      <c r="Z83" s="974"/>
      <c r="AA83" s="975"/>
      <c r="AB83" s="973"/>
      <c r="AC83" s="973"/>
      <c r="AD83" s="973"/>
      <c r="AE83" s="974"/>
      <c r="AF83" s="975"/>
      <c r="AG83" s="973"/>
      <c r="AH83" s="973"/>
      <c r="AI83" s="973"/>
      <c r="AJ83" s="974"/>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2"/>
      <c r="R84" s="973"/>
      <c r="S84" s="973"/>
      <c r="T84" s="973"/>
      <c r="U84" s="974"/>
      <c r="V84" s="975"/>
      <c r="W84" s="973"/>
      <c r="X84" s="973"/>
      <c r="Y84" s="973"/>
      <c r="Z84" s="974"/>
      <c r="AA84" s="975"/>
      <c r="AB84" s="973"/>
      <c r="AC84" s="973"/>
      <c r="AD84" s="973"/>
      <c r="AE84" s="974"/>
      <c r="AF84" s="975"/>
      <c r="AG84" s="973"/>
      <c r="AH84" s="973"/>
      <c r="AI84" s="973"/>
      <c r="AJ84" s="974"/>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+AF68+AF69+AF70+AF71+AF72+AF73+AF74+AF75+AF76+AF77+AF78</f>
        <v>5009</v>
      </c>
      <c r="AG88" s="953"/>
      <c r="AH88" s="953"/>
      <c r="AI88" s="953"/>
      <c r="AJ88" s="953"/>
      <c r="AK88" s="957"/>
      <c r="AL88" s="957"/>
      <c r="AM88" s="957"/>
      <c r="AN88" s="957"/>
      <c r="AO88" s="957"/>
      <c r="AP88" s="953">
        <f>+AP68+AP70+AP72+AP78</f>
        <v>2080</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f>
        <v>130</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2249714</v>
      </c>
      <c r="AB110" s="871"/>
      <c r="AC110" s="871"/>
      <c r="AD110" s="871"/>
      <c r="AE110" s="872"/>
      <c r="AF110" s="873">
        <v>2258648</v>
      </c>
      <c r="AG110" s="871"/>
      <c r="AH110" s="871"/>
      <c r="AI110" s="871"/>
      <c r="AJ110" s="872"/>
      <c r="AK110" s="873">
        <v>2246878</v>
      </c>
      <c r="AL110" s="871"/>
      <c r="AM110" s="871"/>
      <c r="AN110" s="871"/>
      <c r="AO110" s="872"/>
      <c r="AP110" s="874">
        <v>22.2</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22506715</v>
      </c>
      <c r="BR110" s="798"/>
      <c r="BS110" s="798"/>
      <c r="BT110" s="798"/>
      <c r="BU110" s="798"/>
      <c r="BV110" s="798">
        <v>21828939</v>
      </c>
      <c r="BW110" s="798"/>
      <c r="BX110" s="798"/>
      <c r="BY110" s="798"/>
      <c r="BZ110" s="798"/>
      <c r="CA110" s="798">
        <v>21082433</v>
      </c>
      <c r="CB110" s="798"/>
      <c r="CC110" s="798"/>
      <c r="CD110" s="798"/>
      <c r="CE110" s="798"/>
      <c r="CF110" s="859">
        <v>208.1</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328879</v>
      </c>
      <c r="BR111" s="769"/>
      <c r="BS111" s="769"/>
      <c r="BT111" s="769"/>
      <c r="BU111" s="769"/>
      <c r="BV111" s="769">
        <v>274065</v>
      </c>
      <c r="BW111" s="769"/>
      <c r="BX111" s="769"/>
      <c r="BY111" s="769"/>
      <c r="BZ111" s="769"/>
      <c r="CA111" s="769">
        <v>246660</v>
      </c>
      <c r="CB111" s="769"/>
      <c r="CC111" s="769"/>
      <c r="CD111" s="769"/>
      <c r="CE111" s="769"/>
      <c r="CF111" s="846">
        <v>2.4</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3101231</v>
      </c>
      <c r="BR112" s="769"/>
      <c r="BS112" s="769"/>
      <c r="BT112" s="769"/>
      <c r="BU112" s="769"/>
      <c r="BV112" s="769">
        <v>3080236</v>
      </c>
      <c r="BW112" s="769"/>
      <c r="BX112" s="769"/>
      <c r="BY112" s="769"/>
      <c r="BZ112" s="769"/>
      <c r="CA112" s="769">
        <v>3086266</v>
      </c>
      <c r="CB112" s="769"/>
      <c r="CC112" s="769"/>
      <c r="CD112" s="769"/>
      <c r="CE112" s="769"/>
      <c r="CF112" s="846">
        <v>30.5</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328879</v>
      </c>
      <c r="DH112" s="769"/>
      <c r="DI112" s="769"/>
      <c r="DJ112" s="769"/>
      <c r="DK112" s="769"/>
      <c r="DL112" s="769">
        <v>274065</v>
      </c>
      <c r="DM112" s="769"/>
      <c r="DN112" s="769"/>
      <c r="DO112" s="769"/>
      <c r="DP112" s="769"/>
      <c r="DQ112" s="769">
        <v>246660</v>
      </c>
      <c r="DR112" s="769"/>
      <c r="DS112" s="769"/>
      <c r="DT112" s="769"/>
      <c r="DU112" s="769"/>
      <c r="DV112" s="821">
        <v>2.4</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244557</v>
      </c>
      <c r="AB113" s="907"/>
      <c r="AC113" s="907"/>
      <c r="AD113" s="907"/>
      <c r="AE113" s="908"/>
      <c r="AF113" s="909">
        <v>241659</v>
      </c>
      <c r="AG113" s="907"/>
      <c r="AH113" s="907"/>
      <c r="AI113" s="907"/>
      <c r="AJ113" s="908"/>
      <c r="AK113" s="909">
        <v>237420</v>
      </c>
      <c r="AL113" s="907"/>
      <c r="AM113" s="907"/>
      <c r="AN113" s="907"/>
      <c r="AO113" s="908"/>
      <c r="AP113" s="910">
        <v>2.2999999999999998</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622789</v>
      </c>
      <c r="BR113" s="769"/>
      <c r="BS113" s="769"/>
      <c r="BT113" s="769"/>
      <c r="BU113" s="769"/>
      <c r="BV113" s="769">
        <v>552850</v>
      </c>
      <c r="BW113" s="769"/>
      <c r="BX113" s="769"/>
      <c r="BY113" s="769"/>
      <c r="BZ113" s="769"/>
      <c r="CA113" s="769">
        <v>783882</v>
      </c>
      <c r="CB113" s="769"/>
      <c r="CC113" s="769"/>
      <c r="CD113" s="769"/>
      <c r="CE113" s="769"/>
      <c r="CF113" s="846">
        <v>7.7</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406250</v>
      </c>
      <c r="AB114" s="782"/>
      <c r="AC114" s="782"/>
      <c r="AD114" s="782"/>
      <c r="AE114" s="783"/>
      <c r="AF114" s="784">
        <v>160838</v>
      </c>
      <c r="AG114" s="782"/>
      <c r="AH114" s="782"/>
      <c r="AI114" s="782"/>
      <c r="AJ114" s="783"/>
      <c r="AK114" s="784">
        <v>9171</v>
      </c>
      <c r="AL114" s="782"/>
      <c r="AM114" s="782"/>
      <c r="AN114" s="782"/>
      <c r="AO114" s="783"/>
      <c r="AP114" s="752">
        <v>0.1</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3305505</v>
      </c>
      <c r="BR114" s="769"/>
      <c r="BS114" s="769"/>
      <c r="BT114" s="769"/>
      <c r="BU114" s="769"/>
      <c r="BV114" s="769">
        <v>2702773</v>
      </c>
      <c r="BW114" s="769"/>
      <c r="BX114" s="769"/>
      <c r="BY114" s="769"/>
      <c r="BZ114" s="769"/>
      <c r="CA114" s="769">
        <v>1771262</v>
      </c>
      <c r="CB114" s="769"/>
      <c r="CC114" s="769"/>
      <c r="CD114" s="769"/>
      <c r="CE114" s="769"/>
      <c r="CF114" s="846">
        <v>17.5</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27407</v>
      </c>
      <c r="AB115" s="907"/>
      <c r="AC115" s="907"/>
      <c r="AD115" s="907"/>
      <c r="AE115" s="908"/>
      <c r="AF115" s="909">
        <v>27526</v>
      </c>
      <c r="AG115" s="907"/>
      <c r="AH115" s="907"/>
      <c r="AI115" s="907"/>
      <c r="AJ115" s="908"/>
      <c r="AK115" s="909">
        <v>27407</v>
      </c>
      <c r="AL115" s="907"/>
      <c r="AM115" s="907"/>
      <c r="AN115" s="907"/>
      <c r="AO115" s="908"/>
      <c r="AP115" s="910">
        <v>0.3</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5654</v>
      </c>
      <c r="AB116" s="782"/>
      <c r="AC116" s="782"/>
      <c r="AD116" s="782"/>
      <c r="AE116" s="783"/>
      <c r="AF116" s="784">
        <v>2647</v>
      </c>
      <c r="AG116" s="782"/>
      <c r="AH116" s="782"/>
      <c r="AI116" s="782"/>
      <c r="AJ116" s="783"/>
      <c r="AK116" s="784">
        <v>3522</v>
      </c>
      <c r="AL116" s="782"/>
      <c r="AM116" s="782"/>
      <c r="AN116" s="782"/>
      <c r="AO116" s="783"/>
      <c r="AP116" s="752">
        <v>0</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2933582</v>
      </c>
      <c r="AB117" s="893"/>
      <c r="AC117" s="893"/>
      <c r="AD117" s="893"/>
      <c r="AE117" s="894"/>
      <c r="AF117" s="896">
        <v>2691318</v>
      </c>
      <c r="AG117" s="893"/>
      <c r="AH117" s="893"/>
      <c r="AI117" s="893"/>
      <c r="AJ117" s="894"/>
      <c r="AK117" s="896">
        <v>2524398</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29865119</v>
      </c>
      <c r="BR118" s="856"/>
      <c r="BS118" s="856"/>
      <c r="BT118" s="856"/>
      <c r="BU118" s="856"/>
      <c r="BV118" s="856">
        <v>28438863</v>
      </c>
      <c r="BW118" s="856"/>
      <c r="BX118" s="856"/>
      <c r="BY118" s="856"/>
      <c r="BZ118" s="856"/>
      <c r="CA118" s="856">
        <v>26970503</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2641692</v>
      </c>
      <c r="BR119" s="798"/>
      <c r="BS119" s="798"/>
      <c r="BT119" s="798"/>
      <c r="BU119" s="798"/>
      <c r="BV119" s="798">
        <v>2594727</v>
      </c>
      <c r="BW119" s="798"/>
      <c r="BX119" s="798"/>
      <c r="BY119" s="798"/>
      <c r="BZ119" s="798"/>
      <c r="CA119" s="798">
        <v>2257191</v>
      </c>
      <c r="CB119" s="798"/>
      <c r="CC119" s="798"/>
      <c r="CD119" s="798"/>
      <c r="CE119" s="798"/>
      <c r="CF119" s="859">
        <v>22.3</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47005</v>
      </c>
      <c r="BR120" s="769"/>
      <c r="BS120" s="769"/>
      <c r="BT120" s="769"/>
      <c r="BU120" s="769"/>
      <c r="BV120" s="769">
        <v>40284</v>
      </c>
      <c r="BW120" s="769"/>
      <c r="BX120" s="769"/>
      <c r="BY120" s="769"/>
      <c r="BZ120" s="769"/>
      <c r="CA120" s="769">
        <v>25475</v>
      </c>
      <c r="CB120" s="769"/>
      <c r="CC120" s="769"/>
      <c r="CD120" s="769"/>
      <c r="CE120" s="769"/>
      <c r="CF120" s="846">
        <v>0.3</v>
      </c>
      <c r="CG120" s="847"/>
      <c r="CH120" s="847"/>
      <c r="CI120" s="847"/>
      <c r="CJ120" s="847"/>
      <c r="CK120" s="848" t="s">
        <v>438</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3101231</v>
      </c>
      <c r="DH120" s="798"/>
      <c r="DI120" s="798"/>
      <c r="DJ120" s="798"/>
      <c r="DK120" s="798"/>
      <c r="DL120" s="798">
        <v>3080236</v>
      </c>
      <c r="DM120" s="798"/>
      <c r="DN120" s="798"/>
      <c r="DO120" s="798"/>
      <c r="DP120" s="798"/>
      <c r="DQ120" s="798">
        <v>3086266</v>
      </c>
      <c r="DR120" s="798"/>
      <c r="DS120" s="798"/>
      <c r="DT120" s="798"/>
      <c r="DU120" s="798"/>
      <c r="DV120" s="799">
        <v>30.5</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27407</v>
      </c>
      <c r="AB121" s="782"/>
      <c r="AC121" s="782"/>
      <c r="AD121" s="782"/>
      <c r="AE121" s="783"/>
      <c r="AF121" s="784">
        <v>27526</v>
      </c>
      <c r="AG121" s="782"/>
      <c r="AH121" s="782"/>
      <c r="AI121" s="782"/>
      <c r="AJ121" s="783"/>
      <c r="AK121" s="784">
        <v>27407</v>
      </c>
      <c r="AL121" s="782"/>
      <c r="AM121" s="782"/>
      <c r="AN121" s="782"/>
      <c r="AO121" s="783"/>
      <c r="AP121" s="752">
        <v>0.3</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16743703</v>
      </c>
      <c r="BR121" s="856"/>
      <c r="BS121" s="856"/>
      <c r="BT121" s="856"/>
      <c r="BU121" s="856"/>
      <c r="BV121" s="856">
        <v>16322802</v>
      </c>
      <c r="BW121" s="856"/>
      <c r="BX121" s="856"/>
      <c r="BY121" s="856"/>
      <c r="BZ121" s="856"/>
      <c r="CA121" s="856">
        <v>15967385</v>
      </c>
      <c r="CB121" s="856"/>
      <c r="CC121" s="856"/>
      <c r="CD121" s="856"/>
      <c r="CE121" s="856"/>
      <c r="CF121" s="857">
        <v>157.6</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19432400</v>
      </c>
      <c r="BR122" s="838"/>
      <c r="BS122" s="838"/>
      <c r="BT122" s="838"/>
      <c r="BU122" s="838"/>
      <c r="BV122" s="838">
        <v>18957813</v>
      </c>
      <c r="BW122" s="838"/>
      <c r="BX122" s="838"/>
      <c r="BY122" s="838"/>
      <c r="BZ122" s="838"/>
      <c r="CA122" s="838">
        <v>18250051</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103.7</v>
      </c>
      <c r="BR123" s="830"/>
      <c r="BS123" s="830"/>
      <c r="BT123" s="830"/>
      <c r="BU123" s="830"/>
      <c r="BV123" s="830">
        <v>94.4</v>
      </c>
      <c r="BW123" s="830"/>
      <c r="BX123" s="830"/>
      <c r="BY123" s="830"/>
      <c r="BZ123" s="830"/>
      <c r="CA123" s="830">
        <v>86</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13.09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16957</v>
      </c>
      <c r="AB128" s="722"/>
      <c r="AC128" s="722"/>
      <c r="AD128" s="722"/>
      <c r="AE128" s="723"/>
      <c r="AF128" s="724">
        <v>14394</v>
      </c>
      <c r="AG128" s="722"/>
      <c r="AH128" s="722"/>
      <c r="AI128" s="722"/>
      <c r="AJ128" s="723"/>
      <c r="AK128" s="724">
        <v>5716</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18.09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11730907</v>
      </c>
      <c r="AB129" s="782"/>
      <c r="AC129" s="782"/>
      <c r="AD129" s="782"/>
      <c r="AE129" s="783"/>
      <c r="AF129" s="784">
        <v>11623827</v>
      </c>
      <c r="AG129" s="782"/>
      <c r="AH129" s="782"/>
      <c r="AI129" s="782"/>
      <c r="AJ129" s="783"/>
      <c r="AK129" s="784">
        <v>11696710</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10.8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1671901</v>
      </c>
      <c r="AB130" s="782"/>
      <c r="AC130" s="782"/>
      <c r="AD130" s="782"/>
      <c r="AE130" s="783"/>
      <c r="AF130" s="784">
        <v>1588055</v>
      </c>
      <c r="AG130" s="782"/>
      <c r="AH130" s="782"/>
      <c r="AI130" s="782"/>
      <c r="AJ130" s="783"/>
      <c r="AK130" s="784">
        <v>1566885</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86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10059006</v>
      </c>
      <c r="AB131" s="715"/>
      <c r="AC131" s="715"/>
      <c r="AD131" s="715"/>
      <c r="AE131" s="716"/>
      <c r="AF131" s="717">
        <v>10035772</v>
      </c>
      <c r="AG131" s="715"/>
      <c r="AH131" s="715"/>
      <c r="AI131" s="715"/>
      <c r="AJ131" s="716"/>
      <c r="AK131" s="717">
        <v>10129825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12.37422465</v>
      </c>
      <c r="AB132" s="738"/>
      <c r="AC132" s="738"/>
      <c r="AD132" s="738"/>
      <c r="AE132" s="739"/>
      <c r="AF132" s="740">
        <v>10.84987782</v>
      </c>
      <c r="AG132" s="738"/>
      <c r="AH132" s="738"/>
      <c r="AI132" s="738"/>
      <c r="AJ132" s="739"/>
      <c r="AK132" s="740">
        <v>9.3959872759999996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14.2</v>
      </c>
      <c r="AB133" s="747"/>
      <c r="AC133" s="747"/>
      <c r="AD133" s="747"/>
      <c r="AE133" s="748"/>
      <c r="AF133" s="746">
        <v>12.3</v>
      </c>
      <c r="AG133" s="747"/>
      <c r="AH133" s="747"/>
      <c r="AI133" s="747"/>
      <c r="AJ133" s="748"/>
      <c r="AK133" s="746">
        <v>10.8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85" zoomScaleNormal="85" zoomScaleSheetLayoutView="85" workbookViewId="0">
      <selection activeCell="J51" sqref="J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3" t="s">
        <v>468</v>
      </c>
      <c r="L7" s="254"/>
      <c r="M7" s="255" t="s">
        <v>469</v>
      </c>
      <c r="N7" s="256"/>
    </row>
    <row r="8" spans="1:16">
      <c r="A8" s="248"/>
      <c r="B8" s="244"/>
      <c r="C8" s="244"/>
      <c r="D8" s="244"/>
      <c r="E8" s="244"/>
      <c r="F8" s="244"/>
      <c r="G8" s="257"/>
      <c r="H8" s="258"/>
      <c r="I8" s="258"/>
      <c r="J8" s="259"/>
      <c r="K8" s="1114"/>
      <c r="L8" s="260" t="s">
        <v>470</v>
      </c>
      <c r="M8" s="261" t="s">
        <v>471</v>
      </c>
      <c r="N8" s="262" t="s">
        <v>472</v>
      </c>
    </row>
    <row r="9" spans="1:16">
      <c r="A9" s="248"/>
      <c r="B9" s="244"/>
      <c r="C9" s="244"/>
      <c r="D9" s="244"/>
      <c r="E9" s="244"/>
      <c r="F9" s="244"/>
      <c r="G9" s="1127" t="s">
        <v>473</v>
      </c>
      <c r="H9" s="1128"/>
      <c r="I9" s="1128"/>
      <c r="J9" s="1129"/>
      <c r="K9" s="263">
        <v>3474882</v>
      </c>
      <c r="L9" s="264">
        <v>58056</v>
      </c>
      <c r="M9" s="265">
        <v>64737</v>
      </c>
      <c r="N9" s="266">
        <v>-10.3</v>
      </c>
    </row>
    <row r="10" spans="1:16">
      <c r="A10" s="248"/>
      <c r="B10" s="244"/>
      <c r="C10" s="244"/>
      <c r="D10" s="244"/>
      <c r="E10" s="244"/>
      <c r="F10" s="244"/>
      <c r="G10" s="1127" t="s">
        <v>474</v>
      </c>
      <c r="H10" s="1128"/>
      <c r="I10" s="1128"/>
      <c r="J10" s="1129"/>
      <c r="K10" s="267">
        <v>309157</v>
      </c>
      <c r="L10" s="268">
        <v>5165</v>
      </c>
      <c r="M10" s="269">
        <v>4418</v>
      </c>
      <c r="N10" s="270">
        <v>16.899999999999999</v>
      </c>
    </row>
    <row r="11" spans="1:16" ht="13.5" customHeight="1">
      <c r="A11" s="248"/>
      <c r="B11" s="244"/>
      <c r="C11" s="244"/>
      <c r="D11" s="244"/>
      <c r="E11" s="244"/>
      <c r="F11" s="244"/>
      <c r="G11" s="1127" t="s">
        <v>475</v>
      </c>
      <c r="H11" s="1128"/>
      <c r="I11" s="1128"/>
      <c r="J11" s="1129"/>
      <c r="K11" s="267">
        <v>64708</v>
      </c>
      <c r="L11" s="268">
        <v>1081</v>
      </c>
      <c r="M11" s="269">
        <v>5597</v>
      </c>
      <c r="N11" s="270">
        <v>-80.7</v>
      </c>
    </row>
    <row r="12" spans="1:16" ht="13.5" customHeight="1">
      <c r="A12" s="248"/>
      <c r="B12" s="244"/>
      <c r="C12" s="244"/>
      <c r="D12" s="244"/>
      <c r="E12" s="244"/>
      <c r="F12" s="244"/>
      <c r="G12" s="1127" t="s">
        <v>476</v>
      </c>
      <c r="H12" s="1128"/>
      <c r="I12" s="1128"/>
      <c r="J12" s="1129"/>
      <c r="K12" s="267" t="s">
        <v>477</v>
      </c>
      <c r="L12" s="268" t="s">
        <v>477</v>
      </c>
      <c r="M12" s="269">
        <v>967</v>
      </c>
      <c r="N12" s="270" t="s">
        <v>477</v>
      </c>
    </row>
    <row r="13" spans="1:16" ht="13.5" customHeight="1">
      <c r="A13" s="248"/>
      <c r="B13" s="244"/>
      <c r="C13" s="244"/>
      <c r="D13" s="244"/>
      <c r="E13" s="244"/>
      <c r="F13" s="244"/>
      <c r="G13" s="1127" t="s">
        <v>478</v>
      </c>
      <c r="H13" s="1128"/>
      <c r="I13" s="1128"/>
      <c r="J13" s="1129"/>
      <c r="K13" s="267" t="s">
        <v>477</v>
      </c>
      <c r="L13" s="268" t="s">
        <v>477</v>
      </c>
      <c r="M13" s="269">
        <v>2</v>
      </c>
      <c r="N13" s="270" t="s">
        <v>477</v>
      </c>
    </row>
    <row r="14" spans="1:16" ht="13.5" customHeight="1">
      <c r="A14" s="248"/>
      <c r="B14" s="244"/>
      <c r="C14" s="244"/>
      <c r="D14" s="244"/>
      <c r="E14" s="244"/>
      <c r="F14" s="244"/>
      <c r="G14" s="1127" t="s">
        <v>479</v>
      </c>
      <c r="H14" s="1128"/>
      <c r="I14" s="1128"/>
      <c r="J14" s="1129"/>
      <c r="K14" s="267">
        <v>270568</v>
      </c>
      <c r="L14" s="268">
        <v>4520</v>
      </c>
      <c r="M14" s="269">
        <v>2800</v>
      </c>
      <c r="N14" s="270">
        <v>61.4</v>
      </c>
    </row>
    <row r="15" spans="1:16" ht="13.5" customHeight="1">
      <c r="A15" s="248"/>
      <c r="B15" s="244"/>
      <c r="C15" s="244"/>
      <c r="D15" s="244"/>
      <c r="E15" s="244"/>
      <c r="F15" s="244"/>
      <c r="G15" s="1127" t="s">
        <v>480</v>
      </c>
      <c r="H15" s="1128"/>
      <c r="I15" s="1128"/>
      <c r="J15" s="1129"/>
      <c r="K15" s="267">
        <v>9518</v>
      </c>
      <c r="L15" s="268">
        <v>159</v>
      </c>
      <c r="M15" s="269">
        <v>1482</v>
      </c>
      <c r="N15" s="270">
        <v>-89.3</v>
      </c>
    </row>
    <row r="16" spans="1:16">
      <c r="A16" s="248"/>
      <c r="B16" s="244"/>
      <c r="C16" s="244"/>
      <c r="D16" s="244"/>
      <c r="E16" s="244"/>
      <c r="F16" s="244"/>
      <c r="G16" s="1130" t="s">
        <v>481</v>
      </c>
      <c r="H16" s="1131"/>
      <c r="I16" s="1131"/>
      <c r="J16" s="1132"/>
      <c r="K16" s="268">
        <v>-673222</v>
      </c>
      <c r="L16" s="268">
        <v>-11248</v>
      </c>
      <c r="M16" s="269">
        <v>-7690</v>
      </c>
      <c r="N16" s="270">
        <v>46.3</v>
      </c>
    </row>
    <row r="17" spans="1:16">
      <c r="A17" s="248"/>
      <c r="B17" s="244"/>
      <c r="C17" s="244"/>
      <c r="D17" s="244"/>
      <c r="E17" s="244"/>
      <c r="F17" s="244"/>
      <c r="G17" s="1130" t="s">
        <v>169</v>
      </c>
      <c r="H17" s="1131"/>
      <c r="I17" s="1131"/>
      <c r="J17" s="1132"/>
      <c r="K17" s="268">
        <v>3455611</v>
      </c>
      <c r="L17" s="268">
        <v>57734</v>
      </c>
      <c r="M17" s="269">
        <v>72313</v>
      </c>
      <c r="N17" s="270">
        <v>-20.2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4" t="s">
        <v>486</v>
      </c>
      <c r="H21" s="1125"/>
      <c r="I21" s="1125"/>
      <c r="J21" s="1126"/>
      <c r="K21" s="280">
        <v>6.43</v>
      </c>
      <c r="L21" s="281">
        <v>7.17</v>
      </c>
      <c r="M21" s="282">
        <v>-0.74</v>
      </c>
      <c r="N21" s="249"/>
      <c r="O21" s="283"/>
      <c r="P21" s="279"/>
    </row>
    <row r="22" spans="1:16" s="284" customFormat="1">
      <c r="A22" s="279"/>
      <c r="B22" s="249"/>
      <c r="C22" s="249"/>
      <c r="D22" s="249"/>
      <c r="E22" s="249"/>
      <c r="F22" s="249"/>
      <c r="G22" s="1124" t="s">
        <v>487</v>
      </c>
      <c r="H22" s="1125"/>
      <c r="I22" s="1125"/>
      <c r="J22" s="1126"/>
      <c r="K22" s="285">
        <v>95.4</v>
      </c>
      <c r="L22" s="286">
        <v>98.1</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3" t="s">
        <v>468</v>
      </c>
      <c r="L30" s="254"/>
      <c r="M30" s="255" t="s">
        <v>469</v>
      </c>
      <c r="N30" s="256"/>
    </row>
    <row r="31" spans="1:16">
      <c r="A31" s="248"/>
      <c r="B31" s="244"/>
      <c r="C31" s="244"/>
      <c r="D31" s="244"/>
      <c r="E31" s="244"/>
      <c r="F31" s="244"/>
      <c r="G31" s="257"/>
      <c r="H31" s="258"/>
      <c r="I31" s="258"/>
      <c r="J31" s="259"/>
      <c r="K31" s="1114"/>
      <c r="L31" s="260" t="s">
        <v>470</v>
      </c>
      <c r="M31" s="261" t="s">
        <v>471</v>
      </c>
      <c r="N31" s="262" t="s">
        <v>472</v>
      </c>
    </row>
    <row r="32" spans="1:16" ht="27" customHeight="1">
      <c r="A32" s="248"/>
      <c r="B32" s="244"/>
      <c r="C32" s="244"/>
      <c r="D32" s="244"/>
      <c r="E32" s="244"/>
      <c r="F32" s="244"/>
      <c r="G32" s="1115" t="s">
        <v>491</v>
      </c>
      <c r="H32" s="1116"/>
      <c r="I32" s="1116"/>
      <c r="J32" s="1117"/>
      <c r="K32" s="294">
        <v>2246878</v>
      </c>
      <c r="L32" s="294">
        <v>37539</v>
      </c>
      <c r="M32" s="295">
        <v>43357</v>
      </c>
      <c r="N32" s="296">
        <v>-13.4</v>
      </c>
    </row>
    <row r="33" spans="1:16" ht="13.5" customHeight="1">
      <c r="A33" s="248"/>
      <c r="B33" s="244"/>
      <c r="C33" s="244"/>
      <c r="D33" s="244"/>
      <c r="E33" s="244"/>
      <c r="F33" s="244"/>
      <c r="G33" s="1115" t="s">
        <v>492</v>
      </c>
      <c r="H33" s="1116"/>
      <c r="I33" s="1116"/>
      <c r="J33" s="1117"/>
      <c r="K33" s="294" t="s">
        <v>477</v>
      </c>
      <c r="L33" s="294" t="s">
        <v>477</v>
      </c>
      <c r="M33" s="295">
        <v>5</v>
      </c>
      <c r="N33" s="296" t="s">
        <v>477</v>
      </c>
    </row>
    <row r="34" spans="1:16" ht="27" customHeight="1">
      <c r="A34" s="248"/>
      <c r="B34" s="244"/>
      <c r="C34" s="244"/>
      <c r="D34" s="244"/>
      <c r="E34" s="244"/>
      <c r="F34" s="244"/>
      <c r="G34" s="1115" t="s">
        <v>493</v>
      </c>
      <c r="H34" s="1116"/>
      <c r="I34" s="1116"/>
      <c r="J34" s="1117"/>
      <c r="K34" s="294" t="s">
        <v>477</v>
      </c>
      <c r="L34" s="294" t="s">
        <v>477</v>
      </c>
      <c r="M34" s="295">
        <v>40</v>
      </c>
      <c r="N34" s="296" t="s">
        <v>477</v>
      </c>
    </row>
    <row r="35" spans="1:16" ht="27" customHeight="1">
      <c r="A35" s="248"/>
      <c r="B35" s="244"/>
      <c r="C35" s="244"/>
      <c r="D35" s="244"/>
      <c r="E35" s="244"/>
      <c r="F35" s="244"/>
      <c r="G35" s="1115" t="s">
        <v>494</v>
      </c>
      <c r="H35" s="1116"/>
      <c r="I35" s="1116"/>
      <c r="J35" s="1117"/>
      <c r="K35" s="294">
        <v>237420</v>
      </c>
      <c r="L35" s="294">
        <v>3967</v>
      </c>
      <c r="M35" s="295">
        <v>11850</v>
      </c>
      <c r="N35" s="296">
        <v>-66.5</v>
      </c>
    </row>
    <row r="36" spans="1:16" ht="27" customHeight="1">
      <c r="A36" s="248"/>
      <c r="B36" s="244"/>
      <c r="C36" s="244"/>
      <c r="D36" s="244"/>
      <c r="E36" s="244"/>
      <c r="F36" s="244"/>
      <c r="G36" s="1115" t="s">
        <v>495</v>
      </c>
      <c r="H36" s="1116"/>
      <c r="I36" s="1116"/>
      <c r="J36" s="1117"/>
      <c r="K36" s="294">
        <v>9171</v>
      </c>
      <c r="L36" s="294">
        <v>153</v>
      </c>
      <c r="M36" s="295">
        <v>2171</v>
      </c>
      <c r="N36" s="296">
        <v>-93</v>
      </c>
    </row>
    <row r="37" spans="1:16" ht="13.5" customHeight="1">
      <c r="A37" s="248"/>
      <c r="B37" s="244"/>
      <c r="C37" s="244"/>
      <c r="D37" s="244"/>
      <c r="E37" s="244"/>
      <c r="F37" s="244"/>
      <c r="G37" s="1115" t="s">
        <v>496</v>
      </c>
      <c r="H37" s="1116"/>
      <c r="I37" s="1116"/>
      <c r="J37" s="1117"/>
      <c r="K37" s="294">
        <v>27407</v>
      </c>
      <c r="L37" s="294">
        <v>458</v>
      </c>
      <c r="M37" s="295">
        <v>1425</v>
      </c>
      <c r="N37" s="296">
        <v>-67.900000000000006</v>
      </c>
    </row>
    <row r="38" spans="1:16" ht="27" customHeight="1">
      <c r="A38" s="248"/>
      <c r="B38" s="244"/>
      <c r="C38" s="244"/>
      <c r="D38" s="244"/>
      <c r="E38" s="244"/>
      <c r="F38" s="244"/>
      <c r="G38" s="1118" t="s">
        <v>497</v>
      </c>
      <c r="H38" s="1119"/>
      <c r="I38" s="1119"/>
      <c r="J38" s="1120"/>
      <c r="K38" s="297">
        <v>3522</v>
      </c>
      <c r="L38" s="297">
        <v>59</v>
      </c>
      <c r="M38" s="298">
        <v>6</v>
      </c>
      <c r="N38" s="299">
        <v>883.3</v>
      </c>
      <c r="O38" s="293"/>
    </row>
    <row r="39" spans="1:16">
      <c r="A39" s="248"/>
      <c r="B39" s="244"/>
      <c r="C39" s="244"/>
      <c r="D39" s="244"/>
      <c r="E39" s="244"/>
      <c r="F39" s="244"/>
      <c r="G39" s="1118" t="s">
        <v>498</v>
      </c>
      <c r="H39" s="1119"/>
      <c r="I39" s="1119"/>
      <c r="J39" s="1120"/>
      <c r="K39" s="300">
        <v>-5716</v>
      </c>
      <c r="L39" s="300">
        <v>-95</v>
      </c>
      <c r="M39" s="301">
        <v>-5332</v>
      </c>
      <c r="N39" s="302">
        <v>-98.2</v>
      </c>
      <c r="O39" s="293"/>
    </row>
    <row r="40" spans="1:16" ht="27" customHeight="1">
      <c r="A40" s="248"/>
      <c r="B40" s="244"/>
      <c r="C40" s="244"/>
      <c r="D40" s="244"/>
      <c r="E40" s="244"/>
      <c r="F40" s="244"/>
      <c r="G40" s="1115" t="s">
        <v>499</v>
      </c>
      <c r="H40" s="1116"/>
      <c r="I40" s="1116"/>
      <c r="J40" s="1117"/>
      <c r="K40" s="300">
        <v>-1566885</v>
      </c>
      <c r="L40" s="300">
        <v>-26178</v>
      </c>
      <c r="M40" s="301">
        <v>-35626</v>
      </c>
      <c r="N40" s="302">
        <v>-26.5</v>
      </c>
      <c r="O40" s="293"/>
    </row>
    <row r="41" spans="1:16">
      <c r="A41" s="248"/>
      <c r="B41" s="244"/>
      <c r="C41" s="244"/>
      <c r="D41" s="244"/>
      <c r="E41" s="244"/>
      <c r="F41" s="244"/>
      <c r="G41" s="1121" t="s">
        <v>279</v>
      </c>
      <c r="H41" s="1122"/>
      <c r="I41" s="1122"/>
      <c r="J41" s="1123"/>
      <c r="K41" s="294">
        <v>951797</v>
      </c>
      <c r="L41" s="300">
        <v>15902</v>
      </c>
      <c r="M41" s="301">
        <v>17897</v>
      </c>
      <c r="N41" s="302">
        <v>-11.1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08" t="s">
        <v>468</v>
      </c>
      <c r="J49" s="1110" t="s">
        <v>503</v>
      </c>
      <c r="K49" s="1111"/>
      <c r="L49" s="1111"/>
      <c r="M49" s="1111"/>
      <c r="N49" s="1112"/>
    </row>
    <row r="50" spans="1:14">
      <c r="A50" s="248"/>
      <c r="B50" s="244"/>
      <c r="C50" s="244"/>
      <c r="D50" s="244"/>
      <c r="E50" s="244"/>
      <c r="F50" s="244"/>
      <c r="G50" s="312"/>
      <c r="H50" s="313"/>
      <c r="I50" s="1109"/>
      <c r="J50" s="314" t="s">
        <v>504</v>
      </c>
      <c r="K50" s="315" t="s">
        <v>505</v>
      </c>
      <c r="L50" s="316" t="s">
        <v>506</v>
      </c>
      <c r="M50" s="317" t="s">
        <v>507</v>
      </c>
      <c r="N50" s="318" t="s">
        <v>508</v>
      </c>
    </row>
    <row r="51" spans="1:14">
      <c r="A51" s="248"/>
      <c r="B51" s="244"/>
      <c r="C51" s="244"/>
      <c r="D51" s="244"/>
      <c r="E51" s="244"/>
      <c r="F51" s="244"/>
      <c r="G51" s="310" t="s">
        <v>509</v>
      </c>
      <c r="H51" s="311"/>
      <c r="I51" s="319">
        <v>4471806</v>
      </c>
      <c r="J51" s="320">
        <v>76285</v>
      </c>
      <c r="K51" s="321">
        <v>59.3</v>
      </c>
      <c r="L51" s="322">
        <v>58009</v>
      </c>
      <c r="M51" s="323">
        <v>16.5</v>
      </c>
      <c r="N51" s="324">
        <v>42.8</v>
      </c>
    </row>
    <row r="52" spans="1:14">
      <c r="A52" s="248"/>
      <c r="B52" s="244"/>
      <c r="C52" s="244"/>
      <c r="D52" s="244"/>
      <c r="E52" s="244"/>
      <c r="F52" s="244"/>
      <c r="G52" s="325"/>
      <c r="H52" s="326" t="s">
        <v>510</v>
      </c>
      <c r="I52" s="327">
        <v>2631759</v>
      </c>
      <c r="J52" s="328">
        <v>44895</v>
      </c>
      <c r="K52" s="329">
        <v>250.3</v>
      </c>
      <c r="L52" s="330">
        <v>32190</v>
      </c>
      <c r="M52" s="331">
        <v>20.399999999999999</v>
      </c>
      <c r="N52" s="332">
        <v>229.9</v>
      </c>
    </row>
    <row r="53" spans="1:14">
      <c r="A53" s="248"/>
      <c r="B53" s="244"/>
      <c r="C53" s="244"/>
      <c r="D53" s="244"/>
      <c r="E53" s="244"/>
      <c r="F53" s="244"/>
      <c r="G53" s="310" t="s">
        <v>511</v>
      </c>
      <c r="H53" s="311"/>
      <c r="I53" s="319">
        <v>4523800</v>
      </c>
      <c r="J53" s="320">
        <v>76937</v>
      </c>
      <c r="K53" s="321">
        <v>0.9</v>
      </c>
      <c r="L53" s="322">
        <v>61882</v>
      </c>
      <c r="M53" s="323">
        <v>6.7</v>
      </c>
      <c r="N53" s="324">
        <v>-5.8</v>
      </c>
    </row>
    <row r="54" spans="1:14">
      <c r="A54" s="248"/>
      <c r="B54" s="244"/>
      <c r="C54" s="244"/>
      <c r="D54" s="244"/>
      <c r="E54" s="244"/>
      <c r="F54" s="244"/>
      <c r="G54" s="325"/>
      <c r="H54" s="326" t="s">
        <v>510</v>
      </c>
      <c r="I54" s="327">
        <v>1550269</v>
      </c>
      <c r="J54" s="328">
        <v>26366</v>
      </c>
      <c r="K54" s="329">
        <v>-41.3</v>
      </c>
      <c r="L54" s="330">
        <v>32175</v>
      </c>
      <c r="M54" s="331">
        <v>0</v>
      </c>
      <c r="N54" s="332">
        <v>-41.3</v>
      </c>
    </row>
    <row r="55" spans="1:14">
      <c r="A55" s="248"/>
      <c r="B55" s="244"/>
      <c r="C55" s="244"/>
      <c r="D55" s="244"/>
      <c r="E55" s="244"/>
      <c r="F55" s="244"/>
      <c r="G55" s="310" t="s">
        <v>512</v>
      </c>
      <c r="H55" s="311"/>
      <c r="I55" s="319">
        <v>2347204</v>
      </c>
      <c r="J55" s="320">
        <v>39824</v>
      </c>
      <c r="K55" s="321">
        <v>-48.2</v>
      </c>
      <c r="L55" s="322">
        <v>47569</v>
      </c>
      <c r="M55" s="323">
        <v>-23.1</v>
      </c>
      <c r="N55" s="324">
        <v>-25.1</v>
      </c>
    </row>
    <row r="56" spans="1:14">
      <c r="A56" s="248"/>
      <c r="B56" s="244"/>
      <c r="C56" s="244"/>
      <c r="D56" s="244"/>
      <c r="E56" s="244"/>
      <c r="F56" s="244"/>
      <c r="G56" s="325"/>
      <c r="H56" s="326" t="s">
        <v>510</v>
      </c>
      <c r="I56" s="327">
        <v>740632</v>
      </c>
      <c r="J56" s="328">
        <v>12566</v>
      </c>
      <c r="K56" s="329">
        <v>-52.3</v>
      </c>
      <c r="L56" s="330">
        <v>26255</v>
      </c>
      <c r="M56" s="331">
        <v>-18.399999999999999</v>
      </c>
      <c r="N56" s="332">
        <v>-33.9</v>
      </c>
    </row>
    <row r="57" spans="1:14">
      <c r="A57" s="248"/>
      <c r="B57" s="244"/>
      <c r="C57" s="244"/>
      <c r="D57" s="244"/>
      <c r="E57" s="244"/>
      <c r="F57" s="244"/>
      <c r="G57" s="310" t="s">
        <v>513</v>
      </c>
      <c r="H57" s="311"/>
      <c r="I57" s="319">
        <v>2316284</v>
      </c>
      <c r="J57" s="320">
        <v>38940</v>
      </c>
      <c r="K57" s="321">
        <v>-2.2000000000000002</v>
      </c>
      <c r="L57" s="322">
        <v>50880</v>
      </c>
      <c r="M57" s="323">
        <v>7</v>
      </c>
      <c r="N57" s="324">
        <v>-9.1999999999999993</v>
      </c>
    </row>
    <row r="58" spans="1:14">
      <c r="A58" s="248"/>
      <c r="B58" s="244"/>
      <c r="C58" s="244"/>
      <c r="D58" s="244"/>
      <c r="E58" s="244"/>
      <c r="F58" s="244"/>
      <c r="G58" s="325"/>
      <c r="H58" s="326" t="s">
        <v>510</v>
      </c>
      <c r="I58" s="327">
        <v>402320</v>
      </c>
      <c r="J58" s="328">
        <v>6763</v>
      </c>
      <c r="K58" s="329">
        <v>-46.2</v>
      </c>
      <c r="L58" s="330">
        <v>26879</v>
      </c>
      <c r="M58" s="331">
        <v>2.4</v>
      </c>
      <c r="N58" s="332">
        <v>-48.6</v>
      </c>
    </row>
    <row r="59" spans="1:14">
      <c r="A59" s="248"/>
      <c r="B59" s="244"/>
      <c r="C59" s="244"/>
      <c r="D59" s="244"/>
      <c r="E59" s="244"/>
      <c r="F59" s="244"/>
      <c r="G59" s="310" t="s">
        <v>514</v>
      </c>
      <c r="H59" s="311"/>
      <c r="I59" s="319">
        <v>3135768</v>
      </c>
      <c r="J59" s="320">
        <v>52390</v>
      </c>
      <c r="K59" s="321">
        <v>34.5</v>
      </c>
      <c r="L59" s="322">
        <v>63956</v>
      </c>
      <c r="M59" s="323">
        <v>25.7</v>
      </c>
      <c r="N59" s="324">
        <v>8.8000000000000007</v>
      </c>
    </row>
    <row r="60" spans="1:14">
      <c r="A60" s="248"/>
      <c r="B60" s="244"/>
      <c r="C60" s="244"/>
      <c r="D60" s="244"/>
      <c r="E60" s="244"/>
      <c r="F60" s="244"/>
      <c r="G60" s="325"/>
      <c r="H60" s="326" t="s">
        <v>510</v>
      </c>
      <c r="I60" s="333">
        <v>266616</v>
      </c>
      <c r="J60" s="328">
        <v>4454</v>
      </c>
      <c r="K60" s="329">
        <v>-34.1</v>
      </c>
      <c r="L60" s="330">
        <v>29239</v>
      </c>
      <c r="M60" s="331">
        <v>8.8000000000000007</v>
      </c>
      <c r="N60" s="332">
        <v>-42.9</v>
      </c>
    </row>
    <row r="61" spans="1:14">
      <c r="A61" s="248"/>
      <c r="B61" s="244"/>
      <c r="C61" s="244"/>
      <c r="D61" s="244"/>
      <c r="E61" s="244"/>
      <c r="F61" s="244"/>
      <c r="G61" s="310" t="s">
        <v>515</v>
      </c>
      <c r="H61" s="334"/>
      <c r="I61" s="335">
        <v>3358972</v>
      </c>
      <c r="J61" s="336">
        <v>56875</v>
      </c>
      <c r="K61" s="337">
        <v>8.9</v>
      </c>
      <c r="L61" s="338">
        <v>56459</v>
      </c>
      <c r="M61" s="339">
        <v>6.6</v>
      </c>
      <c r="N61" s="324">
        <v>2.2999999999999998</v>
      </c>
    </row>
    <row r="62" spans="1:14">
      <c r="A62" s="248"/>
      <c r="B62" s="244"/>
      <c r="C62" s="244"/>
      <c r="D62" s="244"/>
      <c r="E62" s="244"/>
      <c r="F62" s="244"/>
      <c r="G62" s="325"/>
      <c r="H62" s="326" t="s">
        <v>510</v>
      </c>
      <c r="I62" s="327">
        <v>1118319</v>
      </c>
      <c r="J62" s="328">
        <v>19009</v>
      </c>
      <c r="K62" s="329">
        <v>15.3</v>
      </c>
      <c r="L62" s="330">
        <v>29348</v>
      </c>
      <c r="M62" s="331">
        <v>2.6</v>
      </c>
      <c r="N62" s="332">
        <v>12.7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3" t="s">
        <v>3</v>
      </c>
      <c r="D47" s="1133"/>
      <c r="E47" s="1134"/>
      <c r="F47" s="11">
        <v>2.33</v>
      </c>
      <c r="G47" s="12">
        <v>3.51</v>
      </c>
      <c r="H47" s="12">
        <v>5.43</v>
      </c>
      <c r="I47" s="12">
        <v>8.06</v>
      </c>
      <c r="J47" s="13">
        <v>6.98</v>
      </c>
    </row>
    <row r="48" spans="2:10" ht="57.75" customHeight="1">
      <c r="B48" s="14"/>
      <c r="C48" s="1135" t="s">
        <v>4</v>
      </c>
      <c r="D48" s="1135"/>
      <c r="E48" s="1136"/>
      <c r="F48" s="15">
        <v>1.83</v>
      </c>
      <c r="G48" s="16">
        <v>3.33</v>
      </c>
      <c r="H48" s="16">
        <v>4.55</v>
      </c>
      <c r="I48" s="16">
        <v>0.31</v>
      </c>
      <c r="J48" s="17">
        <v>3.89</v>
      </c>
    </row>
    <row r="49" spans="2:10" ht="57.75" customHeight="1" thickBot="1">
      <c r="B49" s="18"/>
      <c r="C49" s="1137" t="s">
        <v>5</v>
      </c>
      <c r="D49" s="1137"/>
      <c r="E49" s="1138"/>
      <c r="F49" s="19" t="s">
        <v>522</v>
      </c>
      <c r="G49" s="20">
        <v>1.59</v>
      </c>
      <c r="H49" s="20">
        <v>1.51</v>
      </c>
      <c r="I49" s="20" t="s">
        <v>523</v>
      </c>
      <c r="J49" s="21">
        <v>2.21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5" t="s">
        <v>524</v>
      </c>
      <c r="D34" s="1145"/>
      <c r="E34" s="1146"/>
      <c r="F34" s="32" t="s">
        <v>525</v>
      </c>
      <c r="G34" s="33" t="s">
        <v>526</v>
      </c>
      <c r="H34" s="33" t="s">
        <v>527</v>
      </c>
      <c r="I34" s="33" t="s">
        <v>528</v>
      </c>
      <c r="J34" s="34" t="s">
        <v>529</v>
      </c>
      <c r="K34" s="22"/>
      <c r="L34" s="22"/>
      <c r="M34" s="22"/>
      <c r="N34" s="22"/>
      <c r="O34" s="22"/>
      <c r="P34" s="22"/>
    </row>
    <row r="35" spans="1:16" ht="39" customHeight="1">
      <c r="A35" s="22"/>
      <c r="B35" s="35"/>
      <c r="C35" s="1139" t="s">
        <v>530</v>
      </c>
      <c r="D35" s="1140"/>
      <c r="E35" s="1141"/>
      <c r="F35" s="36" t="s">
        <v>531</v>
      </c>
      <c r="G35" s="37" t="s">
        <v>532</v>
      </c>
      <c r="H35" s="37" t="s">
        <v>533</v>
      </c>
      <c r="I35" s="37" t="s">
        <v>534</v>
      </c>
      <c r="J35" s="38" t="s">
        <v>535</v>
      </c>
      <c r="K35" s="22"/>
      <c r="L35" s="22"/>
      <c r="M35" s="22"/>
      <c r="N35" s="22"/>
      <c r="O35" s="22"/>
      <c r="P35" s="22"/>
    </row>
    <row r="36" spans="1:16" ht="39" customHeight="1">
      <c r="A36" s="22"/>
      <c r="B36" s="35"/>
      <c r="C36" s="1139" t="s">
        <v>536</v>
      </c>
      <c r="D36" s="1140"/>
      <c r="E36" s="1141"/>
      <c r="F36" s="36">
        <v>7.09</v>
      </c>
      <c r="G36" s="37">
        <v>9.67</v>
      </c>
      <c r="H36" s="37">
        <v>12.86</v>
      </c>
      <c r="I36" s="37">
        <v>17.21</v>
      </c>
      <c r="J36" s="38">
        <v>19.329999999999998</v>
      </c>
      <c r="K36" s="22"/>
      <c r="L36" s="22"/>
      <c r="M36" s="22"/>
      <c r="N36" s="22"/>
      <c r="O36" s="22"/>
      <c r="P36" s="22"/>
    </row>
    <row r="37" spans="1:16" ht="39" customHeight="1">
      <c r="A37" s="22"/>
      <c r="B37" s="35"/>
      <c r="C37" s="1139" t="s">
        <v>537</v>
      </c>
      <c r="D37" s="1140"/>
      <c r="E37" s="1141"/>
      <c r="F37" s="36">
        <v>2.74</v>
      </c>
      <c r="G37" s="37">
        <v>3.51</v>
      </c>
      <c r="H37" s="37">
        <v>4.72</v>
      </c>
      <c r="I37" s="37">
        <v>0.45</v>
      </c>
      <c r="J37" s="38">
        <v>4</v>
      </c>
      <c r="K37" s="22"/>
      <c r="L37" s="22"/>
      <c r="M37" s="22"/>
      <c r="N37" s="22"/>
      <c r="O37" s="22"/>
      <c r="P37" s="22"/>
    </row>
    <row r="38" spans="1:16" ht="39" customHeight="1">
      <c r="A38" s="22"/>
      <c r="B38" s="35"/>
      <c r="C38" s="1139" t="s">
        <v>538</v>
      </c>
      <c r="D38" s="1140"/>
      <c r="E38" s="1141"/>
      <c r="F38" s="36">
        <v>1.22</v>
      </c>
      <c r="G38" s="37">
        <v>0.86</v>
      </c>
      <c r="H38" s="37">
        <v>1.19</v>
      </c>
      <c r="I38" s="37">
        <v>1.39</v>
      </c>
      <c r="J38" s="38">
        <v>1.23</v>
      </c>
      <c r="K38" s="22"/>
      <c r="L38" s="22"/>
      <c r="M38" s="22"/>
      <c r="N38" s="22"/>
      <c r="O38" s="22"/>
      <c r="P38" s="22"/>
    </row>
    <row r="39" spans="1:16" ht="39" customHeight="1">
      <c r="A39" s="22"/>
      <c r="B39" s="35"/>
      <c r="C39" s="1139" t="s">
        <v>539</v>
      </c>
      <c r="D39" s="1140"/>
      <c r="E39" s="1141"/>
      <c r="F39" s="36">
        <v>0.28999999999999998</v>
      </c>
      <c r="G39" s="37">
        <v>0.05</v>
      </c>
      <c r="H39" s="37">
        <v>0.38</v>
      </c>
      <c r="I39" s="37">
        <v>0.82</v>
      </c>
      <c r="J39" s="38">
        <v>1.03</v>
      </c>
      <c r="K39" s="22"/>
      <c r="L39" s="22"/>
      <c r="M39" s="22"/>
      <c r="N39" s="22"/>
      <c r="O39" s="22"/>
      <c r="P39" s="22"/>
    </row>
    <row r="40" spans="1:16" ht="39" customHeight="1">
      <c r="A40" s="22"/>
      <c r="B40" s="35"/>
      <c r="C40" s="1139" t="s">
        <v>540</v>
      </c>
      <c r="D40" s="1140"/>
      <c r="E40" s="1141"/>
      <c r="F40" s="36">
        <v>0.33</v>
      </c>
      <c r="G40" s="37">
        <v>0.37</v>
      </c>
      <c r="H40" s="37">
        <v>0.33</v>
      </c>
      <c r="I40" s="37">
        <v>0.03</v>
      </c>
      <c r="J40" s="38">
        <v>0.27</v>
      </c>
      <c r="K40" s="22"/>
      <c r="L40" s="22"/>
      <c r="M40" s="22"/>
      <c r="N40" s="22"/>
      <c r="O40" s="22"/>
      <c r="P40" s="22"/>
    </row>
    <row r="41" spans="1:16" ht="39" customHeight="1">
      <c r="A41" s="22"/>
      <c r="B41" s="35"/>
      <c r="C41" s="1139" t="s">
        <v>541</v>
      </c>
      <c r="D41" s="1140"/>
      <c r="E41" s="1141"/>
      <c r="F41" s="36">
        <v>0.01</v>
      </c>
      <c r="G41" s="37">
        <v>0.03</v>
      </c>
      <c r="H41" s="37">
        <v>0.09</v>
      </c>
      <c r="I41" s="37">
        <v>0.13</v>
      </c>
      <c r="J41" s="38">
        <v>0.1</v>
      </c>
      <c r="K41" s="22"/>
      <c r="L41" s="22"/>
      <c r="M41" s="22"/>
      <c r="N41" s="22"/>
      <c r="O41" s="22"/>
      <c r="P41" s="22"/>
    </row>
    <row r="42" spans="1:16" ht="39" customHeight="1">
      <c r="A42" s="22"/>
      <c r="B42" s="39"/>
      <c r="C42" s="1139" t="s">
        <v>542</v>
      </c>
      <c r="D42" s="1140"/>
      <c r="E42" s="1141"/>
      <c r="F42" s="36" t="s">
        <v>477</v>
      </c>
      <c r="G42" s="37" t="s">
        <v>477</v>
      </c>
      <c r="H42" s="37" t="s">
        <v>477</v>
      </c>
      <c r="I42" s="37" t="s">
        <v>477</v>
      </c>
      <c r="J42" s="38" t="s">
        <v>477</v>
      </c>
      <c r="K42" s="22"/>
      <c r="L42" s="22"/>
      <c r="M42" s="22"/>
      <c r="N42" s="22"/>
      <c r="O42" s="22"/>
      <c r="P42" s="22"/>
    </row>
    <row r="43" spans="1:16" ht="39" customHeight="1" thickBot="1">
      <c r="A43" s="22"/>
      <c r="B43" s="40"/>
      <c r="C43" s="1142" t="s">
        <v>543</v>
      </c>
      <c r="D43" s="1143"/>
      <c r="E43" s="1144"/>
      <c r="F43" s="41">
        <v>7.0000000000000007E-2</v>
      </c>
      <c r="G43" s="42">
        <v>0.08</v>
      </c>
      <c r="H43" s="42">
        <v>7.0000000000000007E-2</v>
      </c>
      <c r="I43" s="42">
        <v>0.12</v>
      </c>
      <c r="J43" s="43">
        <v>0.11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5" t="s">
        <v>10</v>
      </c>
      <c r="C45" s="1156"/>
      <c r="D45" s="58"/>
      <c r="E45" s="1161" t="s">
        <v>11</v>
      </c>
      <c r="F45" s="1161"/>
      <c r="G45" s="1161"/>
      <c r="H45" s="1161"/>
      <c r="I45" s="1161"/>
      <c r="J45" s="1162"/>
      <c r="K45" s="59">
        <v>2438</v>
      </c>
      <c r="L45" s="60">
        <v>2337</v>
      </c>
      <c r="M45" s="60">
        <v>2250</v>
      </c>
      <c r="N45" s="60">
        <v>2259</v>
      </c>
      <c r="O45" s="61">
        <v>2247</v>
      </c>
      <c r="P45" s="48"/>
      <c r="Q45" s="48"/>
      <c r="R45" s="48"/>
      <c r="S45" s="48"/>
      <c r="T45" s="48"/>
      <c r="U45" s="48"/>
    </row>
    <row r="46" spans="1:21" ht="30.75" customHeight="1">
      <c r="A46" s="48"/>
      <c r="B46" s="1157"/>
      <c r="C46" s="1158"/>
      <c r="D46" s="62"/>
      <c r="E46" s="1149" t="s">
        <v>12</v>
      </c>
      <c r="F46" s="1149"/>
      <c r="G46" s="1149"/>
      <c r="H46" s="1149"/>
      <c r="I46" s="1149"/>
      <c r="J46" s="1150"/>
      <c r="K46" s="63" t="s">
        <v>477</v>
      </c>
      <c r="L46" s="64" t="s">
        <v>477</v>
      </c>
      <c r="M46" s="64" t="s">
        <v>477</v>
      </c>
      <c r="N46" s="64" t="s">
        <v>477</v>
      </c>
      <c r="O46" s="65" t="s">
        <v>477</v>
      </c>
      <c r="P46" s="48"/>
      <c r="Q46" s="48"/>
      <c r="R46" s="48"/>
      <c r="S46" s="48"/>
      <c r="T46" s="48"/>
      <c r="U46" s="48"/>
    </row>
    <row r="47" spans="1:21" ht="30.75" customHeight="1">
      <c r="A47" s="48"/>
      <c r="B47" s="1157"/>
      <c r="C47" s="1158"/>
      <c r="D47" s="62"/>
      <c r="E47" s="1149" t="s">
        <v>13</v>
      </c>
      <c r="F47" s="1149"/>
      <c r="G47" s="1149"/>
      <c r="H47" s="1149"/>
      <c r="I47" s="1149"/>
      <c r="J47" s="1150"/>
      <c r="K47" s="63" t="s">
        <v>477</v>
      </c>
      <c r="L47" s="64" t="s">
        <v>477</v>
      </c>
      <c r="M47" s="64" t="s">
        <v>477</v>
      </c>
      <c r="N47" s="64" t="s">
        <v>477</v>
      </c>
      <c r="O47" s="65" t="s">
        <v>477</v>
      </c>
      <c r="P47" s="48"/>
      <c r="Q47" s="48"/>
      <c r="R47" s="48"/>
      <c r="S47" s="48"/>
      <c r="T47" s="48"/>
      <c r="U47" s="48"/>
    </row>
    <row r="48" spans="1:21" ht="30.75" customHeight="1">
      <c r="A48" s="48"/>
      <c r="B48" s="1157"/>
      <c r="C48" s="1158"/>
      <c r="D48" s="62"/>
      <c r="E48" s="1149" t="s">
        <v>14</v>
      </c>
      <c r="F48" s="1149"/>
      <c r="G48" s="1149"/>
      <c r="H48" s="1149"/>
      <c r="I48" s="1149"/>
      <c r="J48" s="1150"/>
      <c r="K48" s="63">
        <v>234</v>
      </c>
      <c r="L48" s="64">
        <v>243</v>
      </c>
      <c r="M48" s="64">
        <v>245</v>
      </c>
      <c r="N48" s="64">
        <v>242</v>
      </c>
      <c r="O48" s="65">
        <v>237</v>
      </c>
      <c r="P48" s="48"/>
      <c r="Q48" s="48"/>
      <c r="R48" s="48"/>
      <c r="S48" s="48"/>
      <c r="T48" s="48"/>
      <c r="U48" s="48"/>
    </row>
    <row r="49" spans="1:21" ht="30.75" customHeight="1">
      <c r="A49" s="48"/>
      <c r="B49" s="1157"/>
      <c r="C49" s="1158"/>
      <c r="D49" s="62"/>
      <c r="E49" s="1149" t="s">
        <v>15</v>
      </c>
      <c r="F49" s="1149"/>
      <c r="G49" s="1149"/>
      <c r="H49" s="1149"/>
      <c r="I49" s="1149"/>
      <c r="J49" s="1150"/>
      <c r="K49" s="63">
        <v>418</v>
      </c>
      <c r="L49" s="64">
        <v>413</v>
      </c>
      <c r="M49" s="64">
        <v>406</v>
      </c>
      <c r="N49" s="64">
        <v>161</v>
      </c>
      <c r="O49" s="65">
        <v>9</v>
      </c>
      <c r="P49" s="48"/>
      <c r="Q49" s="48"/>
      <c r="R49" s="48"/>
      <c r="S49" s="48"/>
      <c r="T49" s="48"/>
      <c r="U49" s="48"/>
    </row>
    <row r="50" spans="1:21" ht="30.75" customHeight="1">
      <c r="A50" s="48"/>
      <c r="B50" s="1157"/>
      <c r="C50" s="1158"/>
      <c r="D50" s="62"/>
      <c r="E50" s="1149" t="s">
        <v>16</v>
      </c>
      <c r="F50" s="1149"/>
      <c r="G50" s="1149"/>
      <c r="H50" s="1149"/>
      <c r="I50" s="1149"/>
      <c r="J50" s="1150"/>
      <c r="K50" s="63">
        <v>27</v>
      </c>
      <c r="L50" s="64">
        <v>27</v>
      </c>
      <c r="M50" s="64">
        <v>27</v>
      </c>
      <c r="N50" s="64">
        <v>28</v>
      </c>
      <c r="O50" s="65">
        <v>27</v>
      </c>
      <c r="P50" s="48"/>
      <c r="Q50" s="48"/>
      <c r="R50" s="48"/>
      <c r="S50" s="48"/>
      <c r="T50" s="48"/>
      <c r="U50" s="48"/>
    </row>
    <row r="51" spans="1:21" ht="30.75" customHeight="1">
      <c r="A51" s="48"/>
      <c r="B51" s="1159"/>
      <c r="C51" s="1160"/>
      <c r="D51" s="66"/>
      <c r="E51" s="1149" t="s">
        <v>17</v>
      </c>
      <c r="F51" s="1149"/>
      <c r="G51" s="1149"/>
      <c r="H51" s="1149"/>
      <c r="I51" s="1149"/>
      <c r="J51" s="1150"/>
      <c r="K51" s="63">
        <v>6</v>
      </c>
      <c r="L51" s="64">
        <v>3</v>
      </c>
      <c r="M51" s="64">
        <v>6</v>
      </c>
      <c r="N51" s="64">
        <v>3</v>
      </c>
      <c r="O51" s="65">
        <v>4</v>
      </c>
      <c r="P51" s="48"/>
      <c r="Q51" s="48"/>
      <c r="R51" s="48"/>
      <c r="S51" s="48"/>
      <c r="T51" s="48"/>
      <c r="U51" s="48"/>
    </row>
    <row r="52" spans="1:21" ht="30.75" customHeight="1">
      <c r="A52" s="48"/>
      <c r="B52" s="1147" t="s">
        <v>18</v>
      </c>
      <c r="C52" s="1148"/>
      <c r="D52" s="66"/>
      <c r="E52" s="1149" t="s">
        <v>19</v>
      </c>
      <c r="F52" s="1149"/>
      <c r="G52" s="1149"/>
      <c r="H52" s="1149"/>
      <c r="I52" s="1149"/>
      <c r="J52" s="1150"/>
      <c r="K52" s="63">
        <v>1579</v>
      </c>
      <c r="L52" s="64">
        <v>1621</v>
      </c>
      <c r="M52" s="64">
        <v>1690</v>
      </c>
      <c r="N52" s="64">
        <v>1601</v>
      </c>
      <c r="O52" s="65">
        <v>1573</v>
      </c>
      <c r="P52" s="48"/>
      <c r="Q52" s="48"/>
      <c r="R52" s="48"/>
      <c r="S52" s="48"/>
      <c r="T52" s="48"/>
      <c r="U52" s="48"/>
    </row>
    <row r="53" spans="1:21" ht="30.75" customHeight="1" thickBot="1">
      <c r="A53" s="48"/>
      <c r="B53" s="1151" t="s">
        <v>20</v>
      </c>
      <c r="C53" s="1152"/>
      <c r="D53" s="67"/>
      <c r="E53" s="1153" t="s">
        <v>21</v>
      </c>
      <c r="F53" s="1153"/>
      <c r="G53" s="1153"/>
      <c r="H53" s="1153"/>
      <c r="I53" s="1153"/>
      <c r="J53" s="1154"/>
      <c r="K53" s="68">
        <v>1544</v>
      </c>
      <c r="L53" s="69">
        <v>1402</v>
      </c>
      <c r="M53" s="69">
        <v>1244</v>
      </c>
      <c r="N53" s="69">
        <v>1092</v>
      </c>
      <c r="O53" s="70">
        <v>951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沖縄県</cp:lastModifiedBy>
  <cp:lastPrinted>2015-04-27T23:15:54Z</cp:lastPrinted>
  <dcterms:created xsi:type="dcterms:W3CDTF">2015-02-17T07:58:24Z</dcterms:created>
  <dcterms:modified xsi:type="dcterms:W3CDTF">2015-05-08T08:49:38Z</dcterms:modified>
</cp:coreProperties>
</file>