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5t9UZiwWo/fgC3Brjs0yO1XeDM180e5Oy7Jyi4CD9p33ng+GnGRyQ8zJ8snyd4uKisSb3eDdzC+pcUsZEXSCMw==" workbookSaltValue="HOttZ9+4u2HlOiTo3p3vLQ==" workbookSpinCount="100000" lockStructure="1"/>
  <bookViews>
    <workbookView xWindow="0" yWindow="0" windowWidth="19200" windowHeight="1159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<sst xmlns="http://schemas.openxmlformats.org/spreadsheetml/2006/main" count="240" uniqueCount="125">
  <si>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</si>
  <si>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</si>
  <si>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</si>
  <si>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</si>
  <si>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</si>
  <si>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</si>
  <si>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</si>
  <si>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</si>
  <si>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</si>
  <si>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</si>
  <si>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</si>
  <si>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</si>
  <si>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</si>
  <si>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</si>
  <si>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</si>
  <si>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</si>
  <si>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</si>
  <si>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</si>
  <si>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</si>
  <si>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</si>
  <si>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</si>
  <si>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</si>
  <si>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</si>
  <si>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</si>
  <si>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</si>
  <si>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</si>
  <si>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</si>
  <si>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</si>
  <si>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</si>
  <si>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</si>
  <si>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</si>
  <si>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</si>
  <si>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</si>
  <si>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</si>
  <si>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</si>
  <si>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</si>
  <si>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</si>
  <si>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</si>
  <si>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</si>
  <si>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</si>
  <si>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</si>
  <si>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</si>
  <si>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</si>
  <si>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</si>
  <si>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</si>
  <si>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</si>
  <si>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</si>
  <si>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</si>
  <si>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</si>
  <si>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</si>
  <si>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</si>
  <si>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</si>
  <si>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</si>
  <si>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</si>
  <si>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</si>
  <si>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</si>
  <si>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</si>
  <si>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</si>
  <si>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</si>
  <si>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</si>
  <si>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</si>
  <si>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</si>
  <si>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</si>
  <si>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</si>
  <si>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</si>
  <si>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</si>
  <si>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</si>
  <si>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</si>
  <si>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</si>
  <si>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</si>
  <si>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</si>
  <si>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</si>
  <si>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</si>
  <si>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</si>
  <si>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</si>
  <si>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</si>
  <si>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</si>
  <si>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</si>
  <si>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</si>
  <si>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</si>
  <si>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</si>
  <si>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</si>
  <si>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</si>
  <si>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</si>
  <si>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</si>
  <si>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</si>
  <si>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</si>
  <si>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</si>
  <si>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</si>
  <si>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</si>
  <si>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</si>
  <si>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</si>
  <si>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</si>
  <si>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</si>
  <si>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</si>
  <si>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</si>
  <si>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</si>
  <si>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</si>
  <si>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</si>
  <si>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</si>
  <si>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</si>
  <si>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</si>
  <si>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</si>
  <si>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</si>
  <si>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</si>
  <si>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</si>
  <si>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</si>
  <si>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</si>
  <si>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</si>
  <si>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豊見城市</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</si>
  <si>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</si>
  <si>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</si>
  <si>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</si>
  <si>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</si>
  <si>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</si>
  <si>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</si>
  <si>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</si>
  <si>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</si>
  <si>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</si>
  <si>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</si>
  <si>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</si>
  <si>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収益的収支比率は、平成24年度から平成25年度にかけて悪化しており、平成26年度から平成27年度にかけては改善されていたが平成28年度には再度悪化している傾向が見られる。平成25年度の大幅な悪化は管路延長費用の増加が原因であり、平成28年度には施設の劣化に伴って修繕費用の増加が原因である。当事業においては一般会計繰入金に頼った状況であり、それを考慮すると単年度収支は赤字で推移している状況であると判断される。今後、修繕費用の増加が予想される状況であることから、さらに単年度収支の悪化が考えられる。そのため、使用料増及び接続率増などの営業収益を伸ばし収益の改善を図る必要がある。
④企業債残高対事業規模比較率は、類似団体平均値を下回り、現在のところ投資規模は適切に見える。しかし今後においては修繕費の増により地方債現在高合計は増加する傾向が考えられ、企業債残高対事業規模比較率はさらに高くなることが予測される。使用料増及び接続率増などの営業収益を伸ばす対策が必要である。
⑤経費回収率は、類似団体平均値を下回っており、使用料での対応では賄えてない状況である。今後修繕費増により汚水処理費は増加する傾向が考えられる為、経費回収率はさらに低下することが予測される。また一般会計繰入金に依存している運営であるため、使用料増及び接続率増などの営業収益を伸ばす対策が必要である。
⑥汚水処理原価は、類似団体平均値を下回っており、平成26年度から平成28年度において増加傾向にある。今後修繕費増により汚水処理費は増加する傾向が考えられる為、汚水処理原価はさらに増加することが予測される。汚水処理原価を抑えるための接続率の増とともに、汚水処理原価の抑制として維持管理費を縮減する検討が必要である。
⑧水洗化率は年々増加する傾向であり、平成27年度の新規管路布設等により類似団体平均値に近づいている状況である。使用料収入を図る為にも普及啓蒙活動の強化等において接続率の増加をさらに促進させる検討が必要である。
</t>
    <phoneticPr fontId="4"/>
  </si>
  <si>
    <t xml:space="preserve">農業集落排水設備は平成15年に供用を開始しており、管渠改善率のグラフの平成27年度増においては、管渠の新設を行ったことが原因となっている。管渠においては、今のところ大掛かりな修繕は必要とはしないが、一部の管渠の老朽化も進行している為、定期的な観察を行い、修繕等の費用の確保を検討する等、使用料増及び接続率増などの営業収益を伸ばす対策等が必要がある。また、汚水処理施設の器具等においては経年劣化が目立っており大掛かりな修繕が必要である為、早急に検討していく考えである。
</t>
    <phoneticPr fontId="4"/>
  </si>
  <si>
    <t>当施設の老朽化が進行している中、現段階、維持管理費を営業収益では賄うことができない状況であり、今後、一般会計繰出金増加においての対応が進行していくことが考えられる為、施設維持費増を抑え、接続率及び利用料金の増の検討が必要であり、将来の安定した経営に向けて抜本的な対策を要する必要性がある。</t>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</si>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</sst>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13.5</c:v>
                </c:pt>
                <c:pt idx="4" formatCode="#,##0.00;&quot;△&quot;#,##0.00;&quot;-&quot;">
                  <c:v>13.5</c:v>
                </c:pt>
              </c:numCache>
            </c:numRef>
          </c:val>
        </c:ser>
        <c:dLbls>
          <c:showLegendKey val="0"/>
          <c:showVal val="0"/>
          <c:showCatName val="0"/>
          <c:showSerName val="0"/>
          <c:showPercent val="0"/>
          <c:showBubbleSize val="0"/>
        </c:dLbls>
        <c:gapWidth val="150"/>
        <c:axId val="89948160"/>
        <c:axId val="899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89948160"/>
        <c:axId val="89950080"/>
      </c:lineChart>
      <c:dateAx>
        <c:axId val="89948160"/>
        <c:scaling>
          <c:orientation val="minMax"/>
        </c:scaling>
        <c:delete val="1"/>
        <c:axPos val="b"/>
        <c:numFmt formatCode="ge" sourceLinked="1"/>
        <c:majorTickMark val="none"/>
        <c:minorTickMark val="none"/>
        <c:tickLblPos val="none"/>
        <c:crossAx val="89950080"/>
        <c:crosses val="autoZero"/>
        <c:auto val="1"/>
        <c:lblOffset val="100"/>
        <c:baseTimeUnit val="years"/>
      </c:dateAx>
      <c:valAx>
        <c:axId val="899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623232"/>
        <c:axId val="926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92623232"/>
        <c:axId val="92625152"/>
      </c:lineChart>
      <c:dateAx>
        <c:axId val="92623232"/>
        <c:scaling>
          <c:orientation val="minMax"/>
        </c:scaling>
        <c:delete val="1"/>
        <c:axPos val="b"/>
        <c:numFmt formatCode="ge" sourceLinked="1"/>
        <c:majorTickMark val="none"/>
        <c:minorTickMark val="none"/>
        <c:tickLblPos val="none"/>
        <c:crossAx val="92625152"/>
        <c:crosses val="autoZero"/>
        <c:auto val="1"/>
        <c:lblOffset val="100"/>
        <c:baseTimeUnit val="years"/>
      </c:dateAx>
      <c:valAx>
        <c:axId val="926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57.04</c:v>
                </c:pt>
                <c:pt idx="1">
                  <c:v>57.46</c:v>
                </c:pt>
                <c:pt idx="2">
                  <c:v>60.88</c:v>
                </c:pt>
                <c:pt idx="3">
                  <c:v>62.52</c:v>
                </c:pt>
                <c:pt idx="4">
                  <c:v>64.95</c:v>
                </c:pt>
              </c:numCache>
            </c:numRef>
          </c:val>
        </c:ser>
        <c:dLbls>
          <c:showLegendKey val="0"/>
          <c:showVal val="0"/>
          <c:showCatName val="0"/>
          <c:showSerName val="0"/>
          <c:showPercent val="0"/>
          <c:showBubbleSize val="0"/>
        </c:dLbls>
        <c:gapWidth val="150"/>
        <c:axId val="92741632"/>
        <c:axId val="927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92741632"/>
        <c:axId val="92743552"/>
      </c:lineChart>
      <c:dateAx>
        <c:axId val="92741632"/>
        <c:scaling>
          <c:orientation val="minMax"/>
        </c:scaling>
        <c:delete val="1"/>
        <c:axPos val="b"/>
        <c:numFmt formatCode="ge" sourceLinked="1"/>
        <c:majorTickMark val="none"/>
        <c:minorTickMark val="none"/>
        <c:tickLblPos val="none"/>
        <c:crossAx val="92743552"/>
        <c:crosses val="autoZero"/>
        <c:auto val="1"/>
        <c:lblOffset val="100"/>
        <c:baseTimeUnit val="years"/>
      </c:dateAx>
      <c:valAx>
        <c:axId val="927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69.87</c:v>
                </c:pt>
                <c:pt idx="1">
                  <c:v>48.03</c:v>
                </c:pt>
                <c:pt idx="2">
                  <c:v>91.89</c:v>
                </c:pt>
                <c:pt idx="3">
                  <c:v>97.39</c:v>
                </c:pt>
                <c:pt idx="4">
                  <c:v>59.41</c:v>
                </c:pt>
              </c:numCache>
            </c:numRef>
          </c:val>
        </c:ser>
        <c:dLbls>
          <c:showLegendKey val="0"/>
          <c:showVal val="0"/>
          <c:showCatName val="0"/>
          <c:showSerName val="0"/>
          <c:showPercent val="0"/>
          <c:showBubbleSize val="0"/>
        </c:dLbls>
        <c:gapWidth val="150"/>
        <c:axId val="89963904"/>
        <c:axId val="899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63904"/>
        <c:axId val="89970176"/>
      </c:lineChart>
      <c:dateAx>
        <c:axId val="89963904"/>
        <c:scaling>
          <c:orientation val="minMax"/>
        </c:scaling>
        <c:delete val="1"/>
        <c:axPos val="b"/>
        <c:numFmt formatCode="ge" sourceLinked="1"/>
        <c:majorTickMark val="none"/>
        <c:minorTickMark val="none"/>
        <c:tickLblPos val="none"/>
        <c:crossAx val="89970176"/>
        <c:crosses val="autoZero"/>
        <c:auto val="1"/>
        <c:lblOffset val="100"/>
        <c:baseTimeUnit val="years"/>
      </c:dateAx>
      <c:valAx>
        <c:axId val="899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00384"/>
        <c:axId val="900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00384"/>
        <c:axId val="90006656"/>
      </c:lineChart>
      <c:dateAx>
        <c:axId val="90000384"/>
        <c:scaling>
          <c:orientation val="minMax"/>
        </c:scaling>
        <c:delete val="1"/>
        <c:axPos val="b"/>
        <c:numFmt formatCode="ge" sourceLinked="1"/>
        <c:majorTickMark val="none"/>
        <c:minorTickMark val="none"/>
        <c:tickLblPos val="none"/>
        <c:crossAx val="90006656"/>
        <c:crosses val="autoZero"/>
        <c:auto val="1"/>
        <c:lblOffset val="100"/>
        <c:baseTimeUnit val="years"/>
      </c:dateAx>
      <c:valAx>
        <c:axId val="900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20480"/>
        <c:axId val="900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20480"/>
        <c:axId val="90059520"/>
      </c:lineChart>
      <c:dateAx>
        <c:axId val="90020480"/>
        <c:scaling>
          <c:orientation val="minMax"/>
        </c:scaling>
        <c:delete val="1"/>
        <c:axPos val="b"/>
        <c:numFmt formatCode="ge" sourceLinked="1"/>
        <c:majorTickMark val="none"/>
        <c:minorTickMark val="none"/>
        <c:tickLblPos val="none"/>
        <c:crossAx val="90059520"/>
        <c:crosses val="autoZero"/>
        <c:auto val="1"/>
        <c:lblOffset val="100"/>
        <c:baseTimeUnit val="years"/>
      </c:dateAx>
      <c:valAx>
        <c:axId val="900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81536"/>
        <c:axId val="901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81536"/>
        <c:axId val="90100096"/>
      </c:lineChart>
      <c:dateAx>
        <c:axId val="90081536"/>
        <c:scaling>
          <c:orientation val="minMax"/>
        </c:scaling>
        <c:delete val="1"/>
        <c:axPos val="b"/>
        <c:numFmt formatCode="ge" sourceLinked="1"/>
        <c:majorTickMark val="none"/>
        <c:minorTickMark val="none"/>
        <c:tickLblPos val="none"/>
        <c:crossAx val="90100096"/>
        <c:crosses val="autoZero"/>
        <c:auto val="1"/>
        <c:lblOffset val="100"/>
        <c:baseTimeUnit val="years"/>
      </c:dateAx>
      <c:valAx>
        <c:axId val="901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18016"/>
        <c:axId val="901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18016"/>
        <c:axId val="90120192"/>
      </c:lineChart>
      <c:dateAx>
        <c:axId val="90118016"/>
        <c:scaling>
          <c:orientation val="minMax"/>
        </c:scaling>
        <c:delete val="1"/>
        <c:axPos val="b"/>
        <c:numFmt formatCode="ge" sourceLinked="1"/>
        <c:majorTickMark val="none"/>
        <c:minorTickMark val="none"/>
        <c:tickLblPos val="none"/>
        <c:crossAx val="90120192"/>
        <c:crosses val="autoZero"/>
        <c:auto val="1"/>
        <c:lblOffset val="100"/>
        <c:baseTimeUnit val="years"/>
      </c:dateAx>
      <c:valAx>
        <c:axId val="901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916.2</c:v>
                </c:pt>
                <c:pt idx="1">
                  <c:v>783.43</c:v>
                </c:pt>
                <c:pt idx="2">
                  <c:v>753.07</c:v>
                </c:pt>
                <c:pt idx="3">
                  <c:v>828.48</c:v>
                </c:pt>
                <c:pt idx="4">
                  <c:v>765.22</c:v>
                </c:pt>
              </c:numCache>
            </c:numRef>
          </c:val>
        </c:ser>
        <c:dLbls>
          <c:showLegendKey val="0"/>
          <c:showVal val="0"/>
          <c:showCatName val="0"/>
          <c:showSerName val="0"/>
          <c:showPercent val="0"/>
          <c:showBubbleSize val="0"/>
        </c:dLbls>
        <c:gapWidth val="150"/>
        <c:axId val="90142208"/>
        <c:axId val="901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90142208"/>
        <c:axId val="90144128"/>
      </c:lineChart>
      <c:dateAx>
        <c:axId val="90142208"/>
        <c:scaling>
          <c:orientation val="minMax"/>
        </c:scaling>
        <c:delete val="1"/>
        <c:axPos val="b"/>
        <c:numFmt formatCode="ge" sourceLinked="1"/>
        <c:majorTickMark val="none"/>
        <c:minorTickMark val="none"/>
        <c:tickLblPos val="none"/>
        <c:crossAx val="90144128"/>
        <c:crosses val="autoZero"/>
        <c:auto val="1"/>
        <c:lblOffset val="100"/>
        <c:baseTimeUnit val="years"/>
      </c:dateAx>
      <c:valAx>
        <c:axId val="901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31.61</c:v>
                </c:pt>
                <c:pt idx="1">
                  <c:v>20</c:v>
                </c:pt>
                <c:pt idx="2">
                  <c:v>34.31</c:v>
                </c:pt>
                <c:pt idx="3">
                  <c:v>25.84</c:v>
                </c:pt>
                <c:pt idx="4">
                  <c:v>22.96</c:v>
                </c:pt>
              </c:numCache>
            </c:numRef>
          </c:val>
        </c:ser>
        <c:dLbls>
          <c:showLegendKey val="0"/>
          <c:showVal val="0"/>
          <c:showCatName val="0"/>
          <c:showSerName val="0"/>
          <c:showPercent val="0"/>
          <c:showBubbleSize val="0"/>
        </c:dLbls>
        <c:gapWidth val="150"/>
        <c:axId val="91001984"/>
        <c:axId val="910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91001984"/>
        <c:axId val="91003904"/>
      </c:lineChart>
      <c:dateAx>
        <c:axId val="91001984"/>
        <c:scaling>
          <c:orientation val="minMax"/>
        </c:scaling>
        <c:delete val="1"/>
        <c:axPos val="b"/>
        <c:numFmt formatCode="ge" sourceLinked="1"/>
        <c:majorTickMark val="none"/>
        <c:minorTickMark val="none"/>
        <c:tickLblPos val="none"/>
        <c:crossAx val="91003904"/>
        <c:crosses val="autoZero"/>
        <c:auto val="1"/>
        <c:lblOffset val="100"/>
        <c:baseTimeUnit val="years"/>
      </c:dateAx>
      <c:valAx>
        <c:axId val="910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205.13</c:v>
                </c:pt>
                <c:pt idx="1">
                  <c:v>345.95</c:v>
                </c:pt>
                <c:pt idx="2">
                  <c:v>213.01</c:v>
                </c:pt>
                <c:pt idx="3">
                  <c:v>286.57</c:v>
                </c:pt>
                <c:pt idx="4">
                  <c:v>322.08</c:v>
                </c:pt>
              </c:numCache>
            </c:numRef>
          </c:val>
        </c:ser>
        <c:dLbls>
          <c:showLegendKey val="0"/>
          <c:showVal val="0"/>
          <c:showCatName val="0"/>
          <c:showSerName val="0"/>
          <c:showPercent val="0"/>
          <c:showBubbleSize val="0"/>
        </c:dLbls>
        <c:gapWidth val="150"/>
        <c:axId val="91026176"/>
        <c:axId val="910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91026176"/>
        <c:axId val="91028096"/>
      </c:lineChart>
      <c:dateAx>
        <c:axId val="91026176"/>
        <c:scaling>
          <c:orientation val="minMax"/>
        </c:scaling>
        <c:delete val="1"/>
        <c:axPos val="b"/>
        <c:numFmt formatCode="ge" sourceLinked="1"/>
        <c:majorTickMark val="none"/>
        <c:minorTickMark val="none"/>
        <c:tickLblPos val="none"/>
        <c:crossAx val="91028096"/>
        <c:crosses val="autoZero"/>
        <c:auto val="1"/>
        <c:lblOffset val="100"/>
        <c:baseTimeUnit val="years"/>
      </c:dateAx>
      <c:valAx>
        <c:axId val="910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85" zoomScaleNormal="85"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沖縄県　豊見城市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F3</v>
      </c>
      <c r="X8" s="78"/>
      <c r="Y8" s="78"/>
      <c r="Z8" s="78"/>
      <c r="AA8" s="78"/>
      <c r="AB8" s="78"/>
      <c r="AC8" s="78"/>
      <c r="AD8" s="79" t="s">
        <v>124</v>
      </c>
      <c r="AE8" s="79"/>
      <c r="AF8" s="79"/>
      <c r="AG8" s="79"/>
      <c r="AH8" s="79"/>
      <c r="AI8" s="79"/>
      <c r="AJ8" s="79"/>
      <c r="AK8" s="4"/>
      <c r="AL8" s="73">
        <f>データ!S6</f>
        <v>62896</v>
      </c>
      <c r="AM8" s="73"/>
      <c r="AN8" s="73"/>
      <c r="AO8" s="73"/>
      <c r="AP8" s="73"/>
      <c r="AQ8" s="73"/>
      <c r="AR8" s="73"/>
      <c r="AS8" s="73"/>
      <c r="AT8" s="72">
        <f>データ!T6</f>
        <v>19.600000000000001</v>
      </c>
      <c r="AU8" s="72"/>
      <c r="AV8" s="72"/>
      <c r="AW8" s="72"/>
      <c r="AX8" s="72"/>
      <c r="AY8" s="72"/>
      <c r="AZ8" s="72"/>
      <c r="BA8" s="72"/>
      <c r="BB8" s="72">
        <f>データ!U6</f>
        <v>3208.98</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2.62</v>
      </c>
      <c r="Q10" s="72"/>
      <c r="R10" s="72"/>
      <c r="S10" s="72"/>
      <c r="T10" s="72"/>
      <c r="U10" s="72"/>
      <c r="V10" s="72"/>
      <c r="W10" s="72">
        <f>データ!Q6</f>
        <v>75.150000000000006</v>
      </c>
      <c r="X10" s="72"/>
      <c r="Y10" s="72"/>
      <c r="Z10" s="72"/>
      <c r="AA10" s="72"/>
      <c r="AB10" s="72"/>
      <c r="AC10" s="72"/>
      <c r="AD10" s="73">
        <f>データ!R6</f>
        <v>1281</v>
      </c>
      <c r="AE10" s="73"/>
      <c r="AF10" s="73"/>
      <c r="AG10" s="73"/>
      <c r="AH10" s="73"/>
      <c r="AI10" s="73"/>
      <c r="AJ10" s="73"/>
      <c r="AK10" s="2"/>
      <c r="AL10" s="73">
        <f>データ!V6</f>
        <v>1646</v>
      </c>
      <c r="AM10" s="73"/>
      <c r="AN10" s="73"/>
      <c r="AO10" s="73"/>
      <c r="AP10" s="73"/>
      <c r="AQ10" s="73"/>
      <c r="AR10" s="73"/>
      <c r="AS10" s="73"/>
      <c r="AT10" s="72">
        <f>データ!W6</f>
        <v>0.39</v>
      </c>
      <c r="AU10" s="72"/>
      <c r="AV10" s="72"/>
      <c r="AW10" s="72"/>
      <c r="AX10" s="72"/>
      <c r="AY10" s="72"/>
      <c r="AZ10" s="72"/>
      <c r="BA10" s="72"/>
      <c r="BB10" s="72">
        <f>データ!X6</f>
        <v>4220.51</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121</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algorithmName="SHA-512" hashValue="90BYlpu9Bw2qy8OaQExnYHe9N6iVO2hkQQGDgvdHOTTod0RPR3uiBKBF4ek1gHVmC6KWVnfPBVtwDoHtIuDNEA==" saltValue="DbDhCdOD/9saCxmtux+co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B1" workbookViewId="0">
      <selection activeCell="BJ8" sqref="BJ8"/>
    </sheetView>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472123</v>
      </c>
      <c r="D6" s="33">
        <f t="shared" si="3"/>
        <v>47</v>
      </c>
      <c r="E6" s="33">
        <f t="shared" si="3"/>
        <v>17</v>
      </c>
      <c r="F6" s="33">
        <f t="shared" si="3"/>
        <v>5</v>
      </c>
      <c r="G6" s="33">
        <f t="shared" si="3"/>
        <v>0</v>
      </c>
      <c r="H6" s="33" t="str">
        <f t="shared" si="3"/>
        <v>沖縄県　豊見城市</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2.62</v>
      </c>
      <c r="Q6" s="34">
        <f t="shared" si="3"/>
        <v>75.150000000000006</v>
      </c>
      <c r="R6" s="34">
        <f t="shared" si="3"/>
        <v>1281</v>
      </c>
      <c r="S6" s="34">
        <f t="shared" si="3"/>
        <v>62896</v>
      </c>
      <c r="T6" s="34">
        <f t="shared" si="3"/>
        <v>19.600000000000001</v>
      </c>
      <c r="U6" s="34">
        <f t="shared" si="3"/>
        <v>3208.98</v>
      </c>
      <c r="V6" s="34">
        <f t="shared" si="3"/>
        <v>1646</v>
      </c>
      <c r="W6" s="34">
        <f t="shared" si="3"/>
        <v>0.39</v>
      </c>
      <c r="X6" s="34">
        <f t="shared" si="3"/>
        <v>4220.51</v>
      </c>
      <c r="Y6" s="35">
        <f>IF(Y7="",NA(),Y7)</f>
        <v>69.87</v>
      </c>
      <c r="Z6" s="35">
        <f t="shared" ref="Z6:AH6" si="4">IF(Z7="",NA(),Z7)</f>
        <v>48.03</v>
      </c>
      <c r="AA6" s="35">
        <f t="shared" si="4"/>
        <v>91.89</v>
      </c>
      <c r="AB6" s="35">
        <f t="shared" si="4"/>
        <v>97.39</v>
      </c>
      <c r="AC6" s="35">
        <f t="shared" si="4"/>
        <v>59.41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916.2</v>
      </c>
      <c r="BG6" s="35">
        <f t="shared" ref="BG6:BO6" si="7">IF(BG7="",NA(),BG7)</f>
        <v>783.43</v>
      </c>
      <c r="BH6" s="35">
        <f t="shared" si="7"/>
        <v>753.07</v>
      </c>
      <c r="BI6" s="35">
        <f t="shared" si="7"/>
        <v>828.48</v>
      </c>
      <c r="BJ6" s="35">
        <f t="shared" si="7"/>
        <v>765.22</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31.61</v>
      </c>
      <c r="BR6" s="35">
        <f t="shared" ref="BR6:BZ6" si="8">IF(BR7="",NA(),BR7)</f>
        <v>20</v>
      </c>
      <c r="BS6" s="35">
        <f t="shared" si="8"/>
        <v>34.31</v>
      </c>
      <c r="BT6" s="35">
        <f t="shared" si="8"/>
        <v>25.84</v>
      </c>
      <c r="BU6" s="35">
        <f t="shared" si="8"/>
        <v>22.96</v>
      </c>
      <c r="BV6" s="35">
        <f t="shared" si="8"/>
        <v>42.48</v>
      </c>
      <c r="BW6" s="35">
        <f t="shared" si="8"/>
        <v>41.04</v>
      </c>
      <c r="BX6" s="35">
        <f t="shared" si="8"/>
        <v>41.08</v>
      </c>
      <c r="BY6" s="35">
        <f t="shared" si="8"/>
        <v>41.34</v>
      </c>
      <c r="BZ6" s="35">
        <f t="shared" si="8"/>
        <v>40.06</v>
      </c>
      <c r="CA6" s="34" t="str">
        <f>IF(CA7="","",IF(CA7="-","【-】","【"&amp;SUBSTITUTE(TEXT(CA7,"#,##0.00"),"-","△")&amp;"】"))</f>
        <v>【55.73】</v>
      </c>
      <c r="CB6" s="35">
        <f>IF(CB7="",NA(),CB7)</f>
        <v>205.13</v>
      </c>
      <c r="CC6" s="35">
        <f t="shared" ref="CC6:CK6" si="9">IF(CC7="",NA(),CC7)</f>
        <v>345.95</v>
      </c>
      <c r="CD6" s="35">
        <f t="shared" si="9"/>
        <v>213.01</v>
      </c>
      <c r="CE6" s="35">
        <f t="shared" si="9"/>
        <v>286.57</v>
      </c>
      <c r="CF6" s="35">
        <f t="shared" si="9"/>
        <v>322.08</v>
      </c>
      <c r="CG6" s="35">
        <f t="shared" si="9"/>
        <v>343.8</v>
      </c>
      <c r="CH6" s="35">
        <f t="shared" si="9"/>
        <v>357.08</v>
      </c>
      <c r="CI6" s="35">
        <f t="shared" si="9"/>
        <v>378.08</v>
      </c>
      <c r="CJ6" s="35">
        <f t="shared" si="9"/>
        <v>357.49</v>
      </c>
      <c r="CK6" s="35">
        <f t="shared" si="9"/>
        <v>355.22</v>
      </c>
      <c r="CL6" s="34" t="str">
        <f>IF(CL7="","",IF(CL7="-","【-】","【"&amp;SUBSTITUTE(TEXT(CL7,"#,##0.00"),"-","△")&amp;"】"))</f>
        <v>【276.78】</v>
      </c>
      <c r="CM6" s="34">
        <f>IF(CM7="",NA(),CM7)</f>
        <v>0</v>
      </c>
      <c r="CN6" s="34">
        <f t="shared" ref="CN6:CV6" si="10">IF(CN7="",NA(),CN7)</f>
        <v>0</v>
      </c>
      <c r="CO6" s="34">
        <f t="shared" si="10"/>
        <v>0</v>
      </c>
      <c r="CP6" s="34">
        <f t="shared" si="10"/>
        <v>0</v>
      </c>
      <c r="CQ6" s="34">
        <f t="shared" si="10"/>
        <v>0</v>
      </c>
      <c r="CR6" s="35">
        <f t="shared" si="10"/>
        <v>46.06</v>
      </c>
      <c r="CS6" s="35">
        <f t="shared" si="10"/>
        <v>45.95</v>
      </c>
      <c r="CT6" s="35">
        <f t="shared" si="10"/>
        <v>44.69</v>
      </c>
      <c r="CU6" s="35">
        <f t="shared" si="10"/>
        <v>44.69</v>
      </c>
      <c r="CV6" s="35">
        <f t="shared" si="10"/>
        <v>42.84</v>
      </c>
      <c r="CW6" s="34" t="str">
        <f>IF(CW7="","",IF(CW7="-","【-】","【"&amp;SUBSTITUTE(TEXT(CW7,"#,##0.00"),"-","△")&amp;"】"))</f>
        <v>【59.15】</v>
      </c>
      <c r="CX6" s="35">
        <f>IF(CX7="",NA(),CX7)</f>
        <v>57.04</v>
      </c>
      <c r="CY6" s="35">
        <f t="shared" ref="CY6:DG6" si="11">IF(CY7="",NA(),CY7)</f>
        <v>57.46</v>
      </c>
      <c r="CZ6" s="35">
        <f t="shared" si="11"/>
        <v>60.88</v>
      </c>
      <c r="DA6" s="35">
        <f t="shared" si="11"/>
        <v>62.52</v>
      </c>
      <c r="DB6" s="35">
        <f t="shared" si="11"/>
        <v>64.95</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13.5</v>
      </c>
      <c r="EI6" s="35">
        <f t="shared" si="14"/>
        <v>13.5</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472123</v>
      </c>
      <c r="D7" s="37">
        <v>47</v>
      </c>
      <c r="E7" s="37">
        <v>17</v>
      </c>
      <c r="F7" s="37">
        <v>5</v>
      </c>
      <c r="G7" s="37">
        <v>0</v>
      </c>
      <c r="H7" s="37" t="s">
        <v>109</v>
      </c>
      <c r="I7" s="37" t="s">
        <v>110</v>
      </c>
      <c r="J7" s="37" t="s">
        <v>111</v>
      </c>
      <c r="K7" s="37" t="s">
        <v>112</v>
      </c>
      <c r="L7" s="37" t="s">
        <v>113</v>
      </c>
      <c r="M7" s="37"/>
      <c r="N7" s="38" t="s">
        <v>114</v>
      </c>
      <c r="O7" s="38" t="s">
        <v>115</v>
      </c>
      <c r="P7" s="38">
        <v>2.62</v>
      </c>
      <c r="Q7" s="38">
        <v>75.150000000000006</v>
      </c>
      <c r="R7" s="38">
        <v>1281</v>
      </c>
      <c r="S7" s="38">
        <v>62896</v>
      </c>
      <c r="T7" s="38">
        <v>19.600000000000001</v>
      </c>
      <c r="U7" s="38">
        <v>3208.98</v>
      </c>
      <c r="V7" s="38">
        <v>1646</v>
      </c>
      <c r="W7" s="38">
        <v>0.39</v>
      </c>
      <c r="X7" s="38">
        <v>4220.51</v>
      </c>
      <c r="Y7" s="38">
        <v>69.87</v>
      </c>
      <c r="Z7" s="38">
        <v>48.03</v>
      </c>
      <c r="AA7" s="38">
        <v>91.89</v>
      </c>
      <c r="AB7" s="38">
        <v>97.39</v>
      </c>
      <c r="AC7" s="38">
        <v>59.41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916.2</v>
      </c>
      <c r="BG7" s="38">
        <v>783.43</v>
      </c>
      <c r="BH7" s="38">
        <v>753.07</v>
      </c>
      <c r="BI7" s="38">
        <v>828.48</v>
      </c>
      <c r="BJ7" s="38">
        <v>765.22</v>
      </c>
      <c r="BK7" s="38">
        <v>1144.05</v>
      </c>
      <c r="BL7" s="38">
        <v>1117.1099999999999</v>
      </c>
      <c r="BM7" s="38">
        <v>1161.05</v>
      </c>
      <c r="BN7" s="38">
        <v>979.89</v>
      </c>
      <c r="BO7" s="38">
        <v>1051.43</v>
      </c>
      <c r="BP7" s="38">
        <v>914.53</v>
      </c>
      <c r="BQ7" s="38">
        <v>31.61</v>
      </c>
      <c r="BR7" s="38">
        <v>20</v>
      </c>
      <c r="BS7" s="38">
        <v>34.31</v>
      </c>
      <c r="BT7" s="38">
        <v>25.84</v>
      </c>
      <c r="BU7" s="38">
        <v>22.96</v>
      </c>
      <c r="BV7" s="38">
        <v>42.48</v>
      </c>
      <c r="BW7" s="38">
        <v>41.04</v>
      </c>
      <c r="BX7" s="38">
        <v>41.08</v>
      </c>
      <c r="BY7" s="38">
        <v>41.34</v>
      </c>
      <c r="BZ7" s="38">
        <v>40.06</v>
      </c>
      <c r="CA7" s="38">
        <v>55.73</v>
      </c>
      <c r="CB7" s="38">
        <v>205.13</v>
      </c>
      <c r="CC7" s="38">
        <v>345.95</v>
      </c>
      <c r="CD7" s="38">
        <v>213.01</v>
      </c>
      <c r="CE7" s="38">
        <v>286.57</v>
      </c>
      <c r="CF7" s="38">
        <v>322.08</v>
      </c>
      <c r="CG7" s="38">
        <v>343.8</v>
      </c>
      <c r="CH7" s="38">
        <v>357.08</v>
      </c>
      <c r="CI7" s="38">
        <v>378.08</v>
      </c>
      <c r="CJ7" s="38">
        <v>357.49</v>
      </c>
      <c r="CK7" s="38">
        <v>355.22</v>
      </c>
      <c r="CL7" s="38">
        <v>276.77999999999997</v>
      </c>
      <c r="CM7" s="38">
        <v>0</v>
      </c>
      <c r="CN7" s="38">
        <v>0</v>
      </c>
      <c r="CO7" s="38">
        <v>0</v>
      </c>
      <c r="CP7" s="38">
        <v>0</v>
      </c>
      <c r="CQ7" s="38">
        <v>0</v>
      </c>
      <c r="CR7" s="38">
        <v>46.06</v>
      </c>
      <c r="CS7" s="38">
        <v>45.95</v>
      </c>
      <c r="CT7" s="38">
        <v>44.69</v>
      </c>
      <c r="CU7" s="38">
        <v>44.69</v>
      </c>
      <c r="CV7" s="38">
        <v>42.84</v>
      </c>
      <c r="CW7" s="38">
        <v>59.15</v>
      </c>
      <c r="CX7" s="38">
        <v>57.04</v>
      </c>
      <c r="CY7" s="38">
        <v>57.46</v>
      </c>
      <c r="CZ7" s="38">
        <v>60.88</v>
      </c>
      <c r="DA7" s="38">
        <v>62.52</v>
      </c>
      <c r="DB7" s="38">
        <v>64.95</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13.5</v>
      </c>
      <c r="EI7" s="38">
        <v>13.5</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2018-02-20T06:01:39Z</cp:lastPrinted>
  <dcterms:created xsi:type="dcterms:W3CDTF">2017-12-25T02:34:38Z</dcterms:created>
  <dcterms:modified xsi:type="dcterms:W3CDTF">2018-02-26T07:32:35Z</dcterms:modified>
  <cp:category/>
</cp:coreProperties>
</file>