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50" tabRatio="914" activeTab="0"/>
  </bookViews>
  <sheets>
    <sheet name="表紙" sheetId="1" r:id="rId1"/>
    <sheet name="目次" sheetId="2" r:id="rId2"/>
    <sheet name="総括" sheetId="3" r:id="rId3"/>
    <sheet name="Ⅰ合計" sheetId="4" r:id="rId4"/>
    <sheet name="1普通税" sheetId="5" r:id="rId5"/>
    <sheet name="(1)市町村民税" sheetId="6" r:id="rId6"/>
    <sheet name="(ｲ)個人均等割" sheetId="7" r:id="rId7"/>
    <sheet name="(ﾛ)所得割" sheetId="8" r:id="rId8"/>
    <sheet name="(ﾊ)法人均等割" sheetId="9" r:id="rId9"/>
    <sheet name="(ﾆ)法人税割" sheetId="10" r:id="rId10"/>
    <sheet name="(2)固定資産税" sheetId="11" r:id="rId11"/>
    <sheet name="(ｲ)純固定資産税" sheetId="12" r:id="rId12"/>
    <sheet name="a土地" sheetId="13" r:id="rId13"/>
    <sheet name="b家屋" sheetId="14" r:id="rId14"/>
    <sheet name="c償却資産" sheetId="15" r:id="rId15"/>
    <sheet name="(ﾛ)交納付金" sheetId="16" r:id="rId16"/>
    <sheet name="a交付金" sheetId="17" r:id="rId17"/>
    <sheet name="b納付金" sheetId="18" r:id="rId18"/>
    <sheet name="(3)軽自動車" sheetId="19" r:id="rId19"/>
    <sheet name="(4)たばこ税" sheetId="20" r:id="rId20"/>
    <sheet name="(5)鉱産税" sheetId="21" r:id="rId21"/>
    <sheet name="(6)特土地" sheetId="22" r:id="rId22"/>
    <sheet name="(ｲ)保有分" sheetId="23" r:id="rId23"/>
    <sheet name="(ﾛ)取得分" sheetId="24" r:id="rId24"/>
    <sheet name="2目的税" sheetId="25" r:id="rId25"/>
    <sheet name="(1)入湯税" sheetId="26" r:id="rId26"/>
    <sheet name="(2)事業所税" sheetId="27" r:id="rId27"/>
    <sheet name="(3)法定外目的税" sheetId="28" r:id="rId28"/>
    <sheet name="Ⅱ1国保税" sheetId="29" r:id="rId29"/>
    <sheet name="Ⅱ2国保料" sheetId="30" r:id="rId30"/>
    <sheet name="帳票61_06(1)" sheetId="31" r:id="rId31"/>
    <sheet name="帳票61_06(2)" sheetId="32" r:id="rId32"/>
  </sheets>
  <definedNames>
    <definedName name="_xlnm.Print_Area" localSheetId="2">'総括'!$A$1:$L$33</definedName>
    <definedName name="_xlnm.Print_Area" localSheetId="30">'帳票61_06(1)'!$A$1</definedName>
    <definedName name="_xlnm.Print_Area" localSheetId="31">'帳票61_06(2)'!$A$1</definedName>
  </definedNames>
  <calcPr fullCalcOnLoad="1"/>
</workbook>
</file>

<file path=xl/sharedStrings.xml><?xml version="1.0" encoding="utf-8"?>
<sst xmlns="http://schemas.openxmlformats.org/spreadsheetml/2006/main" count="737" uniqueCount="205">
  <si>
    <t>計</t>
  </si>
  <si>
    <t>現年課税分</t>
  </si>
  <si>
    <t>市町村名</t>
  </si>
  <si>
    <t>滞納繰越分</t>
  </si>
  <si>
    <t>現年</t>
  </si>
  <si>
    <t>調　　定　　済　　額</t>
  </si>
  <si>
    <t>収　　入　　済　　額</t>
  </si>
  <si>
    <t>徴　収　率</t>
  </si>
  <si>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</si>
  <si>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</si>
  <si>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</si>
  <si>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</si>
  <si>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</si>
  <si>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</si>
  <si>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</si>
  <si>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</si>
  <si>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</si>
  <si>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</si>
  <si>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</si>
  <si>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</si>
  <si>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</si>
  <si>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</si>
  <si>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</si>
  <si>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</si>
  <si>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</si>
  <si>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</si>
  <si>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</si>
  <si>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</si>
  <si>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</si>
  <si>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</si>
  <si>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</si>
  <si>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</si>
  <si>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</si>
  <si>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</si>
  <si>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</si>
  <si>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</si>
  <si>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</si>
  <si>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</si>
  <si>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</si>
  <si>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</si>
  <si>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</si>
  <si>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</si>
  <si>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</si>
  <si>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</si>
  <si>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</si>
  <si>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</si>
  <si>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</si>
  <si>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</si>
  <si>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</si>
  <si>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</si>
  <si>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</si>
  <si>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</si>
  <si>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</si>
  <si>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</si>
  <si>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</si>
  <si>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</si>
  <si>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</si>
  <si>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</si>
  <si>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</si>
  <si>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</si>
  <si>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</si>
  <si>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</si>
  <si>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</si>
  <si>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</si>
  <si>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</si>
  <si>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</si>
  <si>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</si>
  <si>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</si>
  <si>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イ　個人均等割</t>
  </si>
  <si>
    <t>ロ　所　得　割</t>
  </si>
  <si>
    <t>ハ　法人均等割</t>
  </si>
  <si>
    <t>ニ　法人税割</t>
  </si>
  <si>
    <t>（２）　固定資産税</t>
  </si>
  <si>
    <t>イ　純固定資産税</t>
  </si>
  <si>
    <t>ロ　市町村交納付金</t>
  </si>
  <si>
    <t>a　交付金</t>
  </si>
  <si>
    <t>ｂ　納付金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</si>
  <si>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</si>
  <si>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</si>
  <si>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</si>
  <si>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</si>
  <si>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</si>
  <si>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</si>
  <si>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</si>
  <si>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</si>
  <si>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</si>
  <si>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</si>
  <si>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r>
      <t xml:space="preserve">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イ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個人均等割</t>
    </r>
  </si>
  <si>
    <r>
      <t xml:space="preserve"> </t>
    </r>
    <r>
      <rPr>
        <sz val="11"/>
        <rFont val="ＭＳ Ｐゴシック"/>
        <family val="0"/>
      </rPr>
      <t xml:space="preserve">　ロ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所得割</t>
    </r>
  </si>
  <si>
    <t xml:space="preserve"> 　ハ 法人均等割</t>
  </si>
  <si>
    <t>　 ニ 法人税割</t>
  </si>
  <si>
    <t>　イ  純固定資産税</t>
  </si>
  <si>
    <r>
      <t>　a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土地</t>
    </r>
  </si>
  <si>
    <t>　ｂ  家屋</t>
  </si>
  <si>
    <r>
      <t xml:space="preserve">　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償却資産</t>
    </r>
  </si>
  <si>
    <r>
      <t xml:space="preserve">　ロ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市町村交納付金</t>
    </r>
  </si>
  <si>
    <r>
      <t>　a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交付金</t>
    </r>
  </si>
  <si>
    <r>
      <t>　b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納付金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</si>
  <si>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イ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保有分</t>
    </r>
  </si>
  <si>
    <r>
      <t xml:space="preserve">　ロ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取得分</t>
    </r>
  </si>
  <si>
    <r>
      <t>　(2)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事業所税</t>
    </r>
  </si>
  <si>
    <r>
      <t xml:space="preserve">　２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目的税</t>
    </r>
  </si>
  <si>
    <r>
      <t>　(1)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入湯税</t>
    </r>
  </si>
  <si>
    <r>
      <t xml:space="preserve">　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国民健康保険税</t>
    </r>
  </si>
  <si>
    <r>
      <t xml:space="preserve">　２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国民健康保険料</t>
    </r>
  </si>
  <si>
    <r>
      <t>　(6)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特別土地保有税</t>
    </r>
  </si>
  <si>
    <r>
      <t>　(5)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鉱産税</t>
    </r>
  </si>
  <si>
    <r>
      <t>　(4)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市町村たばこ税</t>
    </r>
  </si>
  <si>
    <r>
      <t>　(3)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軽自動車税</t>
    </r>
  </si>
  <si>
    <r>
      <t>　(2)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固定資産税</t>
    </r>
  </si>
  <si>
    <r>
      <t>　(1)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市町村民税</t>
    </r>
  </si>
  <si>
    <r>
      <t xml:space="preserve">　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普通税</t>
    </r>
  </si>
  <si>
    <r>
      <t xml:space="preserve">  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目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別</t>
    </r>
  </si>
  <si>
    <r>
      <t xml:space="preserve">       </t>
    </r>
    <r>
      <rPr>
        <sz val="11"/>
        <rFont val="ＭＳ Ｐゴシック"/>
        <family val="0"/>
      </rPr>
      <t xml:space="preserve">区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分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</t>
    </r>
  </si>
  <si>
    <t>県　計</t>
  </si>
  <si>
    <t>県　計</t>
  </si>
  <si>
    <t>Ⅰ　合　計　（国民健康保険税（料）を除く）</t>
  </si>
  <si>
    <t>滞繰</t>
  </si>
  <si>
    <t>１　普通税　（法定普通税）</t>
  </si>
  <si>
    <t>表</t>
  </si>
  <si>
    <t>行</t>
  </si>
  <si>
    <t>列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</si>
  <si>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</si>
  <si>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</si>
  <si>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</si>
  <si>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</si>
  <si>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</si>
  <si>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</si>
  <si>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</si>
  <si>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t>合計</t>
  </si>
  <si>
    <r>
      <t>　(3)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法定外目的税</t>
    </r>
  </si>
  <si>
    <t>（３）　法定外目的税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</si>
  <si>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</si>
  <si>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</si>
  <si>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</si>
  <si>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</si>
  <si>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</si>
  <si>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</si>
  <si>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</si>
  <si>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</si>
  <si>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472131</t>
  </si>
  <si>
    <t>472140</t>
  </si>
  <si>
    <t>472158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</si>
  <si>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</si>
  <si>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</si>
  <si>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</si>
  <si>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</si>
  <si>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</si>
  <si>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</si>
  <si>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</si>
  <si>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</si>
  <si>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</si>
  <si>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</si>
  <si>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</si>
  <si>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</si>
  <si>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</si>
  <si>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</si>
  <si>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</si>
  <si>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</si>
  <si>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</si>
  <si>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</si>
  <si>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</si>
  <si>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</si>
  <si>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</si>
  <si>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</si>
  <si>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</si>
  <si>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</si>
  <si>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</si>
  <si>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</si>
  <si>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473626</t>
  </si>
  <si>
    <t>473758</t>
  </si>
  <si>
    <t>473812</t>
  </si>
  <si>
    <t>473821</t>
  </si>
  <si>
    <t>（２） 平 成 １９ 年 度 市 町 村 税 決 算</t>
  </si>
  <si>
    <t>市町村税決算</t>
  </si>
  <si>
    <t>（平成1９年度）</t>
  </si>
  <si>
    <t>沖縄県企画部市町村課</t>
  </si>
  <si>
    <t>【目次】※クリックすると該当シートに移動します。</t>
  </si>
  <si>
    <t>　総括</t>
  </si>
  <si>
    <t>Ⅰ　市町村税（国保税除く）合計</t>
  </si>
  <si>
    <t>１　普通税</t>
  </si>
  <si>
    <t>(1) 市町村民税</t>
  </si>
  <si>
    <t>(ｲ) 個人均等割</t>
  </si>
  <si>
    <t>(ﾛ) 所得割</t>
  </si>
  <si>
    <t>(ﾊ) 法人均等割</t>
  </si>
  <si>
    <t>(ﾆ) 法人税割</t>
  </si>
  <si>
    <t>(2) 固定資産税</t>
  </si>
  <si>
    <t>(ｲ) 純固定資産税</t>
  </si>
  <si>
    <t>a 土地</t>
  </si>
  <si>
    <t>b 家屋</t>
  </si>
  <si>
    <t>c 償却資産</t>
  </si>
  <si>
    <t>(ﾛ) 市町村交納付金</t>
  </si>
  <si>
    <t>a 交付金</t>
  </si>
  <si>
    <t>b 納付金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</si>
  <si>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</si>
  <si>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</si>
  <si>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</si>
  <si>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</si>
  <si>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</si>
  <si>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</si>
  <si>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</si>
  <si>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</si>
  <si>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</si>
  <si>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Ⅱ　国民健康保険税</t>
  </si>
  <si>
    <t>平成21年3月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</si>
</sst>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sz val="10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6.6"/>
      <color indexed="12"/>
      <name val="ＭＳ Ｐゴシック"/>
      <family val="3"/>
    </font>
    <font>
      <sz val="12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Alignment="1">
      <alignment/>
    </xf>
    <xf numFmtId="0" fontId="0" fillId="0" borderId="0" xfId="0" applyFont="1" applyFill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3" xfId="18" applyFont="1" applyFill="1" applyBorder="1" applyAlignment="1">
      <alignment/>
    </xf>
    <xf numFmtId="38" fontId="0" fillId="0" borderId="4" xfId="18" applyFont="1" applyFill="1" applyBorder="1" applyAlignment="1">
      <alignment/>
    </xf>
    <xf numFmtId="38" fontId="0" fillId="0" borderId="0" xfId="18" applyFont="1" applyFill="1" applyAlignment="1">
      <alignment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7" xfId="18" applyFont="1" applyFill="1" applyBorder="1" applyAlignment="1">
      <alignment horizontal="center" vertical="center"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11" xfId="18" applyFont="1" applyFill="1" applyBorder="1" applyAlignment="1">
      <alignment/>
    </xf>
    <xf numFmtId="38" fontId="0" fillId="0" borderId="12" xfId="18" applyFont="1" applyFill="1" applyBorder="1" applyAlignment="1">
      <alignment/>
    </xf>
    <xf numFmtId="38" fontId="0" fillId="0" borderId="13" xfId="18" applyFont="1" applyFill="1" applyBorder="1" applyAlignment="1">
      <alignment/>
    </xf>
    <xf numFmtId="38" fontId="0" fillId="0" borderId="14" xfId="18" applyFont="1" applyFill="1" applyBorder="1" applyAlignment="1">
      <alignment/>
    </xf>
    <xf numFmtId="38" fontId="0" fillId="0" borderId="15" xfId="18" applyFont="1" applyFill="1" applyBorder="1" applyAlignment="1">
      <alignment/>
    </xf>
    <xf numFmtId="38" fontId="0" fillId="0" borderId="16" xfId="18" applyFont="1" applyFill="1" applyBorder="1" applyAlignment="1">
      <alignment/>
    </xf>
    <xf numFmtId="38" fontId="0" fillId="0" borderId="17" xfId="18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22" xfId="18" applyFont="1" applyFill="1" applyBorder="1" applyAlignment="1">
      <alignment/>
    </xf>
    <xf numFmtId="38" fontId="0" fillId="0" borderId="23" xfId="18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38" fontId="0" fillId="0" borderId="25" xfId="18" applyFont="1" applyFill="1" applyBorder="1" applyAlignment="1">
      <alignment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38" fontId="0" fillId="0" borderId="29" xfId="18" applyFont="1" applyFill="1" applyBorder="1" applyAlignment="1">
      <alignment/>
    </xf>
    <xf numFmtId="38" fontId="0" fillId="0" borderId="30" xfId="18" applyFont="1" applyFill="1" applyBorder="1" applyAlignment="1">
      <alignment/>
    </xf>
    <xf numFmtId="38" fontId="0" fillId="0" borderId="31" xfId="18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38" fontId="0" fillId="0" borderId="33" xfId="18" applyFont="1" applyFill="1" applyBorder="1" applyAlignment="1">
      <alignment/>
    </xf>
    <xf numFmtId="38" fontId="0" fillId="0" borderId="34" xfId="18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38" fontId="2" fillId="0" borderId="45" xfId="18" applyFont="1" applyBorder="1" applyAlignment="1">
      <alignment/>
    </xf>
    <xf numFmtId="38" fontId="2" fillId="0" borderId="46" xfId="18" applyFont="1" applyBorder="1" applyAlignment="1">
      <alignment/>
    </xf>
    <xf numFmtId="38" fontId="2" fillId="0" borderId="47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26" xfId="18" applyFont="1" applyBorder="1" applyAlignment="1">
      <alignment/>
    </xf>
    <xf numFmtId="38" fontId="2" fillId="0" borderId="27" xfId="18" applyFont="1" applyBorder="1" applyAlignment="1">
      <alignment/>
    </xf>
    <xf numFmtId="38" fontId="2" fillId="0" borderId="29" xfId="18" applyFont="1" applyBorder="1" applyAlignment="1">
      <alignment/>
    </xf>
    <xf numFmtId="38" fontId="2" fillId="0" borderId="30" xfId="18" applyFont="1" applyBorder="1" applyAlignment="1">
      <alignment/>
    </xf>
    <xf numFmtId="38" fontId="2" fillId="0" borderId="31" xfId="18" applyFont="1" applyBorder="1" applyAlignment="1">
      <alignment/>
    </xf>
    <xf numFmtId="38" fontId="2" fillId="0" borderId="48" xfId="18" applyFont="1" applyBorder="1" applyAlignment="1">
      <alignment/>
    </xf>
    <xf numFmtId="38" fontId="2" fillId="0" borderId="49" xfId="18" applyFont="1" applyBorder="1" applyAlignment="1">
      <alignment/>
    </xf>
    <xf numFmtId="38" fontId="2" fillId="0" borderId="50" xfId="18" applyFont="1" applyBorder="1" applyAlignment="1">
      <alignment/>
    </xf>
    <xf numFmtId="38" fontId="2" fillId="0" borderId="51" xfId="18" applyFont="1" applyBorder="1" applyAlignment="1">
      <alignment/>
    </xf>
    <xf numFmtId="38" fontId="2" fillId="0" borderId="52" xfId="18" applyFont="1" applyBorder="1" applyAlignment="1">
      <alignment/>
    </xf>
    <xf numFmtId="38" fontId="2" fillId="0" borderId="5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16" xfId="18" applyFont="1" applyBorder="1" applyAlignment="1">
      <alignment/>
    </xf>
    <xf numFmtId="38" fontId="2" fillId="0" borderId="54" xfId="18" applyFont="1" applyBorder="1" applyAlignment="1">
      <alignment/>
    </xf>
    <xf numFmtId="38" fontId="2" fillId="0" borderId="55" xfId="18" applyFont="1" applyBorder="1" applyAlignment="1">
      <alignment/>
    </xf>
    <xf numFmtId="38" fontId="2" fillId="0" borderId="56" xfId="18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58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38" fontId="2" fillId="0" borderId="61" xfId="18" applyFont="1" applyBorder="1" applyAlignment="1">
      <alignment/>
    </xf>
    <xf numFmtId="38" fontId="2" fillId="0" borderId="62" xfId="18" applyFont="1" applyBorder="1" applyAlignment="1">
      <alignment/>
    </xf>
    <xf numFmtId="38" fontId="2" fillId="0" borderId="63" xfId="18" applyFont="1" applyBorder="1" applyAlignment="1">
      <alignment/>
    </xf>
    <xf numFmtId="176" fontId="2" fillId="0" borderId="61" xfId="0" applyNumberFormat="1" applyFont="1" applyBorder="1" applyAlignment="1">
      <alignment/>
    </xf>
    <xf numFmtId="176" fontId="2" fillId="0" borderId="64" xfId="0" applyNumberFormat="1" applyFont="1" applyBorder="1" applyAlignment="1">
      <alignment/>
    </xf>
    <xf numFmtId="38" fontId="2" fillId="0" borderId="45" xfId="18" applyFont="1" applyFill="1" applyBorder="1" applyAlignment="1">
      <alignment/>
    </xf>
    <xf numFmtId="38" fontId="2" fillId="0" borderId="46" xfId="18" applyFont="1" applyFill="1" applyBorder="1" applyAlignment="1">
      <alignment/>
    </xf>
    <xf numFmtId="38" fontId="2" fillId="0" borderId="47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38" fontId="2" fillId="0" borderId="26" xfId="18" applyFont="1" applyFill="1" applyBorder="1" applyAlignment="1">
      <alignment/>
    </xf>
    <xf numFmtId="38" fontId="2" fillId="0" borderId="27" xfId="18" applyFont="1" applyFill="1" applyBorder="1" applyAlignment="1">
      <alignment/>
    </xf>
    <xf numFmtId="38" fontId="2" fillId="0" borderId="29" xfId="18" applyFont="1" applyFill="1" applyBorder="1" applyAlignment="1">
      <alignment/>
    </xf>
    <xf numFmtId="38" fontId="2" fillId="0" borderId="30" xfId="18" applyFont="1" applyFill="1" applyBorder="1" applyAlignment="1">
      <alignment/>
    </xf>
    <xf numFmtId="38" fontId="2" fillId="0" borderId="31" xfId="18" applyFont="1" applyFill="1" applyBorder="1" applyAlignment="1">
      <alignment/>
    </xf>
    <xf numFmtId="38" fontId="2" fillId="0" borderId="48" xfId="18" applyFont="1" applyFill="1" applyBorder="1" applyAlignment="1">
      <alignment/>
    </xf>
    <xf numFmtId="38" fontId="2" fillId="0" borderId="49" xfId="18" applyFont="1" applyFill="1" applyBorder="1" applyAlignment="1">
      <alignment/>
    </xf>
    <xf numFmtId="38" fontId="2" fillId="0" borderId="50" xfId="18" applyFont="1" applyFill="1" applyBorder="1" applyAlignment="1">
      <alignment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38" fontId="2" fillId="0" borderId="16" xfId="18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/>
    </xf>
    <xf numFmtId="176" fontId="2" fillId="0" borderId="48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 horizontal="right"/>
    </xf>
    <xf numFmtId="38" fontId="2" fillId="0" borderId="54" xfId="18" applyFont="1" applyFill="1" applyBorder="1" applyAlignment="1">
      <alignment/>
    </xf>
    <xf numFmtId="38" fontId="2" fillId="0" borderId="55" xfId="18" applyFont="1" applyFill="1" applyBorder="1" applyAlignment="1">
      <alignment/>
    </xf>
    <xf numFmtId="38" fontId="2" fillId="0" borderId="56" xfId="18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2" fillId="0" borderId="60" xfId="0" applyNumberFormat="1" applyFont="1" applyFill="1" applyBorder="1" applyAlignment="1">
      <alignment/>
    </xf>
    <xf numFmtId="38" fontId="2" fillId="0" borderId="61" xfId="18" applyFont="1" applyFill="1" applyBorder="1" applyAlignment="1">
      <alignment/>
    </xf>
    <xf numFmtId="38" fontId="2" fillId="0" borderId="62" xfId="18" applyFont="1" applyFill="1" applyBorder="1" applyAlignment="1">
      <alignment/>
    </xf>
    <xf numFmtId="38" fontId="2" fillId="0" borderId="63" xfId="18" applyFont="1" applyFill="1" applyBorder="1" applyAlignment="1">
      <alignment/>
    </xf>
    <xf numFmtId="176" fontId="2" fillId="0" borderId="61" xfId="0" applyNumberFormat="1" applyFont="1" applyFill="1" applyBorder="1" applyAlignment="1">
      <alignment/>
    </xf>
    <xf numFmtId="176" fontId="2" fillId="0" borderId="62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38" fontId="2" fillId="0" borderId="65" xfId="18" applyFont="1" applyFill="1" applyBorder="1" applyAlignment="1">
      <alignment/>
    </xf>
    <xf numFmtId="176" fontId="2" fillId="0" borderId="55" xfId="0" applyNumberFormat="1" applyFont="1" applyFill="1" applyBorder="1" applyAlignment="1">
      <alignment horizontal="right"/>
    </xf>
    <xf numFmtId="38" fontId="2" fillId="0" borderId="51" xfId="18" applyFont="1" applyFill="1" applyBorder="1" applyAlignment="1">
      <alignment/>
    </xf>
    <xf numFmtId="38" fontId="2" fillId="0" borderId="52" xfId="18" applyFont="1" applyFill="1" applyBorder="1" applyAlignment="1">
      <alignment/>
    </xf>
    <xf numFmtId="38" fontId="2" fillId="0" borderId="53" xfId="18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2" fillId="0" borderId="52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48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38" fontId="2" fillId="0" borderId="66" xfId="18" applyFont="1" applyBorder="1" applyAlignment="1">
      <alignment/>
    </xf>
    <xf numFmtId="38" fontId="2" fillId="0" borderId="65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38" fontId="2" fillId="0" borderId="10" xfId="18" applyFont="1" applyBorder="1" applyAlignment="1">
      <alignment/>
    </xf>
    <xf numFmtId="176" fontId="2" fillId="0" borderId="2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5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176" fontId="2" fillId="0" borderId="52" xfId="0" applyNumberFormat="1" applyFont="1" applyBorder="1" applyAlignment="1">
      <alignment horizontal="right"/>
    </xf>
    <xf numFmtId="176" fontId="2" fillId="0" borderId="59" xfId="0" applyNumberFormat="1" applyFont="1" applyBorder="1" applyAlignment="1">
      <alignment horizontal="right"/>
    </xf>
    <xf numFmtId="176" fontId="2" fillId="0" borderId="54" xfId="0" applyNumberFormat="1" applyFont="1" applyFill="1" applyBorder="1" applyAlignment="1">
      <alignment horizontal="right"/>
    </xf>
    <xf numFmtId="176" fontId="2" fillId="0" borderId="60" xfId="0" applyNumberFormat="1" applyFont="1" applyFill="1" applyBorder="1" applyAlignment="1">
      <alignment horizontal="right"/>
    </xf>
    <xf numFmtId="176" fontId="2" fillId="0" borderId="54" xfId="0" applyNumberFormat="1" applyFont="1" applyBorder="1" applyAlignment="1">
      <alignment horizontal="right"/>
    </xf>
    <xf numFmtId="176" fontId="2" fillId="0" borderId="55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38" fontId="2" fillId="0" borderId="67" xfId="18" applyFont="1" applyFill="1" applyBorder="1" applyAlignment="1">
      <alignment/>
    </xf>
    <xf numFmtId="38" fontId="2" fillId="0" borderId="68" xfId="18" applyFont="1" applyFill="1" applyBorder="1" applyAlignment="1">
      <alignment/>
    </xf>
    <xf numFmtId="38" fontId="2" fillId="0" borderId="69" xfId="18" applyFont="1" applyFill="1" applyBorder="1" applyAlignment="1">
      <alignment/>
    </xf>
    <xf numFmtId="0" fontId="3" fillId="0" borderId="70" xfId="0" applyFont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3" xfId="18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6" fontId="2" fillId="0" borderId="61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2" fillId="0" borderId="64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 horizontal="right"/>
    </xf>
    <xf numFmtId="176" fontId="2" fillId="0" borderId="62" xfId="0" applyNumberFormat="1" applyFont="1" applyBorder="1" applyAlignment="1">
      <alignment horizontal="right"/>
    </xf>
    <xf numFmtId="176" fontId="2" fillId="0" borderId="67" xfId="0" applyNumberFormat="1" applyFont="1" applyFill="1" applyBorder="1" applyAlignment="1">
      <alignment horizontal="right"/>
    </xf>
    <xf numFmtId="176" fontId="2" fillId="0" borderId="68" xfId="0" applyNumberFormat="1" applyFont="1" applyFill="1" applyBorder="1" applyAlignment="1">
      <alignment horizontal="right"/>
    </xf>
    <xf numFmtId="176" fontId="2" fillId="0" borderId="71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38" fontId="2" fillId="0" borderId="74" xfId="18" applyFont="1" applyBorder="1" applyAlignment="1">
      <alignment/>
    </xf>
    <xf numFmtId="38" fontId="2" fillId="0" borderId="75" xfId="18" applyFont="1" applyBorder="1" applyAlignment="1">
      <alignment/>
    </xf>
    <xf numFmtId="38" fontId="2" fillId="0" borderId="76" xfId="18" applyFont="1" applyBorder="1" applyAlignment="1">
      <alignment/>
    </xf>
    <xf numFmtId="176" fontId="2" fillId="0" borderId="74" xfId="0" applyNumberFormat="1" applyFont="1" applyBorder="1" applyAlignment="1">
      <alignment horizontal="right"/>
    </xf>
    <xf numFmtId="176" fontId="2" fillId="0" borderId="75" xfId="0" applyNumberFormat="1" applyFont="1" applyBorder="1" applyAlignment="1">
      <alignment horizontal="right"/>
    </xf>
    <xf numFmtId="176" fontId="2" fillId="0" borderId="77" xfId="0" applyNumberFormat="1" applyFont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38" fontId="0" fillId="0" borderId="78" xfId="18" applyFont="1" applyFill="1" applyBorder="1" applyAlignment="1">
      <alignment horizontal="left"/>
    </xf>
    <xf numFmtId="38" fontId="0" fillId="0" borderId="79" xfId="18" applyFont="1" applyFill="1" applyBorder="1" applyAlignment="1">
      <alignment horizontal="left"/>
    </xf>
    <xf numFmtId="38" fontId="0" fillId="0" borderId="80" xfId="18" applyFont="1" applyFill="1" applyBorder="1" applyAlignment="1">
      <alignment horizontal="left"/>
    </xf>
    <xf numFmtId="38" fontId="0" fillId="0" borderId="81" xfId="18" applyFont="1" applyFill="1" applyBorder="1" applyAlignment="1">
      <alignment horizontal="left"/>
    </xf>
    <xf numFmtId="38" fontId="0" fillId="0" borderId="82" xfId="18" applyFont="1" applyFill="1" applyBorder="1" applyAlignment="1">
      <alignment horizontal="left"/>
    </xf>
    <xf numFmtId="38" fontId="0" fillId="0" borderId="83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0" fillId="0" borderId="84" xfId="18" applyFont="1" applyFill="1" applyBorder="1" applyAlignment="1">
      <alignment horizontal="left"/>
    </xf>
    <xf numFmtId="38" fontId="0" fillId="0" borderId="85" xfId="18" applyFont="1" applyFill="1" applyBorder="1" applyAlignment="1">
      <alignment horizontal="left"/>
    </xf>
    <xf numFmtId="38" fontId="0" fillId="0" borderId="86" xfId="18" applyFont="1" applyFill="1" applyBorder="1" applyAlignment="1">
      <alignment horizontal="left"/>
    </xf>
    <xf numFmtId="38" fontId="9" fillId="0" borderId="4" xfId="18" applyFont="1" applyFill="1" applyBorder="1" applyAlignment="1">
      <alignment horizontal="left"/>
    </xf>
    <xf numFmtId="38" fontId="9" fillId="0" borderId="87" xfId="18" applyFont="1" applyFill="1" applyBorder="1" applyAlignment="1">
      <alignment horizontal="left"/>
    </xf>
    <xf numFmtId="38" fontId="9" fillId="0" borderId="88" xfId="18" applyFont="1" applyFill="1" applyBorder="1" applyAlignment="1">
      <alignment horizontal="left"/>
    </xf>
    <xf numFmtId="38" fontId="0" fillId="0" borderId="89" xfId="18" applyFont="1" applyFill="1" applyBorder="1" applyAlignment="1">
      <alignment horizontal="left"/>
    </xf>
    <xf numFmtId="38" fontId="0" fillId="0" borderId="90" xfId="18" applyFont="1" applyFill="1" applyBorder="1" applyAlignment="1">
      <alignment horizontal="left"/>
    </xf>
    <xf numFmtId="38" fontId="0" fillId="0" borderId="91" xfId="18" applyFont="1" applyFill="1" applyBorder="1" applyAlignment="1">
      <alignment horizontal="left"/>
    </xf>
    <xf numFmtId="38" fontId="0" fillId="0" borderId="92" xfId="18" applyFont="1" applyFill="1" applyBorder="1" applyAlignment="1">
      <alignment horizontal="left"/>
    </xf>
    <xf numFmtId="38" fontId="0" fillId="0" borderId="93" xfId="18" applyFont="1" applyFill="1" applyBorder="1" applyAlignment="1">
      <alignment horizontal="left"/>
    </xf>
    <xf numFmtId="38" fontId="0" fillId="0" borderId="89" xfId="18" applyFont="1" applyFill="1" applyBorder="1" applyAlignment="1">
      <alignment horizontal="left"/>
    </xf>
    <xf numFmtId="38" fontId="0" fillId="0" borderId="94" xfId="18" applyFont="1" applyFill="1" applyBorder="1" applyAlignment="1">
      <alignment horizontal="left" vertical="center"/>
    </xf>
    <xf numFmtId="38" fontId="0" fillId="0" borderId="95" xfId="18" applyFont="1" applyFill="1" applyBorder="1" applyAlignment="1">
      <alignment horizontal="left" vertical="center"/>
    </xf>
    <xf numFmtId="38" fontId="0" fillId="0" borderId="96" xfId="18" applyFont="1" applyFill="1" applyBorder="1" applyAlignment="1">
      <alignment horizontal="left" vertical="center"/>
    </xf>
    <xf numFmtId="38" fontId="0" fillId="0" borderId="97" xfId="18" applyFont="1" applyFill="1" applyBorder="1" applyAlignment="1">
      <alignment horizontal="center" vertical="center"/>
    </xf>
    <xf numFmtId="38" fontId="0" fillId="0" borderId="98" xfId="18" applyFont="1" applyFill="1" applyBorder="1" applyAlignment="1">
      <alignment horizontal="center" vertical="center"/>
    </xf>
    <xf numFmtId="38" fontId="0" fillId="0" borderId="99" xfId="18" applyFont="1" applyFill="1" applyBorder="1" applyAlignment="1">
      <alignment horizontal="center" vertical="center"/>
    </xf>
    <xf numFmtId="38" fontId="0" fillId="0" borderId="100" xfId="18" applyFont="1" applyFill="1" applyBorder="1" applyAlignment="1">
      <alignment horizontal="center" vertical="center"/>
    </xf>
    <xf numFmtId="38" fontId="0" fillId="0" borderId="101" xfId="18" applyFont="1" applyFill="1" applyBorder="1" applyAlignment="1">
      <alignment horizontal="left" vertical="center" indent="4"/>
    </xf>
    <xf numFmtId="38" fontId="0" fillId="0" borderId="98" xfId="18" applyFont="1" applyFill="1" applyBorder="1" applyAlignment="1">
      <alignment horizontal="left" vertical="center" indent="4"/>
    </xf>
    <xf numFmtId="38" fontId="0" fillId="0" borderId="99" xfId="18" applyFont="1" applyFill="1" applyBorder="1" applyAlignment="1">
      <alignment horizontal="left" vertical="center" indent="4"/>
    </xf>
    <xf numFmtId="0" fontId="2" fillId="0" borderId="6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38" fontId="2" fillId="0" borderId="98" xfId="18" applyFont="1" applyBorder="1" applyAlignment="1">
      <alignment horizontal="center" vertical="center"/>
    </xf>
    <xf numFmtId="38" fontId="2" fillId="0" borderId="99" xfId="18" applyFont="1" applyBorder="1" applyAlignment="1">
      <alignment horizontal="center" vertical="center"/>
    </xf>
    <xf numFmtId="38" fontId="2" fillId="0" borderId="97" xfId="18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2" fillId="0" borderId="66" xfId="18" applyFont="1" applyBorder="1" applyAlignment="1">
      <alignment horizontal="center" vertical="center"/>
    </xf>
    <xf numFmtId="38" fontId="2" fillId="0" borderId="102" xfId="18" applyFont="1" applyBorder="1" applyAlignment="1">
      <alignment horizontal="center" vertical="center"/>
    </xf>
    <xf numFmtId="38" fontId="2" fillId="0" borderId="65" xfId="18" applyFont="1" applyBorder="1" applyAlignment="1">
      <alignment horizontal="center" vertical="center"/>
    </xf>
    <xf numFmtId="38" fontId="2" fillId="0" borderId="103" xfId="18" applyFont="1" applyBorder="1" applyAlignment="1">
      <alignment horizontal="center" vertical="center"/>
    </xf>
    <xf numFmtId="38" fontId="2" fillId="0" borderId="104" xfId="18" applyFont="1" applyBorder="1" applyAlignment="1">
      <alignment horizontal="center" vertical="center"/>
    </xf>
    <xf numFmtId="38" fontId="2" fillId="0" borderId="105" xfId="18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102" xfId="0" applyFont="1" applyBorder="1" applyAlignment="1">
      <alignment horizontal="right" vertical="center"/>
    </xf>
    <xf numFmtId="38" fontId="2" fillId="0" borderId="98" xfId="18" applyFont="1" applyFill="1" applyBorder="1" applyAlignment="1">
      <alignment horizontal="center" vertical="center"/>
    </xf>
    <xf numFmtId="38" fontId="2" fillId="0" borderId="99" xfId="18" applyFont="1" applyFill="1" applyBorder="1" applyAlignment="1">
      <alignment horizontal="center" vertical="center"/>
    </xf>
    <xf numFmtId="38" fontId="2" fillId="0" borderId="97" xfId="18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38" fontId="2" fillId="0" borderId="61" xfId="18" applyFont="1" applyFill="1" applyBorder="1" applyAlignment="1">
      <alignment horizontal="center" vertical="center"/>
    </xf>
    <xf numFmtId="38" fontId="2" fillId="0" borderId="62" xfId="18" applyFont="1" applyFill="1" applyBorder="1" applyAlignment="1">
      <alignment horizontal="center" vertical="center"/>
    </xf>
    <xf numFmtId="38" fontId="2" fillId="0" borderId="63" xfId="18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16" applyFont="1" applyBorder="1" applyAlignment="1">
      <alignment horizontal="left" vertical="center"/>
    </xf>
    <xf numFmtId="0" fontId="15" fillId="0" borderId="0" xfId="16" applyFont="1" applyBorder="1" applyAlignment="1">
      <alignment vertical="center"/>
    </xf>
    <xf numFmtId="0" fontId="14" fillId="0" borderId="0" xfId="17" applyFont="1" applyBorder="1" applyAlignment="1">
      <alignment horizontal="left" vertical="center"/>
    </xf>
    <xf numFmtId="0" fontId="14" fillId="0" borderId="0" xfId="17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17" applyFont="1" applyBorder="1" applyAlignment="1">
      <alignment horizontal="left" vertical="center"/>
    </xf>
    <xf numFmtId="0" fontId="14" fillId="0" borderId="0" xfId="16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17" applyFont="1" applyBorder="1" applyAlignment="1">
      <alignment horizontal="left" vertical="center"/>
    </xf>
    <xf numFmtId="0" fontId="14" fillId="0" borderId="0" xfId="17" applyFont="1" applyAlignment="1">
      <alignment/>
    </xf>
    <xf numFmtId="0" fontId="13" fillId="0" borderId="0" xfId="0" applyFont="1" applyAlignment="1">
      <alignment/>
    </xf>
    <xf numFmtId="0" fontId="17" fillId="0" borderId="0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561975</xdr:colOff>
      <xdr:row>2</xdr:row>
      <xdr:rowOff>0</xdr:rowOff>
    </xdr:from>
    <xdr:to>
      <xdr:col>19</xdr:col>
      <xdr:colOff>333375</xdr:colOff>
      <xdr:row>4</xdr:row>
      <xdr:rowOff>161925</xdr:rowOff>
    </xdr:to>
    <xdr:pic>
      <xdr:nvPicPr>
        <xdr:cNvPr id="1" name="CommandButton1" descr="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695325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G51"/>
  <sheetViews>
    <sheetView tabSelected="1" zoomScale="80" zoomScaleNormal="80" workbookViewId="0" topLeftCell="A16">
      <selection activeCell="A48" sqref="A48"/>
    </sheetView>
  </sheetViews>
  <sheetFormatPr defaultColWidth="9.00390625" defaultRowHeight="13.5"/>
  <cols>
    <col min="1" max="16384" width="2.625" style="326" customWidth="1"/>
  </cols>
  <sheetData>
    <row r="14" spans="1:33" ht="13.5" customHeight="1">
      <c r="A14" s="325" t="s">
        <v>174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</row>
    <row r="15" spans="1:33" ht="13.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</row>
    <row r="16" spans="1:33" ht="13.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</row>
    <row r="21" spans="1:33" ht="13.5">
      <c r="A21" s="327" t="s">
        <v>175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</row>
    <row r="22" spans="1:33" ht="13.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</row>
    <row r="46" spans="1:33" ht="13.5">
      <c r="A46" s="327" t="s">
        <v>204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</row>
    <row r="47" spans="1:33" ht="13.5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</row>
    <row r="50" spans="1:33" ht="13.5">
      <c r="A50" s="327" t="s">
        <v>176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</row>
    <row r="51" spans="1:33" ht="13.5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</row>
  </sheetData>
  <mergeCells count="4">
    <mergeCell ref="A14:AG16"/>
    <mergeCell ref="A21:AG22"/>
    <mergeCell ref="A46:AG47"/>
    <mergeCell ref="A50:AG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71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+'帳票61_06(1)'!BN4</f>
        <v>3801780</v>
      </c>
      <c r="D5" s="127">
        <f>+'帳票61_06(1)'!BO4</f>
        <v>52664</v>
      </c>
      <c r="E5" s="128">
        <f>SUM(C5:D5)</f>
        <v>3854444</v>
      </c>
      <c r="F5" s="126">
        <f>+'帳票61_06(1)'!BS4</f>
        <v>3836577</v>
      </c>
      <c r="G5" s="127">
        <f>+'帳票61_06(1)'!BT4</f>
        <v>12039</v>
      </c>
      <c r="H5" s="128">
        <f>SUM(F5:G5)</f>
        <v>3848616</v>
      </c>
      <c r="I5" s="141">
        <f>IF(C5=0,"－",(F5/C5)*100)</f>
        <v>100.9152817890567</v>
      </c>
      <c r="J5" s="142">
        <f aca="true" t="shared" si="0" ref="J5:K36">IF(D5=0,"－",(G5/D5)*100)</f>
        <v>22.860018228771075</v>
      </c>
      <c r="K5" s="143">
        <f>IF(E5=0,"－",(H5/E5)*100)</f>
        <v>99.84879790703926</v>
      </c>
    </row>
    <row r="6" spans="1:11" ht="13.5">
      <c r="A6" s="17"/>
      <c r="B6" s="75" t="str">
        <f>+'帳票61_06(1)'!B5</f>
        <v>宜野湾市</v>
      </c>
      <c r="C6" s="129">
        <f>+'帳票61_06(1)'!BN5</f>
        <v>398903</v>
      </c>
      <c r="D6" s="130">
        <f>+'帳票61_06(1)'!BO5</f>
        <v>7716</v>
      </c>
      <c r="E6" s="131">
        <f aca="true" t="shared" si="1" ref="E6:E45">SUM(C6:D6)</f>
        <v>406619</v>
      </c>
      <c r="F6" s="129">
        <f>+'帳票61_06(1)'!BS5</f>
        <v>396349</v>
      </c>
      <c r="G6" s="130">
        <f>+'帳票61_06(1)'!BT5</f>
        <v>1948</v>
      </c>
      <c r="H6" s="131">
        <f aca="true" t="shared" si="2" ref="H6:H45">SUM(F6:G6)</f>
        <v>398297</v>
      </c>
      <c r="I6" s="144">
        <f aca="true" t="shared" si="3" ref="I6:K48">IF(C6=0,"－",(F6/C6)*100)</f>
        <v>99.35974409818928</v>
      </c>
      <c r="J6" s="145">
        <f t="shared" si="0"/>
        <v>25.246241575946087</v>
      </c>
      <c r="K6" s="146">
        <f t="shared" si="0"/>
        <v>97.95336666510912</v>
      </c>
    </row>
    <row r="7" spans="1:11" ht="13.5">
      <c r="A7" s="17"/>
      <c r="B7" s="75" t="str">
        <f>+'帳票61_06(1)'!B6</f>
        <v>石垣市</v>
      </c>
      <c r="C7" s="129">
        <f>+'帳票61_06(1)'!BN6</f>
        <v>184572</v>
      </c>
      <c r="D7" s="130">
        <f>+'帳票61_06(1)'!BO6</f>
        <v>1487</v>
      </c>
      <c r="E7" s="131">
        <f t="shared" si="1"/>
        <v>186059</v>
      </c>
      <c r="F7" s="129">
        <f>+'帳票61_06(1)'!BS6</f>
        <v>183398</v>
      </c>
      <c r="G7" s="130">
        <f>+'帳票61_06(1)'!BT6</f>
        <v>1083</v>
      </c>
      <c r="H7" s="131">
        <f t="shared" si="2"/>
        <v>184481</v>
      </c>
      <c r="I7" s="144">
        <f t="shared" si="3"/>
        <v>99.36393385778992</v>
      </c>
      <c r="J7" s="145">
        <f t="shared" si="0"/>
        <v>72.83120376597175</v>
      </c>
      <c r="K7" s="146">
        <f t="shared" si="0"/>
        <v>99.15188192992545</v>
      </c>
    </row>
    <row r="8" spans="1:11" ht="13.5">
      <c r="A8" s="17"/>
      <c r="B8" s="75" t="str">
        <f>+'帳票61_06(1)'!B7</f>
        <v>浦添市</v>
      </c>
      <c r="C8" s="129">
        <f>+'帳票61_06(1)'!BN7</f>
        <v>1321443</v>
      </c>
      <c r="D8" s="130">
        <f>+'帳票61_06(1)'!BO7</f>
        <v>21190</v>
      </c>
      <c r="E8" s="131">
        <f t="shared" si="1"/>
        <v>1342633</v>
      </c>
      <c r="F8" s="129">
        <f>+'帳票61_06(1)'!BS7</f>
        <v>1304222</v>
      </c>
      <c r="G8" s="130">
        <f>+'帳票61_06(1)'!BT7</f>
        <v>7243</v>
      </c>
      <c r="H8" s="131">
        <f t="shared" si="2"/>
        <v>1311465</v>
      </c>
      <c r="I8" s="144">
        <f t="shared" si="3"/>
        <v>98.696803418687</v>
      </c>
      <c r="J8" s="145">
        <f t="shared" si="0"/>
        <v>34.18121755545068</v>
      </c>
      <c r="K8" s="146">
        <f t="shared" si="0"/>
        <v>97.67859124570899</v>
      </c>
    </row>
    <row r="9" spans="1:11" ht="13.5">
      <c r="A9" s="17"/>
      <c r="B9" s="76" t="str">
        <f>+'帳票61_06(1)'!B8</f>
        <v>名護市</v>
      </c>
      <c r="C9" s="132">
        <f>+'帳票61_06(1)'!BN8</f>
        <v>271086</v>
      </c>
      <c r="D9" s="133">
        <f>+'帳票61_06(1)'!BO8</f>
        <v>6025</v>
      </c>
      <c r="E9" s="134">
        <f t="shared" si="1"/>
        <v>277111</v>
      </c>
      <c r="F9" s="132">
        <f>+'帳票61_06(1)'!BS8</f>
        <v>269524</v>
      </c>
      <c r="G9" s="133">
        <f>+'帳票61_06(1)'!BT8</f>
        <v>1745</v>
      </c>
      <c r="H9" s="134">
        <f t="shared" si="2"/>
        <v>271269</v>
      </c>
      <c r="I9" s="147">
        <f t="shared" si="3"/>
        <v>99.4237990895878</v>
      </c>
      <c r="J9" s="148">
        <f t="shared" si="0"/>
        <v>28.962655601659755</v>
      </c>
      <c r="K9" s="149">
        <f t="shared" si="0"/>
        <v>97.89181952358442</v>
      </c>
    </row>
    <row r="10" spans="1:11" ht="13.5">
      <c r="A10" s="17"/>
      <c r="B10" s="77" t="str">
        <f>+'帳票61_06(1)'!B9</f>
        <v>糸満市</v>
      </c>
      <c r="C10" s="135">
        <f>+'帳票61_06(1)'!BN9</f>
        <v>199700</v>
      </c>
      <c r="D10" s="136">
        <f>+'帳票61_06(1)'!BO9</f>
        <v>975</v>
      </c>
      <c r="E10" s="137">
        <f t="shared" si="1"/>
        <v>200675</v>
      </c>
      <c r="F10" s="135">
        <f>+'帳票61_06(1)'!BS9</f>
        <v>198872</v>
      </c>
      <c r="G10" s="136">
        <f>+'帳票61_06(1)'!BT9</f>
        <v>211</v>
      </c>
      <c r="H10" s="137">
        <f t="shared" si="2"/>
        <v>199083</v>
      </c>
      <c r="I10" s="150">
        <f t="shared" si="3"/>
        <v>99.58537806710065</v>
      </c>
      <c r="J10" s="151">
        <f t="shared" si="0"/>
        <v>21.641025641025642</v>
      </c>
      <c r="K10" s="152">
        <f t="shared" si="0"/>
        <v>99.20667746356048</v>
      </c>
    </row>
    <row r="11" spans="1:11" ht="13.5">
      <c r="A11" s="17"/>
      <c r="B11" s="75" t="str">
        <f>+'帳票61_06(1)'!B10</f>
        <v>沖縄市</v>
      </c>
      <c r="C11" s="129">
        <f>+'帳票61_06(1)'!BN10</f>
        <v>566194</v>
      </c>
      <c r="D11" s="130">
        <f>+'帳票61_06(1)'!BO10</f>
        <v>17482</v>
      </c>
      <c r="E11" s="131">
        <f t="shared" si="1"/>
        <v>583676</v>
      </c>
      <c r="F11" s="129">
        <f>+'帳票61_06(1)'!BS10</f>
        <v>561853</v>
      </c>
      <c r="G11" s="130">
        <f>+'帳票61_06(1)'!BT10</f>
        <v>2022</v>
      </c>
      <c r="H11" s="131">
        <f t="shared" si="2"/>
        <v>563875</v>
      </c>
      <c r="I11" s="144">
        <f t="shared" si="3"/>
        <v>99.2333016598551</v>
      </c>
      <c r="J11" s="145">
        <f t="shared" si="0"/>
        <v>11.566182358997827</v>
      </c>
      <c r="K11" s="146">
        <f t="shared" si="0"/>
        <v>96.60753568760751</v>
      </c>
    </row>
    <row r="12" spans="1:11" ht="13.5">
      <c r="A12" s="17"/>
      <c r="B12" s="75" t="str">
        <f>+'帳票61_06(1)'!B11</f>
        <v>豊見城市</v>
      </c>
      <c r="C12" s="129">
        <f>+'帳票61_06(1)'!BN11</f>
        <v>150652</v>
      </c>
      <c r="D12" s="130">
        <f>+'帳票61_06(1)'!BO11</f>
        <v>69</v>
      </c>
      <c r="E12" s="131">
        <f t="shared" si="1"/>
        <v>150721</v>
      </c>
      <c r="F12" s="129">
        <f>+'帳票61_06(1)'!BS11</f>
        <v>151163</v>
      </c>
      <c r="G12" s="130">
        <f>+'帳票61_06(1)'!BT11</f>
        <v>54</v>
      </c>
      <c r="H12" s="131">
        <f t="shared" si="2"/>
        <v>151217</v>
      </c>
      <c r="I12" s="144">
        <f t="shared" si="3"/>
        <v>100.33919231075592</v>
      </c>
      <c r="J12" s="145">
        <f t="shared" si="0"/>
        <v>78.26086956521739</v>
      </c>
      <c r="K12" s="146">
        <f t="shared" si="0"/>
        <v>100.32908486541359</v>
      </c>
    </row>
    <row r="13" spans="1:11" ht="13.5">
      <c r="A13" s="17"/>
      <c r="B13" s="75" t="str">
        <f>+'帳票61_06(1)'!B12</f>
        <v>うるま市</v>
      </c>
      <c r="C13" s="129">
        <f>+'帳票61_06(1)'!BN12</f>
        <v>415397</v>
      </c>
      <c r="D13" s="130">
        <f>+'帳票61_06(1)'!BO12</f>
        <v>4641</v>
      </c>
      <c r="E13" s="131">
        <f t="shared" si="1"/>
        <v>420038</v>
      </c>
      <c r="F13" s="129">
        <f>+'帳票61_06(1)'!BS12</f>
        <v>413891</v>
      </c>
      <c r="G13" s="130">
        <f>+'帳票61_06(1)'!BT12</f>
        <v>1811</v>
      </c>
      <c r="H13" s="131">
        <f t="shared" si="2"/>
        <v>415702</v>
      </c>
      <c r="I13" s="144">
        <f t="shared" si="3"/>
        <v>99.63745525364892</v>
      </c>
      <c r="J13" s="145">
        <f t="shared" si="0"/>
        <v>39.02176255117432</v>
      </c>
      <c r="K13" s="146">
        <f t="shared" si="0"/>
        <v>98.96771244506449</v>
      </c>
    </row>
    <row r="14" spans="1:11" ht="13.5">
      <c r="A14" s="17"/>
      <c r="B14" s="76" t="str">
        <f>+'帳票61_06(1)'!B13</f>
        <v>宮古島市</v>
      </c>
      <c r="C14" s="132">
        <f>+'帳票61_06(1)'!BN13</f>
        <v>186720</v>
      </c>
      <c r="D14" s="133">
        <f>+'帳票61_06(1)'!BO13</f>
        <v>3185</v>
      </c>
      <c r="E14" s="134">
        <f t="shared" si="1"/>
        <v>189905</v>
      </c>
      <c r="F14" s="132">
        <f>+'帳票61_06(1)'!BS13</f>
        <v>186680</v>
      </c>
      <c r="G14" s="133">
        <f>+'帳票61_06(1)'!BT13</f>
        <v>1625</v>
      </c>
      <c r="H14" s="134">
        <f t="shared" si="2"/>
        <v>188305</v>
      </c>
      <c r="I14" s="147">
        <f t="shared" si="3"/>
        <v>99.97857754927165</v>
      </c>
      <c r="J14" s="148">
        <f t="shared" si="0"/>
        <v>51.02040816326531</v>
      </c>
      <c r="K14" s="149">
        <f t="shared" si="0"/>
        <v>99.15747347357889</v>
      </c>
    </row>
    <row r="15" spans="1:11" ht="13.5">
      <c r="A15" s="17"/>
      <c r="B15" s="77" t="str">
        <f>+'帳票61_06(1)'!B14</f>
        <v>南城市</v>
      </c>
      <c r="C15" s="135">
        <f>+'帳票61_06(1)'!BN14</f>
        <v>38585</v>
      </c>
      <c r="D15" s="136">
        <f>+'帳票61_06(1)'!BO14</f>
        <v>1305</v>
      </c>
      <c r="E15" s="137">
        <f t="shared" si="1"/>
        <v>39890</v>
      </c>
      <c r="F15" s="135">
        <f>+'帳票61_06(1)'!BS14</f>
        <v>37657</v>
      </c>
      <c r="G15" s="136">
        <f>+'帳票61_06(1)'!BT14</f>
        <v>243</v>
      </c>
      <c r="H15" s="137">
        <f t="shared" si="2"/>
        <v>37900</v>
      </c>
      <c r="I15" s="150">
        <f t="shared" si="3"/>
        <v>97.59492030581832</v>
      </c>
      <c r="J15" s="151">
        <f t="shared" si="0"/>
        <v>18.620689655172416</v>
      </c>
      <c r="K15" s="152">
        <f t="shared" si="0"/>
        <v>95.01128102281274</v>
      </c>
    </row>
    <row r="16" spans="1:11" ht="13.5">
      <c r="A16" s="17"/>
      <c r="B16" s="78" t="str">
        <f>+'帳票61_06(1)'!B15</f>
        <v>国頭村</v>
      </c>
      <c r="C16" s="126">
        <f>+'帳票61_06(1)'!BN15</f>
        <v>10526</v>
      </c>
      <c r="D16" s="127">
        <f>+'帳票61_06(1)'!BO15</f>
        <v>0</v>
      </c>
      <c r="E16" s="128">
        <f t="shared" si="1"/>
        <v>10526</v>
      </c>
      <c r="F16" s="126">
        <f>+'帳票61_06(1)'!BS15</f>
        <v>10526</v>
      </c>
      <c r="G16" s="127">
        <f>+'帳票61_06(1)'!BT15</f>
        <v>0</v>
      </c>
      <c r="H16" s="128">
        <f t="shared" si="2"/>
        <v>10526</v>
      </c>
      <c r="I16" s="141">
        <f t="shared" si="3"/>
        <v>100</v>
      </c>
      <c r="J16" s="142" t="str">
        <f t="shared" si="0"/>
        <v>－</v>
      </c>
      <c r="K16" s="143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+'帳票61_06(1)'!BN16</f>
        <v>5666</v>
      </c>
      <c r="D17" s="130">
        <f>+'帳票61_06(1)'!BO16</f>
        <v>17</v>
      </c>
      <c r="E17" s="131">
        <f t="shared" si="1"/>
        <v>5683</v>
      </c>
      <c r="F17" s="129">
        <f>+'帳票61_06(1)'!BS16</f>
        <v>5666</v>
      </c>
      <c r="G17" s="130">
        <f>+'帳票61_06(1)'!BT16</f>
        <v>17</v>
      </c>
      <c r="H17" s="131">
        <f t="shared" si="2"/>
        <v>5683</v>
      </c>
      <c r="I17" s="144">
        <f t="shared" si="3"/>
        <v>100</v>
      </c>
      <c r="J17" s="145">
        <f t="shared" si="0"/>
        <v>100</v>
      </c>
      <c r="K17" s="146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+'帳票61_06(1)'!BN17</f>
        <v>10328</v>
      </c>
      <c r="D18" s="130">
        <f>+'帳票61_06(1)'!BO17</f>
        <v>0</v>
      </c>
      <c r="E18" s="131">
        <f t="shared" si="1"/>
        <v>10328</v>
      </c>
      <c r="F18" s="129">
        <f>+'帳票61_06(1)'!BS17</f>
        <v>10328</v>
      </c>
      <c r="G18" s="130">
        <f>+'帳票61_06(1)'!BT17</f>
        <v>0</v>
      </c>
      <c r="H18" s="131">
        <f t="shared" si="2"/>
        <v>10328</v>
      </c>
      <c r="I18" s="144">
        <f t="shared" si="3"/>
        <v>100</v>
      </c>
      <c r="J18" s="145" t="str">
        <f t="shared" si="0"/>
        <v>－</v>
      </c>
      <c r="K18" s="146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+'帳票61_06(1)'!BN18</f>
        <v>10257</v>
      </c>
      <c r="D19" s="133">
        <f>+'帳票61_06(1)'!BO18</f>
        <v>0</v>
      </c>
      <c r="E19" s="134">
        <f t="shared" si="1"/>
        <v>10257</v>
      </c>
      <c r="F19" s="132">
        <f>+'帳票61_06(1)'!BS18</f>
        <v>10257</v>
      </c>
      <c r="G19" s="133">
        <f>+'帳票61_06(1)'!BT18</f>
        <v>0</v>
      </c>
      <c r="H19" s="134">
        <f t="shared" si="2"/>
        <v>10257</v>
      </c>
      <c r="I19" s="147">
        <f t="shared" si="3"/>
        <v>100</v>
      </c>
      <c r="J19" s="148" t="str">
        <f t="shared" si="0"/>
        <v>－</v>
      </c>
      <c r="K19" s="149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+'帳票61_06(1)'!BN19</f>
        <v>49479</v>
      </c>
      <c r="D20" s="136">
        <f>+'帳票61_06(1)'!BO19</f>
        <v>787</v>
      </c>
      <c r="E20" s="137">
        <f t="shared" si="1"/>
        <v>50266</v>
      </c>
      <c r="F20" s="135">
        <f>+'帳票61_06(1)'!BS19</f>
        <v>49463</v>
      </c>
      <c r="G20" s="136">
        <f>+'帳票61_06(1)'!BT19</f>
        <v>8</v>
      </c>
      <c r="H20" s="137">
        <f t="shared" si="2"/>
        <v>49471</v>
      </c>
      <c r="I20" s="150">
        <f t="shared" si="3"/>
        <v>99.96766304897027</v>
      </c>
      <c r="J20" s="151">
        <f t="shared" si="0"/>
        <v>1.0165184243964422</v>
      </c>
      <c r="K20" s="152">
        <f t="shared" si="0"/>
        <v>98.41841403732144</v>
      </c>
    </row>
    <row r="21" spans="1:11" ht="13.5">
      <c r="A21" s="17"/>
      <c r="B21" s="75" t="str">
        <f>+'帳票61_06(1)'!B20</f>
        <v>恩納村</v>
      </c>
      <c r="C21" s="129">
        <f>+'帳票61_06(1)'!BN20</f>
        <v>120940</v>
      </c>
      <c r="D21" s="130">
        <f>+'帳票61_06(1)'!BO20</f>
        <v>1156</v>
      </c>
      <c r="E21" s="131">
        <f t="shared" si="1"/>
        <v>122096</v>
      </c>
      <c r="F21" s="129">
        <f>+'帳票61_06(1)'!BS20</f>
        <v>120940</v>
      </c>
      <c r="G21" s="130">
        <f>+'帳票61_06(1)'!BT20</f>
        <v>139</v>
      </c>
      <c r="H21" s="131">
        <f t="shared" si="2"/>
        <v>121079</v>
      </c>
      <c r="I21" s="144">
        <f t="shared" si="3"/>
        <v>100</v>
      </c>
      <c r="J21" s="145">
        <f t="shared" si="0"/>
        <v>12.024221453287197</v>
      </c>
      <c r="K21" s="146">
        <f t="shared" si="0"/>
        <v>99.16704887957017</v>
      </c>
    </row>
    <row r="22" spans="1:11" ht="13.5">
      <c r="A22" s="17"/>
      <c r="B22" s="75" t="str">
        <f>+'帳票61_06(1)'!B21</f>
        <v>宜野座村</v>
      </c>
      <c r="C22" s="129">
        <f>+'帳票61_06(1)'!BN21</f>
        <v>65011</v>
      </c>
      <c r="D22" s="130">
        <f>+'帳票61_06(1)'!BO21</f>
        <v>2056</v>
      </c>
      <c r="E22" s="131">
        <f t="shared" si="1"/>
        <v>67067</v>
      </c>
      <c r="F22" s="129">
        <f>+'帳票61_06(1)'!BS21</f>
        <v>63107</v>
      </c>
      <c r="G22" s="130">
        <f>+'帳票61_06(1)'!BT21</f>
        <v>0</v>
      </c>
      <c r="H22" s="131">
        <f t="shared" si="2"/>
        <v>63107</v>
      </c>
      <c r="I22" s="144">
        <f t="shared" si="3"/>
        <v>97.07126486286936</v>
      </c>
      <c r="J22" s="145">
        <f t="shared" si="0"/>
        <v>0</v>
      </c>
      <c r="K22" s="146">
        <f t="shared" si="0"/>
        <v>94.09545678202394</v>
      </c>
    </row>
    <row r="23" spans="1:11" ht="13.5">
      <c r="A23" s="17"/>
      <c r="B23" s="75" t="str">
        <f>+'帳票61_06(1)'!B22</f>
        <v>金武町</v>
      </c>
      <c r="C23" s="129">
        <f>+'帳票61_06(1)'!BN22</f>
        <v>38767</v>
      </c>
      <c r="D23" s="130">
        <f>+'帳票61_06(1)'!BO22</f>
        <v>663</v>
      </c>
      <c r="E23" s="131">
        <f t="shared" si="1"/>
        <v>39430</v>
      </c>
      <c r="F23" s="129">
        <f>+'帳票61_06(1)'!BS22</f>
        <v>26631</v>
      </c>
      <c r="G23" s="130">
        <f>+'帳票61_06(1)'!BT22</f>
        <v>0</v>
      </c>
      <c r="H23" s="131">
        <f t="shared" si="2"/>
        <v>26631</v>
      </c>
      <c r="I23" s="144">
        <f t="shared" si="3"/>
        <v>68.69502411845126</v>
      </c>
      <c r="J23" s="145">
        <f t="shared" si="0"/>
        <v>0</v>
      </c>
      <c r="K23" s="146">
        <f t="shared" si="0"/>
        <v>67.5399442049201</v>
      </c>
    </row>
    <row r="24" spans="1:11" ht="13.5">
      <c r="A24" s="17"/>
      <c r="B24" s="76" t="str">
        <f>+'帳票61_06(1)'!B23</f>
        <v>伊江村</v>
      </c>
      <c r="C24" s="132">
        <f>+'帳票61_06(1)'!BN23</f>
        <v>3691</v>
      </c>
      <c r="D24" s="133">
        <f>+'帳票61_06(1)'!BO23</f>
        <v>0</v>
      </c>
      <c r="E24" s="134">
        <f t="shared" si="1"/>
        <v>3691</v>
      </c>
      <c r="F24" s="132">
        <f>+'帳票61_06(1)'!BS23</f>
        <v>3691</v>
      </c>
      <c r="G24" s="133">
        <f>+'帳票61_06(1)'!BT23</f>
        <v>0</v>
      </c>
      <c r="H24" s="134">
        <f t="shared" si="2"/>
        <v>3691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+'帳票61_06(1)'!BN24</f>
        <v>57085</v>
      </c>
      <c r="D25" s="136">
        <f>+'帳票61_06(1)'!BO24</f>
        <v>1161</v>
      </c>
      <c r="E25" s="137">
        <f t="shared" si="1"/>
        <v>58246</v>
      </c>
      <c r="F25" s="135">
        <f>+'帳票61_06(1)'!BS24</f>
        <v>56979</v>
      </c>
      <c r="G25" s="136">
        <f>+'帳票61_06(1)'!BT24</f>
        <v>603</v>
      </c>
      <c r="H25" s="137">
        <f t="shared" si="2"/>
        <v>57582</v>
      </c>
      <c r="I25" s="150">
        <f t="shared" si="3"/>
        <v>99.81431199089079</v>
      </c>
      <c r="J25" s="151">
        <f t="shared" si="0"/>
        <v>51.93798449612403</v>
      </c>
      <c r="K25" s="152">
        <f t="shared" si="0"/>
        <v>98.86000755416681</v>
      </c>
    </row>
    <row r="26" spans="1:11" ht="13.5">
      <c r="A26" s="17"/>
      <c r="B26" s="75" t="str">
        <f>+'帳票61_06(1)'!B25</f>
        <v>嘉手納町</v>
      </c>
      <c r="C26" s="129">
        <f>+'帳票61_06(1)'!BN25</f>
        <v>48634</v>
      </c>
      <c r="D26" s="130">
        <f>+'帳票61_06(1)'!BO25</f>
        <v>132</v>
      </c>
      <c r="E26" s="131">
        <f t="shared" si="1"/>
        <v>48766</v>
      </c>
      <c r="F26" s="129">
        <f>+'帳票61_06(1)'!BS25</f>
        <v>48634</v>
      </c>
      <c r="G26" s="130">
        <f>+'帳票61_06(1)'!BT25</f>
        <v>11</v>
      </c>
      <c r="H26" s="131">
        <f t="shared" si="2"/>
        <v>48645</v>
      </c>
      <c r="I26" s="144">
        <f t="shared" si="3"/>
        <v>100</v>
      </c>
      <c r="J26" s="145">
        <f t="shared" si="0"/>
        <v>8.333333333333332</v>
      </c>
      <c r="K26" s="146">
        <f t="shared" si="0"/>
        <v>99.75187630726326</v>
      </c>
    </row>
    <row r="27" spans="1:11" ht="13.5">
      <c r="A27" s="17"/>
      <c r="B27" s="75" t="str">
        <f>+'帳票61_06(1)'!B26</f>
        <v>北谷町</v>
      </c>
      <c r="C27" s="129">
        <f>+'帳票61_06(1)'!BN26</f>
        <v>123777</v>
      </c>
      <c r="D27" s="130">
        <f>+'帳票61_06(1)'!BO26</f>
        <v>733</v>
      </c>
      <c r="E27" s="131">
        <f t="shared" si="1"/>
        <v>124510</v>
      </c>
      <c r="F27" s="129">
        <f>+'帳票61_06(1)'!BS26</f>
        <v>105005</v>
      </c>
      <c r="G27" s="130">
        <f>+'帳票61_06(1)'!BT26</f>
        <v>56</v>
      </c>
      <c r="H27" s="131">
        <f t="shared" si="2"/>
        <v>105061</v>
      </c>
      <c r="I27" s="144">
        <f t="shared" si="3"/>
        <v>84.83401601266795</v>
      </c>
      <c r="J27" s="145">
        <f t="shared" si="0"/>
        <v>7.639836289222374</v>
      </c>
      <c r="K27" s="146">
        <f t="shared" si="0"/>
        <v>84.37956790619228</v>
      </c>
    </row>
    <row r="28" spans="1:11" ht="13.5">
      <c r="A28" s="17"/>
      <c r="B28" s="75" t="str">
        <f>+'帳票61_06(1)'!B27</f>
        <v>北中城村</v>
      </c>
      <c r="C28" s="129">
        <f>+'帳票61_06(1)'!BN27</f>
        <v>32025</v>
      </c>
      <c r="D28" s="130">
        <f>+'帳票61_06(1)'!BO27</f>
        <v>0</v>
      </c>
      <c r="E28" s="131">
        <f t="shared" si="1"/>
        <v>32025</v>
      </c>
      <c r="F28" s="129">
        <f>+'帳票61_06(1)'!BS27</f>
        <v>31871</v>
      </c>
      <c r="G28" s="130">
        <f>+'帳票61_06(1)'!BT27</f>
        <v>0</v>
      </c>
      <c r="H28" s="131">
        <f t="shared" si="2"/>
        <v>31871</v>
      </c>
      <c r="I28" s="144">
        <f t="shared" si="3"/>
        <v>99.51912568306011</v>
      </c>
      <c r="J28" s="145" t="str">
        <f t="shared" si="0"/>
        <v>－</v>
      </c>
      <c r="K28" s="146">
        <f t="shared" si="0"/>
        <v>99.51912568306011</v>
      </c>
    </row>
    <row r="29" spans="1:11" ht="13.5">
      <c r="A29" s="17"/>
      <c r="B29" s="76" t="str">
        <f>+'帳票61_06(1)'!B28</f>
        <v>中城村</v>
      </c>
      <c r="C29" s="132">
        <f>+'帳票61_06(1)'!BN28</f>
        <v>63632</v>
      </c>
      <c r="D29" s="133">
        <f>+'帳票61_06(1)'!BO28</f>
        <v>6</v>
      </c>
      <c r="E29" s="134">
        <f t="shared" si="1"/>
        <v>63638</v>
      </c>
      <c r="F29" s="132">
        <f>+'帳票61_06(1)'!BS28</f>
        <v>51074</v>
      </c>
      <c r="G29" s="133">
        <f>+'帳票61_06(1)'!BT28</f>
        <v>0</v>
      </c>
      <c r="H29" s="134">
        <f t="shared" si="2"/>
        <v>51074</v>
      </c>
      <c r="I29" s="147">
        <f t="shared" si="3"/>
        <v>80.26464671863214</v>
      </c>
      <c r="J29" s="148">
        <f t="shared" si="0"/>
        <v>0</v>
      </c>
      <c r="K29" s="149">
        <f t="shared" si="0"/>
        <v>80.2570791036802</v>
      </c>
    </row>
    <row r="30" spans="1:11" ht="13.5">
      <c r="A30" s="17"/>
      <c r="B30" s="77" t="str">
        <f>+'帳票61_06(1)'!B29</f>
        <v>西原町</v>
      </c>
      <c r="C30" s="135">
        <f>+'帳票61_06(1)'!BN29</f>
        <v>129913</v>
      </c>
      <c r="D30" s="136">
        <f>+'帳票61_06(1)'!BO29</f>
        <v>3825</v>
      </c>
      <c r="E30" s="137">
        <f t="shared" si="1"/>
        <v>133738</v>
      </c>
      <c r="F30" s="135">
        <f>+'帳票61_06(1)'!BS29</f>
        <v>129784</v>
      </c>
      <c r="G30" s="136">
        <f>+'帳票61_06(1)'!BT29</f>
        <v>997</v>
      </c>
      <c r="H30" s="137">
        <f t="shared" si="2"/>
        <v>130781</v>
      </c>
      <c r="I30" s="150">
        <f t="shared" si="3"/>
        <v>99.90070277801297</v>
      </c>
      <c r="J30" s="151">
        <f t="shared" si="0"/>
        <v>26.065359477124183</v>
      </c>
      <c r="K30" s="152">
        <f t="shared" si="0"/>
        <v>97.78896050486773</v>
      </c>
    </row>
    <row r="31" spans="1:11" ht="13.5">
      <c r="A31" s="17"/>
      <c r="B31" s="75" t="str">
        <f>+'帳票61_06(1)'!B30</f>
        <v>与那原町</v>
      </c>
      <c r="C31" s="129">
        <f>+'帳票61_06(1)'!BN30</f>
        <v>44022</v>
      </c>
      <c r="D31" s="130">
        <f>+'帳票61_06(1)'!BO30</f>
        <v>551</v>
      </c>
      <c r="E31" s="131">
        <f t="shared" si="1"/>
        <v>44573</v>
      </c>
      <c r="F31" s="129">
        <f>+'帳票61_06(1)'!BS30</f>
        <v>43805</v>
      </c>
      <c r="G31" s="130">
        <f>+'帳票61_06(1)'!BT30</f>
        <v>47</v>
      </c>
      <c r="H31" s="131">
        <f t="shared" si="2"/>
        <v>43852</v>
      </c>
      <c r="I31" s="144">
        <f t="shared" si="3"/>
        <v>99.50706464949344</v>
      </c>
      <c r="J31" s="145">
        <f t="shared" si="0"/>
        <v>8.52994555353902</v>
      </c>
      <c r="K31" s="146">
        <f t="shared" si="0"/>
        <v>98.38242882462477</v>
      </c>
    </row>
    <row r="32" spans="1:11" ht="13.5">
      <c r="A32" s="17"/>
      <c r="B32" s="75" t="str">
        <f>+'帳票61_06(1)'!B31</f>
        <v>南風原町</v>
      </c>
      <c r="C32" s="129">
        <f>+'帳票61_06(1)'!BN31</f>
        <v>124585</v>
      </c>
      <c r="D32" s="130">
        <f>+'帳票61_06(1)'!BO31</f>
        <v>211</v>
      </c>
      <c r="E32" s="131">
        <f t="shared" si="1"/>
        <v>124796</v>
      </c>
      <c r="F32" s="129">
        <f>+'帳票61_06(1)'!BS31</f>
        <v>124339</v>
      </c>
      <c r="G32" s="130">
        <f>+'帳票61_06(1)'!BT31</f>
        <v>0</v>
      </c>
      <c r="H32" s="131">
        <f t="shared" si="2"/>
        <v>124339</v>
      </c>
      <c r="I32" s="144">
        <f t="shared" si="3"/>
        <v>99.80254444756592</v>
      </c>
      <c r="J32" s="145">
        <f t="shared" si="0"/>
        <v>0</v>
      </c>
      <c r="K32" s="146">
        <f t="shared" si="0"/>
        <v>99.63380236546044</v>
      </c>
    </row>
    <row r="33" spans="1:11" ht="13.5">
      <c r="A33" s="17"/>
      <c r="B33" s="75" t="str">
        <f>+'帳票61_06(1)'!B32</f>
        <v>渡嘉敷村</v>
      </c>
      <c r="C33" s="129">
        <f>+'帳票61_06(1)'!BN32</f>
        <v>691</v>
      </c>
      <c r="D33" s="130">
        <f>+'帳票61_06(1)'!BO32</f>
        <v>0</v>
      </c>
      <c r="E33" s="131">
        <f t="shared" si="1"/>
        <v>691</v>
      </c>
      <c r="F33" s="129">
        <f>+'帳票61_06(1)'!BS32</f>
        <v>691</v>
      </c>
      <c r="G33" s="130">
        <f>+'帳票61_06(1)'!BT32</f>
        <v>0</v>
      </c>
      <c r="H33" s="131">
        <f t="shared" si="2"/>
        <v>691</v>
      </c>
      <c r="I33" s="144">
        <f t="shared" si="3"/>
        <v>100</v>
      </c>
      <c r="J33" s="145" t="str">
        <f t="shared" si="0"/>
        <v>－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+'帳票61_06(1)'!BN33</f>
        <v>958</v>
      </c>
      <c r="D34" s="133">
        <f>+'帳票61_06(1)'!BO33</f>
        <v>0</v>
      </c>
      <c r="E34" s="134">
        <f t="shared" si="1"/>
        <v>958</v>
      </c>
      <c r="F34" s="132">
        <f>+'帳票61_06(1)'!BS33</f>
        <v>958</v>
      </c>
      <c r="G34" s="133">
        <f>+'帳票61_06(1)'!BT33</f>
        <v>0</v>
      </c>
      <c r="H34" s="134">
        <f t="shared" si="2"/>
        <v>958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+'帳票61_06(1)'!BN34</f>
        <v>691</v>
      </c>
      <c r="D35" s="136">
        <f>+'帳票61_06(1)'!BO34</f>
        <v>0</v>
      </c>
      <c r="E35" s="137">
        <f t="shared" si="1"/>
        <v>691</v>
      </c>
      <c r="F35" s="135">
        <f>+'帳票61_06(1)'!BS34</f>
        <v>691</v>
      </c>
      <c r="G35" s="136">
        <f>+'帳票61_06(1)'!BT34</f>
        <v>0</v>
      </c>
      <c r="H35" s="137">
        <f t="shared" si="2"/>
        <v>691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+'帳票61_06(1)'!BN35</f>
        <v>319</v>
      </c>
      <c r="D36" s="130">
        <f>+'帳票61_06(1)'!BO35</f>
        <v>9</v>
      </c>
      <c r="E36" s="131">
        <f t="shared" si="1"/>
        <v>328</v>
      </c>
      <c r="F36" s="129">
        <f>+'帳票61_06(1)'!BS35</f>
        <v>319</v>
      </c>
      <c r="G36" s="130">
        <f>+'帳票61_06(1)'!BT35</f>
        <v>9</v>
      </c>
      <c r="H36" s="131">
        <f t="shared" si="2"/>
        <v>328</v>
      </c>
      <c r="I36" s="144">
        <f t="shared" si="3"/>
        <v>100</v>
      </c>
      <c r="J36" s="145">
        <f t="shared" si="0"/>
        <v>100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+'帳票61_06(1)'!BN36</f>
        <v>4975</v>
      </c>
      <c r="D37" s="130">
        <f>+'帳票61_06(1)'!BO36</f>
        <v>0</v>
      </c>
      <c r="E37" s="131">
        <f t="shared" si="1"/>
        <v>4975</v>
      </c>
      <c r="F37" s="129">
        <f>+'帳票61_06(1)'!BS36</f>
        <v>4975</v>
      </c>
      <c r="G37" s="130">
        <f>+'帳票61_06(1)'!BT36</f>
        <v>0</v>
      </c>
      <c r="H37" s="131">
        <f t="shared" si="2"/>
        <v>4975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+'帳票61_06(1)'!BN37</f>
        <v>3587</v>
      </c>
      <c r="D38" s="130">
        <f>+'帳票61_06(1)'!BO37</f>
        <v>0</v>
      </c>
      <c r="E38" s="131">
        <f t="shared" si="1"/>
        <v>3587</v>
      </c>
      <c r="F38" s="129">
        <f>+'帳票61_06(1)'!BS37</f>
        <v>1733</v>
      </c>
      <c r="G38" s="130">
        <f>+'帳票61_06(1)'!BT37</f>
        <v>0</v>
      </c>
      <c r="H38" s="131">
        <f t="shared" si="2"/>
        <v>1733</v>
      </c>
      <c r="I38" s="144">
        <f t="shared" si="3"/>
        <v>48.31335377752997</v>
      </c>
      <c r="J38" s="145" t="str">
        <f t="shared" si="3"/>
        <v>－</v>
      </c>
      <c r="K38" s="146">
        <f t="shared" si="3"/>
        <v>48.31335377752997</v>
      </c>
    </row>
    <row r="39" spans="1:11" ht="13.5">
      <c r="A39" s="17"/>
      <c r="B39" s="76" t="str">
        <f>+'帳票61_06(1)'!B38</f>
        <v>伊平屋村</v>
      </c>
      <c r="C39" s="132">
        <f>+'帳票61_06(1)'!BN38</f>
        <v>648</v>
      </c>
      <c r="D39" s="133">
        <f>+'帳票61_06(1)'!BO38</f>
        <v>0</v>
      </c>
      <c r="E39" s="134">
        <f t="shared" si="1"/>
        <v>648</v>
      </c>
      <c r="F39" s="132">
        <f>+'帳票61_06(1)'!BS38</f>
        <v>578</v>
      </c>
      <c r="G39" s="133">
        <f>+'帳票61_06(1)'!BT38</f>
        <v>0</v>
      </c>
      <c r="H39" s="134">
        <f t="shared" si="2"/>
        <v>578</v>
      </c>
      <c r="I39" s="147">
        <f t="shared" si="3"/>
        <v>89.19753086419753</v>
      </c>
      <c r="J39" s="148" t="str">
        <f t="shared" si="3"/>
        <v>－</v>
      </c>
      <c r="K39" s="149">
        <f t="shared" si="3"/>
        <v>89.19753086419753</v>
      </c>
    </row>
    <row r="40" spans="1:11" ht="13.5">
      <c r="A40" s="17"/>
      <c r="B40" s="77" t="str">
        <f>+'帳票61_06(1)'!B39</f>
        <v>伊是名村</v>
      </c>
      <c r="C40" s="135">
        <f>+'帳票61_06(1)'!BN39</f>
        <v>1733</v>
      </c>
      <c r="D40" s="136">
        <f>+'帳票61_06(1)'!BO39</f>
        <v>12</v>
      </c>
      <c r="E40" s="137">
        <f t="shared" si="1"/>
        <v>1745</v>
      </c>
      <c r="F40" s="135">
        <f>+'帳票61_06(1)'!BS39</f>
        <v>1706</v>
      </c>
      <c r="G40" s="136">
        <f>+'帳票61_06(1)'!BT39</f>
        <v>2</v>
      </c>
      <c r="H40" s="137">
        <f t="shared" si="2"/>
        <v>1708</v>
      </c>
      <c r="I40" s="150">
        <f t="shared" si="3"/>
        <v>98.44200807847663</v>
      </c>
      <c r="J40" s="151">
        <f t="shared" si="3"/>
        <v>16.666666666666664</v>
      </c>
      <c r="K40" s="152">
        <f t="shared" si="3"/>
        <v>97.87965616045845</v>
      </c>
    </row>
    <row r="41" spans="1:11" ht="13.5">
      <c r="A41" s="17"/>
      <c r="B41" s="75" t="str">
        <f>+'帳票61_06(1)'!B40</f>
        <v>久米島町</v>
      </c>
      <c r="C41" s="129">
        <f>+'帳票61_06(1)'!BN40</f>
        <v>20798</v>
      </c>
      <c r="D41" s="130">
        <f>+'帳票61_06(1)'!BO40</f>
        <v>167</v>
      </c>
      <c r="E41" s="131">
        <f t="shared" si="1"/>
        <v>20965</v>
      </c>
      <c r="F41" s="129">
        <f>+'帳票61_06(1)'!BS40</f>
        <v>20608</v>
      </c>
      <c r="G41" s="130">
        <f>+'帳票61_06(1)'!BT40</f>
        <v>99</v>
      </c>
      <c r="H41" s="131">
        <f t="shared" si="2"/>
        <v>20707</v>
      </c>
      <c r="I41" s="144">
        <f t="shared" si="3"/>
        <v>99.08645062025194</v>
      </c>
      <c r="J41" s="145">
        <f t="shared" si="3"/>
        <v>59.2814371257485</v>
      </c>
      <c r="K41" s="146">
        <f t="shared" si="3"/>
        <v>98.76937753398522</v>
      </c>
    </row>
    <row r="42" spans="1:11" ht="13.5">
      <c r="A42" s="17"/>
      <c r="B42" s="75" t="str">
        <f>+'帳票61_06(1)'!B41</f>
        <v>八重瀬町</v>
      </c>
      <c r="C42" s="129">
        <f>+'帳票61_06(1)'!BN41</f>
        <v>10679</v>
      </c>
      <c r="D42" s="130">
        <f>+'帳票61_06(1)'!BO41</f>
        <v>93</v>
      </c>
      <c r="E42" s="131">
        <f t="shared" si="1"/>
        <v>10772</v>
      </c>
      <c r="F42" s="129">
        <f>+'帳票61_06(1)'!BS41</f>
        <v>10453</v>
      </c>
      <c r="G42" s="130">
        <f>+'帳票61_06(1)'!BT41</f>
        <v>0</v>
      </c>
      <c r="H42" s="131">
        <f t="shared" si="2"/>
        <v>10453</v>
      </c>
      <c r="I42" s="144">
        <f t="shared" si="3"/>
        <v>97.88369697537223</v>
      </c>
      <c r="J42" s="145">
        <f t="shared" si="3"/>
        <v>0</v>
      </c>
      <c r="K42" s="146">
        <f t="shared" si="3"/>
        <v>97.0386186409209</v>
      </c>
    </row>
    <row r="43" spans="1:11" ht="13.5">
      <c r="A43" s="17"/>
      <c r="B43" s="75" t="str">
        <f>+'帳票61_06(1)'!B42</f>
        <v>多良間村</v>
      </c>
      <c r="C43" s="129">
        <f>+'帳票61_06(1)'!BN42</f>
        <v>3169</v>
      </c>
      <c r="D43" s="130">
        <f>+'帳票61_06(1)'!BO42</f>
        <v>9</v>
      </c>
      <c r="E43" s="131">
        <f t="shared" si="1"/>
        <v>3178</v>
      </c>
      <c r="F43" s="129">
        <f>+'帳票61_06(1)'!BS42</f>
        <v>3169</v>
      </c>
      <c r="G43" s="130">
        <f>+'帳票61_06(1)'!BT42</f>
        <v>9</v>
      </c>
      <c r="H43" s="131">
        <f t="shared" si="2"/>
        <v>3178</v>
      </c>
      <c r="I43" s="144">
        <f t="shared" si="3"/>
        <v>100</v>
      </c>
      <c r="J43" s="145">
        <f t="shared" si="3"/>
        <v>100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+'帳票61_06(1)'!BN43</f>
        <v>19538</v>
      </c>
      <c r="D44" s="133">
        <f>+'帳票61_06(1)'!BO43</f>
        <v>0</v>
      </c>
      <c r="E44" s="134">
        <f t="shared" si="1"/>
        <v>19538</v>
      </c>
      <c r="F44" s="132">
        <f>+'帳票61_06(1)'!BS43</f>
        <v>12580</v>
      </c>
      <c r="G44" s="133">
        <f>+'帳票61_06(1)'!BT43</f>
        <v>0</v>
      </c>
      <c r="H44" s="134">
        <f t="shared" si="2"/>
        <v>12580</v>
      </c>
      <c r="I44" s="147">
        <f t="shared" si="3"/>
        <v>64.3873477326236</v>
      </c>
      <c r="J44" s="148" t="str">
        <f t="shared" si="3"/>
        <v>－</v>
      </c>
      <c r="K44" s="149">
        <f t="shared" si="3"/>
        <v>64.3873477326236</v>
      </c>
    </row>
    <row r="45" spans="1:11" ht="14.25" thickBot="1">
      <c r="A45" s="17"/>
      <c r="B45" s="229" t="str">
        <f>+'帳票61_06(1)'!B44</f>
        <v>与那国町</v>
      </c>
      <c r="C45" s="230">
        <f>+'帳票61_06(1)'!BN44</f>
        <v>2314</v>
      </c>
      <c r="D45" s="231">
        <f>+'帳票61_06(1)'!BO44</f>
        <v>0</v>
      </c>
      <c r="E45" s="232">
        <f t="shared" si="1"/>
        <v>2314</v>
      </c>
      <c r="F45" s="230">
        <f>+'帳票61_06(1)'!BS44</f>
        <v>2314</v>
      </c>
      <c r="G45" s="231">
        <f>+'帳票61_06(1)'!BT44</f>
        <v>0</v>
      </c>
      <c r="H45" s="232">
        <f t="shared" si="2"/>
        <v>2314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7535032</v>
      </c>
      <c r="D46" s="174">
        <f t="shared" si="4"/>
        <v>116739</v>
      </c>
      <c r="E46" s="175">
        <f t="shared" si="4"/>
        <v>7651771</v>
      </c>
      <c r="F46" s="173">
        <f t="shared" si="4"/>
        <v>7540186</v>
      </c>
      <c r="G46" s="174">
        <f t="shared" si="4"/>
        <v>30024</v>
      </c>
      <c r="H46" s="175">
        <f t="shared" si="4"/>
        <v>7570210</v>
      </c>
      <c r="I46" s="176">
        <f t="shared" si="3"/>
        <v>100.06840050579746</v>
      </c>
      <c r="J46" s="177">
        <f t="shared" si="3"/>
        <v>25.718911417778124</v>
      </c>
      <c r="K46" s="178">
        <f t="shared" si="3"/>
        <v>98.93408989892667</v>
      </c>
    </row>
    <row r="47" spans="1:11" ht="14.25" thickBot="1">
      <c r="A47" s="19"/>
      <c r="B47" s="80" t="s">
        <v>66</v>
      </c>
      <c r="C47" s="138">
        <f aca="true" t="shared" si="5" ref="C47:H47">SUM(C16:C45)</f>
        <v>1008438</v>
      </c>
      <c r="D47" s="139">
        <f t="shared" si="5"/>
        <v>11588</v>
      </c>
      <c r="E47" s="140">
        <f t="shared" si="5"/>
        <v>1020026</v>
      </c>
      <c r="F47" s="138">
        <f t="shared" si="5"/>
        <v>952875</v>
      </c>
      <c r="G47" s="139">
        <f t="shared" si="5"/>
        <v>1997</v>
      </c>
      <c r="H47" s="140">
        <f t="shared" si="5"/>
        <v>954872</v>
      </c>
      <c r="I47" s="153">
        <f t="shared" si="3"/>
        <v>94.49019176191298</v>
      </c>
      <c r="J47" s="167">
        <f t="shared" si="3"/>
        <v>17.233344839489124</v>
      </c>
      <c r="K47" s="154">
        <f t="shared" si="3"/>
        <v>93.61251575940221</v>
      </c>
    </row>
    <row r="48" spans="2:11" ht="14.25" thickBot="1">
      <c r="B48" s="82" t="s">
        <v>114</v>
      </c>
      <c r="C48" s="156">
        <f aca="true" t="shared" si="6" ref="C48:H48">SUM(C46:C47)</f>
        <v>8543470</v>
      </c>
      <c r="D48" s="157">
        <f t="shared" si="6"/>
        <v>128327</v>
      </c>
      <c r="E48" s="158">
        <f t="shared" si="6"/>
        <v>8671797</v>
      </c>
      <c r="F48" s="156">
        <f t="shared" si="6"/>
        <v>8493061</v>
      </c>
      <c r="G48" s="157">
        <f t="shared" si="6"/>
        <v>32021</v>
      </c>
      <c r="H48" s="158">
        <f t="shared" si="6"/>
        <v>8525082</v>
      </c>
      <c r="I48" s="159">
        <f t="shared" si="3"/>
        <v>99.40997042185435</v>
      </c>
      <c r="J48" s="172">
        <f t="shared" si="3"/>
        <v>24.952660001402666</v>
      </c>
      <c r="K48" s="160">
        <f t="shared" si="3"/>
        <v>98.30813613372177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8"/>
  <sheetViews>
    <sheetView showGridLines="0" zoomScaleSheetLayoutView="100" workbookViewId="0" topLeftCell="A1">
      <selection activeCell="Q10" sqref="Q10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72</v>
      </c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4" t="str">
        <f>+'帳票61_06(1)'!B4</f>
        <v>那覇市</v>
      </c>
      <c r="C5" s="121">
        <f>SUM('(ｲ)純固定資産税'!C5+'(ﾛ)交納付金'!C5)</f>
        <v>17917829</v>
      </c>
      <c r="D5" s="122">
        <f>SUM('(ｲ)純固定資産税'!D5+'(ﾛ)交納付金'!D5)</f>
        <v>2215419</v>
      </c>
      <c r="E5" s="123">
        <f>SUM(C5:D5)</f>
        <v>20133248</v>
      </c>
      <c r="F5" s="121">
        <f>SUM('(ｲ)純固定資産税'!F5+'(ﾛ)交納付金'!F5)</f>
        <v>17289153</v>
      </c>
      <c r="G5" s="122">
        <f>SUM('(ｲ)純固定資産税'!G5+'(ﾛ)交納付金'!G5)</f>
        <v>638288</v>
      </c>
      <c r="H5" s="123">
        <f>SUM(F5:G5)</f>
        <v>17927441</v>
      </c>
      <c r="I5" s="124">
        <f>IF(C5=0,"－",(F5/C5)*100)</f>
        <v>96.49133832006098</v>
      </c>
      <c r="J5" s="242">
        <f aca="true" t="shared" si="0" ref="J5:K36">IF(D5=0,"－",(G5/D5)*100)</f>
        <v>28.81116393783749</v>
      </c>
      <c r="K5" s="125">
        <f>IF(E5=0,"－",(H5/E5)*100)</f>
        <v>89.04395853068516</v>
      </c>
    </row>
    <row r="6" spans="1:11" ht="13.5">
      <c r="A6" s="5"/>
      <c r="B6" s="75" t="str">
        <f>+'帳票61_06(1)'!B5</f>
        <v>宜野湾市</v>
      </c>
      <c r="C6" s="89">
        <f>SUM('(ｲ)純固定資産税'!C6+'(ﾛ)交納付金'!C6)</f>
        <v>4117379</v>
      </c>
      <c r="D6" s="90">
        <f>SUM('(ｲ)純固定資産税'!D6+'(ﾛ)交納付金'!D6)</f>
        <v>867095</v>
      </c>
      <c r="E6" s="91">
        <f aca="true" t="shared" si="1" ref="E6:E40">SUM(C6:D6)</f>
        <v>4984474</v>
      </c>
      <c r="F6" s="89">
        <f>SUM('(ｲ)純固定資産税'!F6+'(ﾛ)交納付金'!F6)</f>
        <v>3862681</v>
      </c>
      <c r="G6" s="90">
        <f>SUM('(ｲ)純固定資産税'!G6+'(ﾛ)交納付金'!G6)</f>
        <v>221362</v>
      </c>
      <c r="H6" s="91">
        <f aca="true" t="shared" si="2" ref="H6:H40">SUM(F6:G6)</f>
        <v>4084043</v>
      </c>
      <c r="I6" s="109">
        <f aca="true" t="shared" si="3" ref="I6:K48">IF(C6=0,"－",(F6/C6)*100)</f>
        <v>93.81407443910312</v>
      </c>
      <c r="J6" s="155">
        <f t="shared" si="0"/>
        <v>25.529151938368923</v>
      </c>
      <c r="K6" s="110">
        <f t="shared" si="0"/>
        <v>81.9352854483743</v>
      </c>
    </row>
    <row r="7" spans="1:11" ht="13.5">
      <c r="A7" s="5"/>
      <c r="B7" s="75" t="str">
        <f>+'帳票61_06(1)'!B6</f>
        <v>石垣市</v>
      </c>
      <c r="C7" s="89">
        <f>SUM('(ｲ)純固定資産税'!C7+'(ﾛ)交納付金'!C7)</f>
        <v>2088532</v>
      </c>
      <c r="D7" s="90">
        <f>SUM('(ｲ)純固定資産税'!D7+'(ﾛ)交納付金'!D7)</f>
        <v>512420</v>
      </c>
      <c r="E7" s="91">
        <f t="shared" si="1"/>
        <v>2600952</v>
      </c>
      <c r="F7" s="89">
        <f>SUM('(ｲ)純固定資産税'!F7+'(ﾛ)交納付金'!F7)</f>
        <v>1955798</v>
      </c>
      <c r="G7" s="90">
        <f>SUM('(ｲ)純固定資産税'!G7+'(ﾛ)交納付金'!G7)</f>
        <v>122290</v>
      </c>
      <c r="H7" s="91">
        <f t="shared" si="2"/>
        <v>2078088</v>
      </c>
      <c r="I7" s="109">
        <f t="shared" si="3"/>
        <v>93.64462694370974</v>
      </c>
      <c r="J7" s="155">
        <f t="shared" si="0"/>
        <v>23.865188712384374</v>
      </c>
      <c r="K7" s="110">
        <f t="shared" si="0"/>
        <v>79.89720686886955</v>
      </c>
    </row>
    <row r="8" spans="1:11" ht="13.5">
      <c r="A8" s="5"/>
      <c r="B8" s="75" t="str">
        <f>+'帳票61_06(1)'!B7</f>
        <v>浦添市</v>
      </c>
      <c r="C8" s="89">
        <f>SUM('(ｲ)純固定資産税'!C8+'(ﾛ)交納付金'!C8)</f>
        <v>5671633</v>
      </c>
      <c r="D8" s="90">
        <f>SUM('(ｲ)純固定資産税'!D8+'(ﾛ)交納付金'!D8)</f>
        <v>582121</v>
      </c>
      <c r="E8" s="91">
        <f t="shared" si="1"/>
        <v>6253754</v>
      </c>
      <c r="F8" s="89">
        <f>SUM('(ｲ)純固定資産税'!F8+'(ﾛ)交納付金'!F8)</f>
        <v>5513086</v>
      </c>
      <c r="G8" s="90">
        <f>SUM('(ｲ)純固定資産税'!G8+'(ﾛ)交納付金'!G8)</f>
        <v>169771</v>
      </c>
      <c r="H8" s="91">
        <f t="shared" si="2"/>
        <v>5682857</v>
      </c>
      <c r="I8" s="109">
        <f t="shared" si="3"/>
        <v>97.20456171970224</v>
      </c>
      <c r="J8" s="155">
        <f t="shared" si="0"/>
        <v>29.164211564262416</v>
      </c>
      <c r="K8" s="110">
        <f t="shared" si="0"/>
        <v>90.87113116377779</v>
      </c>
    </row>
    <row r="9" spans="1:11" ht="13.5">
      <c r="A9" s="5"/>
      <c r="B9" s="76" t="str">
        <f>+'帳票61_06(1)'!B8</f>
        <v>名護市</v>
      </c>
      <c r="C9" s="92">
        <f>SUM('(ｲ)純固定資産税'!C9+'(ﾛ)交納付金'!C9)</f>
        <v>2823730</v>
      </c>
      <c r="D9" s="93">
        <f>SUM('(ｲ)純固定資産税'!D9+'(ﾛ)交納付金'!D9)</f>
        <v>671539</v>
      </c>
      <c r="E9" s="94">
        <f t="shared" si="1"/>
        <v>3495269</v>
      </c>
      <c r="F9" s="92">
        <f>SUM('(ｲ)純固定資産税'!F9+'(ﾛ)交納付金'!F9)</f>
        <v>2645106</v>
      </c>
      <c r="G9" s="93">
        <f>SUM('(ｲ)純固定資産税'!G9+'(ﾛ)交納付金'!G9)</f>
        <v>109226</v>
      </c>
      <c r="H9" s="94">
        <f t="shared" si="2"/>
        <v>2754332</v>
      </c>
      <c r="I9" s="111">
        <f t="shared" si="3"/>
        <v>93.67418272993523</v>
      </c>
      <c r="J9" s="204">
        <f t="shared" si="0"/>
        <v>16.265027049806488</v>
      </c>
      <c r="K9" s="112">
        <f t="shared" si="0"/>
        <v>78.80171740715808</v>
      </c>
    </row>
    <row r="10" spans="1:11" ht="13.5">
      <c r="A10" s="5"/>
      <c r="B10" s="77" t="str">
        <f>+'帳票61_06(1)'!B9</f>
        <v>糸満市</v>
      </c>
      <c r="C10" s="95">
        <f>SUM('(ｲ)純固定資産税'!C10+'(ﾛ)交納付金'!C10)</f>
        <v>2143803</v>
      </c>
      <c r="D10" s="96">
        <f>SUM('(ｲ)純固定資産税'!D10+'(ﾛ)交納付金'!D10)</f>
        <v>495211</v>
      </c>
      <c r="E10" s="97">
        <f t="shared" si="1"/>
        <v>2639014</v>
      </c>
      <c r="F10" s="95">
        <f>SUM('(ｲ)純固定資産税'!F10+'(ﾛ)交納付金'!F10)</f>
        <v>2016271</v>
      </c>
      <c r="G10" s="96">
        <f>SUM('(ｲ)純固定資産税'!G10+'(ﾛ)交納付金'!G10)</f>
        <v>141878</v>
      </c>
      <c r="H10" s="97">
        <f t="shared" si="2"/>
        <v>2158149</v>
      </c>
      <c r="I10" s="113">
        <f t="shared" si="3"/>
        <v>94.05113249678259</v>
      </c>
      <c r="J10" s="207">
        <f t="shared" si="0"/>
        <v>28.650009793805065</v>
      </c>
      <c r="K10" s="114">
        <f t="shared" si="0"/>
        <v>81.7786112540517</v>
      </c>
    </row>
    <row r="11" spans="1:11" ht="13.5">
      <c r="A11" s="5"/>
      <c r="B11" s="75" t="str">
        <f>+'帳票61_06(1)'!B10</f>
        <v>沖縄市</v>
      </c>
      <c r="C11" s="89">
        <f>SUM('(ｲ)純固定資産税'!C11+'(ﾛ)交納付金'!C11)</f>
        <v>6025944</v>
      </c>
      <c r="D11" s="90">
        <f>SUM('(ｲ)純固定資産税'!D11+'(ﾛ)交納付金'!D11)</f>
        <v>1398562</v>
      </c>
      <c r="E11" s="91">
        <f t="shared" si="1"/>
        <v>7424506</v>
      </c>
      <c r="F11" s="89">
        <f>SUM('(ｲ)純固定資産税'!F11+'(ﾛ)交納付金'!F11)</f>
        <v>5692929</v>
      </c>
      <c r="G11" s="90">
        <f>SUM('(ｲ)純固定資産税'!G11+'(ﾛ)交納付金'!G11)</f>
        <v>209278</v>
      </c>
      <c r="H11" s="91">
        <f t="shared" si="2"/>
        <v>5902207</v>
      </c>
      <c r="I11" s="109">
        <f t="shared" si="3"/>
        <v>94.47364595489105</v>
      </c>
      <c r="J11" s="155">
        <f t="shared" si="0"/>
        <v>14.963798530204594</v>
      </c>
      <c r="K11" s="110">
        <f t="shared" si="0"/>
        <v>79.49629241325955</v>
      </c>
    </row>
    <row r="12" spans="1:11" ht="13.5">
      <c r="A12" s="5"/>
      <c r="B12" s="75" t="str">
        <f>+'帳票61_06(1)'!B11</f>
        <v>豊見城市</v>
      </c>
      <c r="C12" s="89">
        <f>SUM('(ｲ)純固定資産税'!C12+'(ﾛ)交納付金'!C12)</f>
        <v>1910719</v>
      </c>
      <c r="D12" s="90">
        <f>SUM('(ｲ)純固定資産税'!D12+'(ﾛ)交納付金'!D12)</f>
        <v>297971</v>
      </c>
      <c r="E12" s="91">
        <f t="shared" si="1"/>
        <v>2208690</v>
      </c>
      <c r="F12" s="89">
        <f>SUM('(ｲ)純固定資産税'!F12+'(ﾛ)交納付金'!F12)</f>
        <v>1817491</v>
      </c>
      <c r="G12" s="90">
        <f>SUM('(ｲ)純固定資産税'!G12+'(ﾛ)交納付金'!G12)</f>
        <v>71465</v>
      </c>
      <c r="H12" s="91">
        <f t="shared" si="2"/>
        <v>1888956</v>
      </c>
      <c r="I12" s="109">
        <f t="shared" si="3"/>
        <v>95.12078960851909</v>
      </c>
      <c r="J12" s="155">
        <f t="shared" si="0"/>
        <v>23.98387762567498</v>
      </c>
      <c r="K12" s="110">
        <f t="shared" si="0"/>
        <v>85.5238172853592</v>
      </c>
    </row>
    <row r="13" spans="1:11" ht="13.5">
      <c r="A13" s="5"/>
      <c r="B13" s="75" t="str">
        <f>+'帳票61_06(1)'!B12</f>
        <v>うるま市</v>
      </c>
      <c r="C13" s="89">
        <f>SUM('(ｲ)純固定資産税'!C13+'(ﾛ)交納付金'!C13)</f>
        <v>4857299</v>
      </c>
      <c r="D13" s="90">
        <f>SUM('(ｲ)純固定資産税'!D13+'(ﾛ)交納付金'!D13)</f>
        <v>1345576</v>
      </c>
      <c r="E13" s="91">
        <f t="shared" si="1"/>
        <v>6202875</v>
      </c>
      <c r="F13" s="89">
        <f>SUM('(ｲ)純固定資産税'!F13+'(ﾛ)交納付金'!F13)</f>
        <v>4536604</v>
      </c>
      <c r="G13" s="90">
        <f>SUM('(ｲ)純固定資産税'!G13+'(ﾛ)交納付金'!G13)</f>
        <v>323302</v>
      </c>
      <c r="H13" s="91">
        <f t="shared" si="2"/>
        <v>4859906</v>
      </c>
      <c r="I13" s="109">
        <f t="shared" si="3"/>
        <v>93.39766812790401</v>
      </c>
      <c r="J13" s="155">
        <f t="shared" si="0"/>
        <v>24.027033775869963</v>
      </c>
      <c r="K13" s="110">
        <f t="shared" si="0"/>
        <v>78.34924934002377</v>
      </c>
    </row>
    <row r="14" spans="1:11" ht="13.5">
      <c r="A14" s="5"/>
      <c r="B14" s="76" t="str">
        <f>+'帳票61_06(1)'!B13</f>
        <v>宮古島市</v>
      </c>
      <c r="C14" s="92">
        <f>SUM('(ｲ)純固定資産税'!C14+'(ﾛ)交納付金'!C14)</f>
        <v>2226592</v>
      </c>
      <c r="D14" s="93">
        <f>SUM('(ｲ)純固定資産税'!D14+'(ﾛ)交納付金'!D14)</f>
        <v>620690</v>
      </c>
      <c r="E14" s="94">
        <f t="shared" si="1"/>
        <v>2847282</v>
      </c>
      <c r="F14" s="92">
        <f>SUM('(ｲ)純固定資産税'!F14+'(ﾛ)交納付金'!F14)</f>
        <v>2080164</v>
      </c>
      <c r="G14" s="93">
        <f>SUM('(ｲ)純固定資産税'!G14+'(ﾛ)交納付金'!G14)</f>
        <v>147754</v>
      </c>
      <c r="H14" s="94">
        <f t="shared" si="2"/>
        <v>2227918</v>
      </c>
      <c r="I14" s="111">
        <f t="shared" si="3"/>
        <v>93.42367169198488</v>
      </c>
      <c r="J14" s="204">
        <f t="shared" si="0"/>
        <v>23.804797886223398</v>
      </c>
      <c r="K14" s="112">
        <f t="shared" si="0"/>
        <v>78.24718450789209</v>
      </c>
    </row>
    <row r="15" spans="1:11" ht="13.5">
      <c r="A15" s="5"/>
      <c r="B15" s="77" t="str">
        <f>+'帳票61_06(1)'!B14</f>
        <v>南城市</v>
      </c>
      <c r="C15" s="95">
        <f>SUM('(ｲ)純固定資産税'!C15+'(ﾛ)交納付金'!C15)</f>
        <v>1165584</v>
      </c>
      <c r="D15" s="96">
        <f>SUM('(ｲ)純固定資産税'!D15+'(ﾛ)交納付金'!D15)</f>
        <v>214289</v>
      </c>
      <c r="E15" s="97">
        <f t="shared" si="1"/>
        <v>1379873</v>
      </c>
      <c r="F15" s="95">
        <f>SUM('(ｲ)純固定資産税'!F15+'(ﾛ)交納付金'!F15)</f>
        <v>1099973</v>
      </c>
      <c r="G15" s="96">
        <f>SUM('(ｲ)純固定資産税'!G15+'(ﾛ)交納付金'!G15)</f>
        <v>40748</v>
      </c>
      <c r="H15" s="97">
        <f t="shared" si="2"/>
        <v>1140721</v>
      </c>
      <c r="I15" s="113">
        <f t="shared" si="3"/>
        <v>94.37097626597483</v>
      </c>
      <c r="J15" s="207">
        <f t="shared" si="0"/>
        <v>19.0154417632263</v>
      </c>
      <c r="K15" s="114">
        <f t="shared" si="0"/>
        <v>82.66854993176909</v>
      </c>
    </row>
    <row r="16" spans="1:11" ht="13.5">
      <c r="A16" s="5"/>
      <c r="B16" s="78" t="str">
        <f>+'帳票61_06(1)'!B15</f>
        <v>国頭村</v>
      </c>
      <c r="C16" s="86">
        <f>SUM('(ｲ)純固定資産税'!C16+'(ﾛ)交納付金'!C16)</f>
        <v>498259</v>
      </c>
      <c r="D16" s="87">
        <f>SUM('(ｲ)純固定資産税'!D16+'(ﾛ)交納付金'!D16)</f>
        <v>35839</v>
      </c>
      <c r="E16" s="88">
        <f t="shared" si="1"/>
        <v>534098</v>
      </c>
      <c r="F16" s="86">
        <f>SUM('(ｲ)純固定資産税'!F16+'(ﾛ)交納付金'!F16)</f>
        <v>488067</v>
      </c>
      <c r="G16" s="87">
        <f>SUM('(ｲ)純固定資産税'!G16+'(ﾛ)交納付金'!G16)</f>
        <v>5591</v>
      </c>
      <c r="H16" s="88">
        <f t="shared" si="2"/>
        <v>493658</v>
      </c>
      <c r="I16" s="107">
        <f t="shared" si="3"/>
        <v>97.95447749062235</v>
      </c>
      <c r="J16" s="210">
        <f t="shared" si="0"/>
        <v>15.60032366974525</v>
      </c>
      <c r="K16" s="108">
        <f t="shared" si="0"/>
        <v>92.42835584480751</v>
      </c>
    </row>
    <row r="17" spans="1:11" ht="13.5">
      <c r="A17" s="5"/>
      <c r="B17" s="75" t="str">
        <f>+'帳票61_06(1)'!B16</f>
        <v>大宜味村</v>
      </c>
      <c r="C17" s="89">
        <f>SUM('(ｲ)純固定資産税'!C17+'(ﾛ)交納付金'!C17)</f>
        <v>99224</v>
      </c>
      <c r="D17" s="90">
        <f>SUM('(ｲ)純固定資産税'!D17+'(ﾛ)交納付金'!D17)</f>
        <v>30422</v>
      </c>
      <c r="E17" s="91">
        <f t="shared" si="1"/>
        <v>129646</v>
      </c>
      <c r="F17" s="89">
        <f>SUM('(ｲ)純固定資産税'!F17+'(ﾛ)交納付金'!F17)</f>
        <v>84884</v>
      </c>
      <c r="G17" s="90">
        <f>SUM('(ｲ)純固定資産税'!G17+'(ﾛ)交納付金'!G17)</f>
        <v>2418</v>
      </c>
      <c r="H17" s="91">
        <f t="shared" si="2"/>
        <v>87302</v>
      </c>
      <c r="I17" s="109">
        <f t="shared" si="3"/>
        <v>85.54785132629202</v>
      </c>
      <c r="J17" s="155">
        <f t="shared" si="0"/>
        <v>7.948195384918809</v>
      </c>
      <c r="K17" s="110">
        <f t="shared" si="0"/>
        <v>67.33875322030761</v>
      </c>
    </row>
    <row r="18" spans="1:11" ht="13.5">
      <c r="A18" s="5"/>
      <c r="B18" s="75" t="str">
        <f>+'帳票61_06(1)'!B17</f>
        <v>東村</v>
      </c>
      <c r="C18" s="89">
        <f>SUM('(ｲ)純固定資産税'!C18+'(ﾛ)交納付金'!C18)</f>
        <v>162253</v>
      </c>
      <c r="D18" s="90">
        <f>SUM('(ｲ)純固定資産税'!D18+'(ﾛ)交納付金'!D18)</f>
        <v>8911</v>
      </c>
      <c r="E18" s="91">
        <f t="shared" si="1"/>
        <v>171164</v>
      </c>
      <c r="F18" s="89">
        <f>SUM('(ｲ)純固定資産税'!F18+'(ﾛ)交納付金'!F18)</f>
        <v>160034</v>
      </c>
      <c r="G18" s="90">
        <f>SUM('(ｲ)純固定資産税'!G18+'(ﾛ)交納付金'!G18)</f>
        <v>730</v>
      </c>
      <c r="H18" s="91">
        <f t="shared" si="2"/>
        <v>160764</v>
      </c>
      <c r="I18" s="109">
        <f t="shared" si="3"/>
        <v>98.63238276025713</v>
      </c>
      <c r="J18" s="155">
        <f t="shared" si="0"/>
        <v>8.19212209628549</v>
      </c>
      <c r="K18" s="110">
        <f t="shared" si="0"/>
        <v>93.9239559720502</v>
      </c>
    </row>
    <row r="19" spans="1:11" ht="13.5">
      <c r="A19" s="5"/>
      <c r="B19" s="76" t="str">
        <f>+'帳票61_06(1)'!B18</f>
        <v>今帰仁村</v>
      </c>
      <c r="C19" s="92">
        <f>SUM('(ｲ)純固定資産税'!C19+'(ﾛ)交納付金'!C19)</f>
        <v>251866</v>
      </c>
      <c r="D19" s="93">
        <f>SUM('(ｲ)純固定資産税'!D19+'(ﾛ)交納付金'!D19)</f>
        <v>38797</v>
      </c>
      <c r="E19" s="94">
        <f t="shared" si="1"/>
        <v>290663</v>
      </c>
      <c r="F19" s="92">
        <f>SUM('(ｲ)純固定資産税'!F19+'(ﾛ)交納付金'!F19)</f>
        <v>241070</v>
      </c>
      <c r="G19" s="93">
        <f>SUM('(ｲ)純固定資産税'!G19+'(ﾛ)交納付金'!G19)</f>
        <v>5911</v>
      </c>
      <c r="H19" s="94">
        <f t="shared" si="2"/>
        <v>246981</v>
      </c>
      <c r="I19" s="111">
        <f t="shared" si="3"/>
        <v>95.71359373635187</v>
      </c>
      <c r="J19" s="204">
        <f t="shared" si="0"/>
        <v>15.235714101605794</v>
      </c>
      <c r="K19" s="112">
        <f t="shared" si="0"/>
        <v>84.97159941237791</v>
      </c>
    </row>
    <row r="20" spans="1:11" ht="13.5">
      <c r="A20" s="5"/>
      <c r="B20" s="77" t="str">
        <f>+'帳票61_06(1)'!B19</f>
        <v>本部町</v>
      </c>
      <c r="C20" s="95">
        <f>SUM('(ｲ)純固定資産税'!C20+'(ﾛ)交納付金'!C20)</f>
        <v>431448</v>
      </c>
      <c r="D20" s="96">
        <f>SUM('(ｲ)純固定資産税'!D20+'(ﾛ)交納付金'!D20)</f>
        <v>147594</v>
      </c>
      <c r="E20" s="97">
        <f t="shared" si="1"/>
        <v>579042</v>
      </c>
      <c r="F20" s="95">
        <f>SUM('(ｲ)純固定資産税'!F20+'(ﾛ)交納付金'!F20)</f>
        <v>397296</v>
      </c>
      <c r="G20" s="96">
        <f>SUM('(ｲ)純固定資産税'!G20+'(ﾛ)交納付金'!G20)</f>
        <v>18626</v>
      </c>
      <c r="H20" s="97">
        <f t="shared" si="2"/>
        <v>415922</v>
      </c>
      <c r="I20" s="113">
        <f t="shared" si="3"/>
        <v>92.08432997719308</v>
      </c>
      <c r="J20" s="207">
        <f t="shared" si="0"/>
        <v>12.61975419054975</v>
      </c>
      <c r="K20" s="114">
        <f t="shared" si="0"/>
        <v>71.82933189647729</v>
      </c>
    </row>
    <row r="21" spans="1:11" ht="13.5">
      <c r="A21" s="5"/>
      <c r="B21" s="75" t="str">
        <f>+'帳票61_06(1)'!B20</f>
        <v>恩納村</v>
      </c>
      <c r="C21" s="89">
        <f>SUM('(ｲ)純固定資産税'!C21+'(ﾛ)交納付金'!C21)</f>
        <v>771269</v>
      </c>
      <c r="D21" s="90">
        <f>SUM('(ｲ)純固定資産税'!D21+'(ﾛ)交納付金'!D21)</f>
        <v>106031</v>
      </c>
      <c r="E21" s="91">
        <f t="shared" si="1"/>
        <v>877300</v>
      </c>
      <c r="F21" s="89">
        <f>SUM('(ｲ)純固定資産税'!F21+'(ﾛ)交納付金'!F21)</f>
        <v>743762</v>
      </c>
      <c r="G21" s="90">
        <f>SUM('(ｲ)純固定資産税'!G21+'(ﾛ)交納付金'!G21)</f>
        <v>20030</v>
      </c>
      <c r="H21" s="91">
        <f t="shared" si="2"/>
        <v>763792</v>
      </c>
      <c r="I21" s="109">
        <f t="shared" si="3"/>
        <v>96.43354004893234</v>
      </c>
      <c r="J21" s="155">
        <f t="shared" si="0"/>
        <v>18.890701775895728</v>
      </c>
      <c r="K21" s="110">
        <f t="shared" si="0"/>
        <v>87.06166647668985</v>
      </c>
    </row>
    <row r="22" spans="1:11" ht="13.5">
      <c r="A22" s="5"/>
      <c r="B22" s="75" t="str">
        <f>+'帳票61_06(1)'!B21</f>
        <v>宜野座村</v>
      </c>
      <c r="C22" s="89">
        <f>SUM('(ｲ)純固定資産税'!C22+'(ﾛ)交納付金'!C22)</f>
        <v>341960</v>
      </c>
      <c r="D22" s="90">
        <f>SUM('(ｲ)純固定資産税'!D22+'(ﾛ)交納付金'!D22)</f>
        <v>72291</v>
      </c>
      <c r="E22" s="91">
        <f t="shared" si="1"/>
        <v>414251</v>
      </c>
      <c r="F22" s="89">
        <f>SUM('(ｲ)純固定資産税'!F22+'(ﾛ)交納付金'!F22)</f>
        <v>329101</v>
      </c>
      <c r="G22" s="90">
        <f>SUM('(ｲ)純固定資産税'!G22+'(ﾛ)交納付金'!G22)</f>
        <v>17262</v>
      </c>
      <c r="H22" s="91">
        <f t="shared" si="2"/>
        <v>346363</v>
      </c>
      <c r="I22" s="109">
        <f t="shared" si="3"/>
        <v>96.23961866885016</v>
      </c>
      <c r="J22" s="155">
        <f t="shared" si="0"/>
        <v>23.87849109847699</v>
      </c>
      <c r="K22" s="110">
        <f t="shared" si="0"/>
        <v>83.61186816688434</v>
      </c>
    </row>
    <row r="23" spans="1:11" ht="13.5">
      <c r="A23" s="5"/>
      <c r="B23" s="75" t="str">
        <f>+'帳票61_06(1)'!B22</f>
        <v>金武町</v>
      </c>
      <c r="C23" s="89">
        <f>SUM('(ｲ)純固定資産税'!C23+'(ﾛ)交納付金'!C23)</f>
        <v>570179</v>
      </c>
      <c r="D23" s="90">
        <f>SUM('(ｲ)純固定資産税'!D23+'(ﾛ)交納付金'!D23)</f>
        <v>187412</v>
      </c>
      <c r="E23" s="91">
        <f t="shared" si="1"/>
        <v>757591</v>
      </c>
      <c r="F23" s="89">
        <f>SUM('(ｲ)純固定資産税'!F23+'(ﾛ)交納付金'!F23)</f>
        <v>535739</v>
      </c>
      <c r="G23" s="90">
        <f>SUM('(ｲ)純固定資産税'!G23+'(ﾛ)交納付金'!G23)</f>
        <v>25264</v>
      </c>
      <c r="H23" s="91">
        <f t="shared" si="2"/>
        <v>561003</v>
      </c>
      <c r="I23" s="109">
        <f t="shared" si="3"/>
        <v>93.95979157422494</v>
      </c>
      <c r="J23" s="155">
        <f t="shared" si="0"/>
        <v>13.480460162636332</v>
      </c>
      <c r="K23" s="110">
        <f t="shared" si="0"/>
        <v>74.05090609576935</v>
      </c>
    </row>
    <row r="24" spans="1:11" ht="13.5">
      <c r="A24" s="5"/>
      <c r="B24" s="76" t="str">
        <f>+'帳票61_06(1)'!B23</f>
        <v>伊江村</v>
      </c>
      <c r="C24" s="92">
        <f>SUM('(ｲ)純固定資産税'!C24+'(ﾛ)交納付金'!C24)</f>
        <v>146470</v>
      </c>
      <c r="D24" s="93">
        <f>SUM('(ｲ)純固定資産税'!D24+'(ﾛ)交納付金'!D24)</f>
        <v>18398</v>
      </c>
      <c r="E24" s="94">
        <f t="shared" si="1"/>
        <v>164868</v>
      </c>
      <c r="F24" s="92">
        <f>SUM('(ｲ)純固定資産税'!F24+'(ﾛ)交納付金'!F24)</f>
        <v>142014</v>
      </c>
      <c r="G24" s="93">
        <f>SUM('(ｲ)純固定資産税'!G24+'(ﾛ)交納付金'!G24)</f>
        <v>1876</v>
      </c>
      <c r="H24" s="94">
        <f t="shared" si="2"/>
        <v>143890</v>
      </c>
      <c r="I24" s="111">
        <f t="shared" si="3"/>
        <v>96.95773878609954</v>
      </c>
      <c r="J24" s="204">
        <f t="shared" si="0"/>
        <v>10.196760517447549</v>
      </c>
      <c r="K24" s="112">
        <f t="shared" si="0"/>
        <v>87.27588131110949</v>
      </c>
    </row>
    <row r="25" spans="1:11" ht="13.5">
      <c r="A25" s="5"/>
      <c r="B25" s="77" t="str">
        <f>+'帳票61_06(1)'!B24</f>
        <v>読谷村</v>
      </c>
      <c r="C25" s="95">
        <f>SUM('(ｲ)純固定資産税'!C25+'(ﾛ)交納付金'!C25)</f>
        <v>1427180</v>
      </c>
      <c r="D25" s="96">
        <f>SUM('(ｲ)純固定資産税'!D25+'(ﾛ)交納付金'!D25)</f>
        <v>285748</v>
      </c>
      <c r="E25" s="97">
        <f t="shared" si="1"/>
        <v>1712928</v>
      </c>
      <c r="F25" s="95">
        <f>SUM('(ｲ)純固定資産税'!F25+'(ﾛ)交納付金'!F25)</f>
        <v>1341833</v>
      </c>
      <c r="G25" s="96">
        <f>SUM('(ｲ)純固定資産税'!G25+'(ﾛ)交納付金'!G25)</f>
        <v>74254</v>
      </c>
      <c r="H25" s="97">
        <f t="shared" si="2"/>
        <v>1416087</v>
      </c>
      <c r="I25" s="113">
        <f t="shared" si="3"/>
        <v>94.01988536834878</v>
      </c>
      <c r="J25" s="207">
        <f t="shared" si="0"/>
        <v>25.985833671626747</v>
      </c>
      <c r="K25" s="114">
        <f t="shared" si="0"/>
        <v>82.67055007565992</v>
      </c>
    </row>
    <row r="26" spans="1:11" ht="13.5">
      <c r="A26" s="5"/>
      <c r="B26" s="75" t="str">
        <f>+'帳票61_06(1)'!B25</f>
        <v>嘉手納町</v>
      </c>
      <c r="C26" s="89">
        <f>SUM('(ｲ)純固定資産税'!C26+'(ﾛ)交納付金'!C26)</f>
        <v>838872</v>
      </c>
      <c r="D26" s="90">
        <f>SUM('(ｲ)純固定資産税'!D26+'(ﾛ)交納付金'!D26)</f>
        <v>77954</v>
      </c>
      <c r="E26" s="91">
        <f t="shared" si="1"/>
        <v>916826</v>
      </c>
      <c r="F26" s="89">
        <f>SUM('(ｲ)純固定資産税'!F26+'(ﾛ)交納付金'!F26)</f>
        <v>806894</v>
      </c>
      <c r="G26" s="90">
        <f>SUM('(ｲ)純固定資産税'!G26+'(ﾛ)交納付金'!G26)</f>
        <v>20806</v>
      </c>
      <c r="H26" s="91">
        <f t="shared" si="2"/>
        <v>827700</v>
      </c>
      <c r="I26" s="109">
        <f t="shared" si="3"/>
        <v>96.18797623475334</v>
      </c>
      <c r="J26" s="155">
        <f t="shared" si="0"/>
        <v>26.690099289324476</v>
      </c>
      <c r="K26" s="110">
        <f t="shared" si="0"/>
        <v>90.2788533483998</v>
      </c>
    </row>
    <row r="27" spans="1:11" ht="13.5">
      <c r="A27" s="5"/>
      <c r="B27" s="75" t="str">
        <f>+'帳票61_06(1)'!B26</f>
        <v>北谷町</v>
      </c>
      <c r="C27" s="89">
        <f>SUM('(ｲ)純固定資産税'!C27+'(ﾛ)交納付金'!C27)</f>
        <v>1816438</v>
      </c>
      <c r="D27" s="90">
        <f>SUM('(ｲ)純固定資産税'!D27+'(ﾛ)交納付金'!D27)</f>
        <v>277338</v>
      </c>
      <c r="E27" s="91">
        <f t="shared" si="1"/>
        <v>2093776</v>
      </c>
      <c r="F27" s="89">
        <f>SUM('(ｲ)純固定資産税'!F27+'(ﾛ)交納付金'!F27)</f>
        <v>1730916</v>
      </c>
      <c r="G27" s="90">
        <f>SUM('(ｲ)純固定資産税'!G27+'(ﾛ)交納付金'!G27)</f>
        <v>54159</v>
      </c>
      <c r="H27" s="91">
        <f t="shared" si="2"/>
        <v>1785075</v>
      </c>
      <c r="I27" s="109">
        <f t="shared" si="3"/>
        <v>95.29177434077023</v>
      </c>
      <c r="J27" s="155">
        <f t="shared" si="0"/>
        <v>19.52815697812777</v>
      </c>
      <c r="K27" s="110">
        <f t="shared" si="0"/>
        <v>85.2562547282995</v>
      </c>
    </row>
    <row r="28" spans="1:11" ht="13.5">
      <c r="A28" s="5"/>
      <c r="B28" s="75" t="str">
        <f>+'帳票61_06(1)'!B27</f>
        <v>北中城村</v>
      </c>
      <c r="C28" s="89">
        <f>SUM('(ｲ)純固定資産税'!C28+'(ﾛ)交納付金'!C28)</f>
        <v>738698</v>
      </c>
      <c r="D28" s="90">
        <f>SUM('(ｲ)純固定資産税'!D28+'(ﾛ)交納付金'!D28)</f>
        <v>130505</v>
      </c>
      <c r="E28" s="91">
        <f t="shared" si="1"/>
        <v>869203</v>
      </c>
      <c r="F28" s="89">
        <f>SUM('(ｲ)純固定資産税'!F28+'(ﾛ)交納付金'!F28)</f>
        <v>703730</v>
      </c>
      <c r="G28" s="90">
        <f>SUM('(ｲ)純固定資産税'!G28+'(ﾛ)交納付金'!G28)</f>
        <v>37648</v>
      </c>
      <c r="H28" s="91">
        <f t="shared" si="2"/>
        <v>741378</v>
      </c>
      <c r="I28" s="109">
        <f t="shared" si="3"/>
        <v>95.26626578114467</v>
      </c>
      <c r="J28" s="155">
        <f t="shared" si="0"/>
        <v>28.84793686065668</v>
      </c>
      <c r="K28" s="110">
        <f t="shared" si="0"/>
        <v>85.29399921537316</v>
      </c>
    </row>
    <row r="29" spans="1:11" ht="13.5">
      <c r="A29" s="5"/>
      <c r="B29" s="76" t="str">
        <f>+'帳票61_06(1)'!B28</f>
        <v>中城村</v>
      </c>
      <c r="C29" s="92">
        <f>SUM('(ｲ)純固定資産税'!C29+'(ﾛ)交納付金'!C29)</f>
        <v>697005</v>
      </c>
      <c r="D29" s="93">
        <f>SUM('(ｲ)純固定資産税'!D29+'(ﾛ)交納付金'!D29)</f>
        <v>157554</v>
      </c>
      <c r="E29" s="94">
        <f t="shared" si="1"/>
        <v>854559</v>
      </c>
      <c r="F29" s="92">
        <f>SUM('(ｲ)純固定資産税'!F29+'(ﾛ)交納付金'!F29)</f>
        <v>664819</v>
      </c>
      <c r="G29" s="93">
        <f>SUM('(ｲ)純固定資産税'!G29+'(ﾛ)交納付金'!G29)</f>
        <v>28563</v>
      </c>
      <c r="H29" s="94">
        <f t="shared" si="2"/>
        <v>693382</v>
      </c>
      <c r="I29" s="111">
        <f t="shared" si="3"/>
        <v>95.38224259510334</v>
      </c>
      <c r="J29" s="204">
        <f t="shared" si="0"/>
        <v>18.129022430404813</v>
      </c>
      <c r="K29" s="112">
        <f t="shared" si="0"/>
        <v>81.13916066649581</v>
      </c>
    </row>
    <row r="30" spans="1:11" ht="13.5">
      <c r="A30" s="5"/>
      <c r="B30" s="77" t="str">
        <f>+'帳票61_06(1)'!B29</f>
        <v>西原町</v>
      </c>
      <c r="C30" s="95">
        <f>SUM('(ｲ)純固定資産税'!C30+'(ﾛ)交納付金'!C30)</f>
        <v>1595334</v>
      </c>
      <c r="D30" s="96">
        <f>SUM('(ｲ)純固定資産税'!D30+'(ﾛ)交納付金'!D30)</f>
        <v>245687</v>
      </c>
      <c r="E30" s="97">
        <f t="shared" si="1"/>
        <v>1841021</v>
      </c>
      <c r="F30" s="95">
        <f>SUM('(ｲ)純固定資産税'!F30+'(ﾛ)交納付金'!F30)</f>
        <v>1542299</v>
      </c>
      <c r="G30" s="96">
        <f>SUM('(ｲ)純固定資産税'!G30+'(ﾛ)交納付金'!G30)</f>
        <v>63464</v>
      </c>
      <c r="H30" s="97">
        <f t="shared" si="2"/>
        <v>1605763</v>
      </c>
      <c r="I30" s="113">
        <f t="shared" si="3"/>
        <v>96.6756177703227</v>
      </c>
      <c r="J30" s="207">
        <f t="shared" si="0"/>
        <v>25.83124056217871</v>
      </c>
      <c r="K30" s="114">
        <f t="shared" si="0"/>
        <v>87.22132990335254</v>
      </c>
    </row>
    <row r="31" spans="1:11" ht="13.5">
      <c r="A31" s="5"/>
      <c r="B31" s="75" t="str">
        <f>+'帳票61_06(1)'!B30</f>
        <v>与那原町</v>
      </c>
      <c r="C31" s="89">
        <f>SUM('(ｲ)純固定資産税'!C31+'(ﾛ)交納付金'!C31)</f>
        <v>502976</v>
      </c>
      <c r="D31" s="90">
        <f>SUM('(ｲ)純固定資産税'!D31+'(ﾛ)交納付金'!D31)</f>
        <v>89632</v>
      </c>
      <c r="E31" s="91">
        <f>SUM(C31:D31)</f>
        <v>592608</v>
      </c>
      <c r="F31" s="89">
        <f>SUM('(ｲ)純固定資産税'!F31+'(ﾛ)交納付金'!F31)</f>
        <v>480281</v>
      </c>
      <c r="G31" s="90">
        <f>SUM('(ｲ)純固定資産税'!G31+'(ﾛ)交納付金'!G31)</f>
        <v>16084</v>
      </c>
      <c r="H31" s="91">
        <f>SUM(F31:G31)</f>
        <v>496365</v>
      </c>
      <c r="I31" s="109">
        <f t="shared" si="3"/>
        <v>95.48785627942486</v>
      </c>
      <c r="J31" s="155">
        <f t="shared" si="0"/>
        <v>17.94448411281685</v>
      </c>
      <c r="K31" s="110">
        <f t="shared" si="0"/>
        <v>83.75941600518387</v>
      </c>
    </row>
    <row r="32" spans="1:11" ht="13.5">
      <c r="A32" s="5"/>
      <c r="B32" s="75" t="str">
        <f>+'帳票61_06(1)'!B31</f>
        <v>南風原町</v>
      </c>
      <c r="C32" s="89">
        <f>SUM('(ｲ)純固定資産税'!C32+'(ﾛ)交納付金'!C32)</f>
        <v>1473111</v>
      </c>
      <c r="D32" s="90">
        <f>SUM('(ｲ)純固定資産税'!D32+'(ﾛ)交納付金'!D32)</f>
        <v>168237</v>
      </c>
      <c r="E32" s="91">
        <f>SUM(C32:D32)</f>
        <v>1641348</v>
      </c>
      <c r="F32" s="89">
        <f>SUM('(ｲ)純固定資産税'!F32+'(ﾛ)交納付金'!F32)</f>
        <v>1434133</v>
      </c>
      <c r="G32" s="90">
        <f>SUM('(ｲ)純固定資産税'!G32+'(ﾛ)交納付金'!G32)</f>
        <v>35054</v>
      </c>
      <c r="H32" s="91">
        <f>SUM(F32:G32)</f>
        <v>1469187</v>
      </c>
      <c r="I32" s="109">
        <f t="shared" si="3"/>
        <v>97.35403509986688</v>
      </c>
      <c r="J32" s="155">
        <f t="shared" si="0"/>
        <v>20.836082431331988</v>
      </c>
      <c r="K32" s="110">
        <f t="shared" si="0"/>
        <v>89.5109994955366</v>
      </c>
    </row>
    <row r="33" spans="1:11" ht="13.5">
      <c r="A33" s="5"/>
      <c r="B33" s="75" t="str">
        <f>+'帳票61_06(1)'!B32</f>
        <v>渡嘉敷村</v>
      </c>
      <c r="C33" s="89">
        <f>SUM('(ｲ)純固定資産税'!C33+'(ﾛ)交納付金'!C33)</f>
        <v>26119</v>
      </c>
      <c r="D33" s="90">
        <f>SUM('(ｲ)純固定資産税'!D33+'(ﾛ)交納付金'!D33)</f>
        <v>2182</v>
      </c>
      <c r="E33" s="91">
        <f t="shared" si="1"/>
        <v>28301</v>
      </c>
      <c r="F33" s="89">
        <f>SUM('(ｲ)純固定資産税'!F33+'(ﾛ)交納付金'!F33)</f>
        <v>25533</v>
      </c>
      <c r="G33" s="90">
        <f>SUM('(ｲ)純固定資産税'!G33+'(ﾛ)交納付金'!G33)</f>
        <v>1438</v>
      </c>
      <c r="H33" s="91">
        <f t="shared" si="2"/>
        <v>26971</v>
      </c>
      <c r="I33" s="109">
        <f t="shared" si="3"/>
        <v>97.75642252766185</v>
      </c>
      <c r="J33" s="155">
        <f t="shared" si="0"/>
        <v>65.90284142988084</v>
      </c>
      <c r="K33" s="110">
        <f t="shared" si="0"/>
        <v>95.30051941627504</v>
      </c>
    </row>
    <row r="34" spans="1:11" ht="13.5">
      <c r="A34" s="5"/>
      <c r="B34" s="76" t="str">
        <f>+'帳票61_06(1)'!B33</f>
        <v>座間味村</v>
      </c>
      <c r="C34" s="92">
        <f>SUM('(ｲ)純固定資産税'!C34+'(ﾛ)交納付金'!C34)</f>
        <v>37348</v>
      </c>
      <c r="D34" s="93">
        <f>SUM('(ｲ)純固定資産税'!D34+'(ﾛ)交納付金'!D34)</f>
        <v>13875</v>
      </c>
      <c r="E34" s="94">
        <f t="shared" si="1"/>
        <v>51223</v>
      </c>
      <c r="F34" s="92">
        <f>SUM('(ｲ)純固定資産税'!F34+'(ﾛ)交納付金'!F34)</f>
        <v>33747</v>
      </c>
      <c r="G34" s="93">
        <f>SUM('(ｲ)純固定資産税'!G34+'(ﾛ)交納付金'!G34)</f>
        <v>4195</v>
      </c>
      <c r="H34" s="94">
        <f t="shared" si="2"/>
        <v>37942</v>
      </c>
      <c r="I34" s="111">
        <f t="shared" si="3"/>
        <v>90.35825211524045</v>
      </c>
      <c r="J34" s="204">
        <f t="shared" si="0"/>
        <v>30.234234234234236</v>
      </c>
      <c r="K34" s="112">
        <f t="shared" si="0"/>
        <v>74.07219413154247</v>
      </c>
    </row>
    <row r="35" spans="1:11" ht="13.5">
      <c r="A35" s="5"/>
      <c r="B35" s="77" t="str">
        <f>+'帳票61_06(1)'!B34</f>
        <v>粟国村</v>
      </c>
      <c r="C35" s="95">
        <f>SUM('(ｲ)純固定資産税'!C35+'(ﾛ)交納付金'!C35)</f>
        <v>27563</v>
      </c>
      <c r="D35" s="96">
        <f>SUM('(ｲ)純固定資産税'!D35+'(ﾛ)交納付金'!D35)</f>
        <v>5478</v>
      </c>
      <c r="E35" s="97">
        <f t="shared" si="1"/>
        <v>33041</v>
      </c>
      <c r="F35" s="95">
        <f>SUM('(ｲ)純固定資産税'!F35+'(ﾛ)交納付金'!F35)</f>
        <v>25933</v>
      </c>
      <c r="G35" s="96">
        <f>SUM('(ｲ)純固定資産税'!G35+'(ﾛ)交納付金'!G35)</f>
        <v>1764</v>
      </c>
      <c r="H35" s="97">
        <f t="shared" si="2"/>
        <v>27697</v>
      </c>
      <c r="I35" s="113">
        <f t="shared" si="3"/>
        <v>94.08627507891013</v>
      </c>
      <c r="J35" s="207">
        <f t="shared" si="0"/>
        <v>32.20153340635268</v>
      </c>
      <c r="K35" s="114">
        <f t="shared" si="0"/>
        <v>83.82615538270633</v>
      </c>
    </row>
    <row r="36" spans="1:11" ht="13.5">
      <c r="A36" s="5"/>
      <c r="B36" s="75" t="str">
        <f>+'帳票61_06(1)'!B35</f>
        <v>渡名喜村</v>
      </c>
      <c r="C36" s="89">
        <f>SUM('(ｲ)純固定資産税'!C36+'(ﾛ)交納付金'!C36)</f>
        <v>8756</v>
      </c>
      <c r="D36" s="90">
        <f>SUM('(ｲ)純固定資産税'!D36+'(ﾛ)交納付金'!D36)</f>
        <v>522</v>
      </c>
      <c r="E36" s="91">
        <f t="shared" si="1"/>
        <v>9278</v>
      </c>
      <c r="F36" s="89">
        <f>SUM('(ｲ)純固定資産税'!F36+'(ﾛ)交納付金'!F36)</f>
        <v>8210</v>
      </c>
      <c r="G36" s="90">
        <f>SUM('(ｲ)純固定資産税'!G36+'(ﾛ)交納付金'!G36)</f>
        <v>106</v>
      </c>
      <c r="H36" s="91">
        <f t="shared" si="2"/>
        <v>8316</v>
      </c>
      <c r="I36" s="109">
        <f t="shared" si="3"/>
        <v>93.76427592507994</v>
      </c>
      <c r="J36" s="155">
        <f t="shared" si="0"/>
        <v>20.306513409961685</v>
      </c>
      <c r="K36" s="110">
        <f t="shared" si="0"/>
        <v>89.63138607458504</v>
      </c>
    </row>
    <row r="37" spans="1:11" ht="13.5">
      <c r="A37" s="5"/>
      <c r="B37" s="75" t="str">
        <f>+'帳票61_06(1)'!B36</f>
        <v>南大東村</v>
      </c>
      <c r="C37" s="89">
        <f>SUM('(ｲ)純固定資産税'!C37+'(ﾛ)交納付金'!C37)</f>
        <v>86728</v>
      </c>
      <c r="D37" s="90">
        <f>SUM('(ｲ)純固定資産税'!D37+'(ﾛ)交納付金'!D37)</f>
        <v>11698</v>
      </c>
      <c r="E37" s="91">
        <f t="shared" si="1"/>
        <v>98426</v>
      </c>
      <c r="F37" s="89">
        <f>SUM('(ｲ)純固定資産税'!F37+'(ﾛ)交納付金'!F37)</f>
        <v>83977</v>
      </c>
      <c r="G37" s="90">
        <f>SUM('(ｲ)純固定資産税'!G37+'(ﾛ)交納付金'!G37)</f>
        <v>1087</v>
      </c>
      <c r="H37" s="91">
        <f t="shared" si="2"/>
        <v>85064</v>
      </c>
      <c r="I37" s="109">
        <f t="shared" si="3"/>
        <v>96.82801402084678</v>
      </c>
      <c r="J37" s="155">
        <f t="shared" si="3"/>
        <v>9.292186698580954</v>
      </c>
      <c r="K37" s="110">
        <f t="shared" si="3"/>
        <v>86.42431877755877</v>
      </c>
    </row>
    <row r="38" spans="1:11" ht="13.5">
      <c r="A38" s="5"/>
      <c r="B38" s="75" t="str">
        <f>+'帳票61_06(1)'!B37</f>
        <v>北大東村</v>
      </c>
      <c r="C38" s="89">
        <f>SUM('(ｲ)純固定資産税'!C38+'(ﾛ)交納付金'!C38)</f>
        <v>33236</v>
      </c>
      <c r="D38" s="90">
        <f>SUM('(ｲ)純固定資産税'!D38+'(ﾛ)交納付金'!D38)</f>
        <v>2049</v>
      </c>
      <c r="E38" s="91">
        <f t="shared" si="1"/>
        <v>35285</v>
      </c>
      <c r="F38" s="89">
        <f>SUM('(ｲ)純固定資産税'!F38+'(ﾛ)交納付金'!F38)</f>
        <v>32765</v>
      </c>
      <c r="G38" s="90">
        <f>SUM('(ｲ)純固定資産税'!G38+'(ﾛ)交納付金'!G38)</f>
        <v>862</v>
      </c>
      <c r="H38" s="91">
        <f t="shared" si="2"/>
        <v>33627</v>
      </c>
      <c r="I38" s="109">
        <f t="shared" si="3"/>
        <v>98.58286195691419</v>
      </c>
      <c r="J38" s="155">
        <f t="shared" si="3"/>
        <v>42.06930209858468</v>
      </c>
      <c r="K38" s="110">
        <f t="shared" si="3"/>
        <v>95.30111945585944</v>
      </c>
    </row>
    <row r="39" spans="1:11" ht="13.5">
      <c r="A39" s="5"/>
      <c r="B39" s="76" t="str">
        <f>+'帳票61_06(1)'!B38</f>
        <v>伊平屋村</v>
      </c>
      <c r="C39" s="92">
        <f>SUM('(ｲ)純固定資産税'!C39+'(ﾛ)交納付金'!C39)</f>
        <v>29524</v>
      </c>
      <c r="D39" s="93">
        <f>SUM('(ｲ)純固定資産税'!D39+'(ﾛ)交納付金'!D39)</f>
        <v>5229</v>
      </c>
      <c r="E39" s="94">
        <f t="shared" si="1"/>
        <v>34753</v>
      </c>
      <c r="F39" s="92">
        <f>SUM('(ｲ)純固定資産税'!F39+'(ﾛ)交納付金'!F39)</f>
        <v>27396</v>
      </c>
      <c r="G39" s="93">
        <f>SUM('(ｲ)純固定資産税'!G39+'(ﾛ)交納付金'!G39)</f>
        <v>1638</v>
      </c>
      <c r="H39" s="94">
        <f t="shared" si="2"/>
        <v>29034</v>
      </c>
      <c r="I39" s="111">
        <f t="shared" si="3"/>
        <v>92.792304565777</v>
      </c>
      <c r="J39" s="204">
        <f t="shared" si="3"/>
        <v>31.32530120481928</v>
      </c>
      <c r="K39" s="112">
        <f t="shared" si="3"/>
        <v>83.54386671654245</v>
      </c>
    </row>
    <row r="40" spans="1:11" ht="13.5">
      <c r="A40" s="5"/>
      <c r="B40" s="77" t="str">
        <f>+'帳票61_06(1)'!B39</f>
        <v>伊是名村</v>
      </c>
      <c r="C40" s="95">
        <f>SUM('(ｲ)純固定資産税'!C40+'(ﾛ)交納付金'!C40)</f>
        <v>52602</v>
      </c>
      <c r="D40" s="96">
        <f>SUM('(ｲ)純固定資産税'!D40+'(ﾛ)交納付金'!D40)</f>
        <v>16582</v>
      </c>
      <c r="E40" s="97">
        <f t="shared" si="1"/>
        <v>69184</v>
      </c>
      <c r="F40" s="95">
        <f>SUM('(ｲ)純固定資産税'!F40+'(ﾛ)交納付金'!F40)</f>
        <v>48244</v>
      </c>
      <c r="G40" s="96">
        <f>SUM('(ｲ)純固定資産税'!G40+'(ﾛ)交納付金'!G40)</f>
        <v>642</v>
      </c>
      <c r="H40" s="97">
        <f t="shared" si="2"/>
        <v>48886</v>
      </c>
      <c r="I40" s="113">
        <f t="shared" si="3"/>
        <v>91.71514391087791</v>
      </c>
      <c r="J40" s="207">
        <f t="shared" si="3"/>
        <v>3.87166807381498</v>
      </c>
      <c r="K40" s="114">
        <f t="shared" si="3"/>
        <v>70.66084643848288</v>
      </c>
    </row>
    <row r="41" spans="1:11" ht="13.5">
      <c r="A41" s="5"/>
      <c r="B41" s="75" t="str">
        <f>+'帳票61_06(1)'!B40</f>
        <v>久米島町</v>
      </c>
      <c r="C41" s="89">
        <f>SUM('(ｲ)純固定資産税'!C41+'(ﾛ)交納付金'!C41)</f>
        <v>318376</v>
      </c>
      <c r="D41" s="90">
        <f>SUM('(ｲ)純固定資産税'!D41+'(ﾛ)交納付金'!D41)</f>
        <v>117245</v>
      </c>
      <c r="E41" s="91">
        <f>SUM(C41:D41)</f>
        <v>435621</v>
      </c>
      <c r="F41" s="89">
        <f>SUM('(ｲ)純固定資産税'!F41+'(ﾛ)交納付金'!F41)</f>
        <v>289660</v>
      </c>
      <c r="G41" s="90">
        <f>SUM('(ｲ)純固定資産税'!G41+'(ﾛ)交納付金'!G41)</f>
        <v>18962</v>
      </c>
      <c r="H41" s="91">
        <f>SUM(F41:G41)</f>
        <v>308622</v>
      </c>
      <c r="I41" s="109">
        <f t="shared" si="3"/>
        <v>90.98047591526999</v>
      </c>
      <c r="J41" s="155">
        <f t="shared" si="3"/>
        <v>16.172971128832785</v>
      </c>
      <c r="K41" s="110">
        <f t="shared" si="3"/>
        <v>70.84644679664204</v>
      </c>
    </row>
    <row r="42" spans="1:11" ht="13.5">
      <c r="A42" s="5"/>
      <c r="B42" s="75" t="str">
        <f>+'帳票61_06(1)'!B41</f>
        <v>八重瀬町</v>
      </c>
      <c r="C42" s="89">
        <f>SUM('(ｲ)純固定資産税'!C42+'(ﾛ)交納付金'!C42)</f>
        <v>762814</v>
      </c>
      <c r="D42" s="90">
        <f>SUM('(ｲ)純固定資産税'!D42+'(ﾛ)交納付金'!D42)</f>
        <v>206280</v>
      </c>
      <c r="E42" s="91">
        <f>SUM(C42:D42)</f>
        <v>969094</v>
      </c>
      <c r="F42" s="89">
        <f>SUM('(ｲ)純固定資産税'!F42+'(ﾛ)交納付金'!F42)</f>
        <v>705840</v>
      </c>
      <c r="G42" s="90">
        <f>SUM('(ｲ)純固定資産税'!G42+'(ﾛ)交納付金'!G42)</f>
        <v>35356</v>
      </c>
      <c r="H42" s="91">
        <f>SUM(F42:G42)</f>
        <v>741196</v>
      </c>
      <c r="I42" s="109">
        <f t="shared" si="3"/>
        <v>92.53107572750369</v>
      </c>
      <c r="J42" s="155">
        <f t="shared" si="3"/>
        <v>17.139809967035095</v>
      </c>
      <c r="K42" s="110">
        <f t="shared" si="3"/>
        <v>76.48339583157052</v>
      </c>
    </row>
    <row r="43" spans="1:11" ht="13.5">
      <c r="A43" s="5"/>
      <c r="B43" s="75" t="str">
        <f>+'帳票61_06(1)'!B42</f>
        <v>多良間村</v>
      </c>
      <c r="C43" s="89">
        <f>SUM('(ｲ)純固定資産税'!C43+'(ﾛ)交納付金'!C43)</f>
        <v>50917</v>
      </c>
      <c r="D43" s="90">
        <f>SUM('(ｲ)純固定資産税'!D43+'(ﾛ)交納付金'!D43)</f>
        <v>7817</v>
      </c>
      <c r="E43" s="91">
        <f>SUM(C43:D43)</f>
        <v>58734</v>
      </c>
      <c r="F43" s="89">
        <f>SUM('(ｲ)純固定資産税'!F43+'(ﾛ)交納付金'!F43)</f>
        <v>47194</v>
      </c>
      <c r="G43" s="90">
        <f>SUM('(ｲ)純固定資産税'!G43+'(ﾛ)交納付金'!G43)</f>
        <v>2369</v>
      </c>
      <c r="H43" s="91">
        <f>SUM(F43:G43)</f>
        <v>49563</v>
      </c>
      <c r="I43" s="109">
        <f t="shared" si="3"/>
        <v>92.68810024156961</v>
      </c>
      <c r="J43" s="155">
        <f t="shared" si="3"/>
        <v>30.305743891518482</v>
      </c>
      <c r="K43" s="110">
        <f t="shared" si="3"/>
        <v>84.38553478394117</v>
      </c>
    </row>
    <row r="44" spans="1:11" ht="13.5">
      <c r="A44" s="5"/>
      <c r="B44" s="76" t="str">
        <f>+'帳票61_06(1)'!B43</f>
        <v>竹富町</v>
      </c>
      <c r="C44" s="92">
        <f>SUM('(ｲ)純固定資産税'!C44+'(ﾛ)交納付金'!C44)</f>
        <v>281321</v>
      </c>
      <c r="D44" s="93">
        <f>SUM('(ｲ)純固定資産税'!D44+'(ﾛ)交納付金'!D44)</f>
        <v>40487</v>
      </c>
      <c r="E44" s="94">
        <f>SUM(C44:D44)</f>
        <v>321808</v>
      </c>
      <c r="F44" s="92">
        <f>SUM('(ｲ)純固定資産税'!F44+'(ﾛ)交納付金'!F44)</f>
        <v>272008</v>
      </c>
      <c r="G44" s="93">
        <f>SUM('(ｲ)純固定資産税'!G44+'(ﾛ)交納付金'!G44)</f>
        <v>12718</v>
      </c>
      <c r="H44" s="94">
        <f>SUM(F44:G44)</f>
        <v>284726</v>
      </c>
      <c r="I44" s="111">
        <f t="shared" si="3"/>
        <v>96.68954681662585</v>
      </c>
      <c r="J44" s="204">
        <f t="shared" si="3"/>
        <v>31.412552177242077</v>
      </c>
      <c r="K44" s="112">
        <f t="shared" si="3"/>
        <v>88.47698006264605</v>
      </c>
    </row>
    <row r="45" spans="1:11" ht="14.25" thickBot="1">
      <c r="A45" s="5"/>
      <c r="B45" s="77" t="str">
        <f>+'帳票61_06(1)'!B44</f>
        <v>与那国町</v>
      </c>
      <c r="C45" s="95">
        <f>SUM('(ｲ)純固定資産税'!C45+'(ﾛ)交納付金'!C45)</f>
        <v>69684</v>
      </c>
      <c r="D45" s="96">
        <f>SUM('(ｲ)純固定資産税'!D45+'(ﾛ)交納付金'!D45)</f>
        <v>34004</v>
      </c>
      <c r="E45" s="97">
        <f>SUM(C45:D45)</f>
        <v>103688</v>
      </c>
      <c r="F45" s="95">
        <f>SUM('(ｲ)純固定資産税'!F45+'(ﾛ)交納付金'!F45)</f>
        <v>63339</v>
      </c>
      <c r="G45" s="96">
        <f>SUM('(ｲ)純固定資産税'!G45+'(ﾛ)交納付金'!G45)</f>
        <v>6054</v>
      </c>
      <c r="H45" s="97">
        <f>SUM(F45:G45)</f>
        <v>69393</v>
      </c>
      <c r="I45" s="113">
        <f t="shared" si="3"/>
        <v>90.89460995350439</v>
      </c>
      <c r="J45" s="207">
        <f t="shared" si="3"/>
        <v>17.803787789671805</v>
      </c>
      <c r="K45" s="114">
        <f t="shared" si="3"/>
        <v>66.92481290023919</v>
      </c>
    </row>
    <row r="46" spans="1:11" ht="14.25" thickTop="1">
      <c r="A46" s="7"/>
      <c r="B46" s="79" t="s">
        <v>65</v>
      </c>
      <c r="C46" s="98">
        <f aca="true" t="shared" si="4" ref="C46:H46">SUM(C5:C15)</f>
        <v>50949044</v>
      </c>
      <c r="D46" s="99">
        <f t="shared" si="4"/>
        <v>9220893</v>
      </c>
      <c r="E46" s="100">
        <f t="shared" si="4"/>
        <v>60169937</v>
      </c>
      <c r="F46" s="98">
        <f t="shared" si="4"/>
        <v>48509256</v>
      </c>
      <c r="G46" s="99">
        <f t="shared" si="4"/>
        <v>2195362</v>
      </c>
      <c r="H46" s="100">
        <f t="shared" si="4"/>
        <v>50704618</v>
      </c>
      <c r="I46" s="115">
        <f t="shared" si="3"/>
        <v>95.21131740960635</v>
      </c>
      <c r="J46" s="219">
        <f t="shared" si="3"/>
        <v>23.808561708719537</v>
      </c>
      <c r="K46" s="116">
        <f t="shared" si="3"/>
        <v>84.26902291754102</v>
      </c>
    </row>
    <row r="47" spans="1:11" ht="14.25" thickBot="1">
      <c r="A47" s="7"/>
      <c r="B47" s="80" t="s">
        <v>66</v>
      </c>
      <c r="C47" s="101">
        <f aca="true" t="shared" si="5" ref="C47:H47">SUM(C16:C45)</f>
        <v>14147530</v>
      </c>
      <c r="D47" s="102">
        <f t="shared" si="5"/>
        <v>2541798</v>
      </c>
      <c r="E47" s="103">
        <f t="shared" si="5"/>
        <v>16689328</v>
      </c>
      <c r="F47" s="101">
        <f t="shared" si="5"/>
        <v>13490718</v>
      </c>
      <c r="G47" s="102">
        <f t="shared" si="5"/>
        <v>514931</v>
      </c>
      <c r="H47" s="103">
        <f t="shared" si="5"/>
        <v>14005649</v>
      </c>
      <c r="I47" s="117">
        <f t="shared" si="3"/>
        <v>95.35740867840533</v>
      </c>
      <c r="J47" s="216">
        <f t="shared" si="3"/>
        <v>20.258533526267627</v>
      </c>
      <c r="K47" s="118">
        <f t="shared" si="3"/>
        <v>83.91978994001437</v>
      </c>
    </row>
    <row r="48" spans="2:11" ht="14.25" thickBot="1">
      <c r="B48" s="82" t="s">
        <v>114</v>
      </c>
      <c r="C48" s="104">
        <f aca="true" t="shared" si="6" ref="C48:H48">SUM(C46:C47)</f>
        <v>65096574</v>
      </c>
      <c r="D48" s="105">
        <f t="shared" si="6"/>
        <v>11762691</v>
      </c>
      <c r="E48" s="106">
        <f t="shared" si="6"/>
        <v>76859265</v>
      </c>
      <c r="F48" s="104">
        <f t="shared" si="6"/>
        <v>61999974</v>
      </c>
      <c r="G48" s="105">
        <f t="shared" si="6"/>
        <v>2710293</v>
      </c>
      <c r="H48" s="106">
        <f t="shared" si="6"/>
        <v>64710267</v>
      </c>
      <c r="I48" s="119">
        <f t="shared" si="3"/>
        <v>95.24306763056379</v>
      </c>
      <c r="J48" s="224">
        <f t="shared" si="3"/>
        <v>23.041436691654997</v>
      </c>
      <c r="K48" s="120">
        <f t="shared" si="3"/>
        <v>84.19318998171528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showGridLines="0" zoomScaleSheetLayoutView="100" workbookViewId="0" topLeftCell="A20">
      <selection activeCell="Q10" sqref="Q10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73</v>
      </c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4" t="str">
        <f>+'帳票61_06(1)'!B4</f>
        <v>那覇市</v>
      </c>
      <c r="C5" s="121">
        <f>SUM('a土地'!C5+'b家屋'!C5+'c償却資産'!C5)</f>
        <v>17436768</v>
      </c>
      <c r="D5" s="122">
        <f>SUM('a土地'!D5+'b家屋'!D5+'c償却資産'!D5)</f>
        <v>2215419</v>
      </c>
      <c r="E5" s="123">
        <f>SUM(C5:D5)</f>
        <v>19652187</v>
      </c>
      <c r="F5" s="121">
        <f>SUM('a土地'!F5+'b家屋'!F5+'c償却資産'!F5)</f>
        <v>16808092</v>
      </c>
      <c r="G5" s="122">
        <f>SUM('a土地'!G5+'b家屋'!G5+'c償却資産'!G5)</f>
        <v>638288</v>
      </c>
      <c r="H5" s="123">
        <f>SUM(F5:G5)</f>
        <v>17446380</v>
      </c>
      <c r="I5" s="124">
        <f>IF(C5=0,"－",(F5/C5)*100)</f>
        <v>96.39453825387824</v>
      </c>
      <c r="J5" s="242">
        <f aca="true" t="shared" si="0" ref="J5:K36">IF(D5=0,"－",(G5/D5)*100)</f>
        <v>28.81116393783749</v>
      </c>
      <c r="K5" s="125">
        <f>IF(E5=0,"－",(H5/E5)*100)</f>
        <v>88.77576831525164</v>
      </c>
    </row>
    <row r="6" spans="1:11" ht="13.5">
      <c r="A6" s="5"/>
      <c r="B6" s="75" t="str">
        <f>+'帳票61_06(1)'!B5</f>
        <v>宜野湾市</v>
      </c>
      <c r="C6" s="89">
        <f>SUM('a土地'!C6+'b家屋'!C6+'c償却資産'!C6)</f>
        <v>4082993</v>
      </c>
      <c r="D6" s="90">
        <f>SUM('a土地'!D6+'b家屋'!D6+'c償却資産'!D6)</f>
        <v>867095</v>
      </c>
      <c r="E6" s="91">
        <f aca="true" t="shared" si="1" ref="E6:E45">SUM(C6:D6)</f>
        <v>4950088</v>
      </c>
      <c r="F6" s="89">
        <f>SUM('a土地'!F6+'b家屋'!F6+'c償却資産'!F6)</f>
        <v>3828295</v>
      </c>
      <c r="G6" s="90">
        <f>SUM('a土地'!G6+'b家屋'!G6+'c償却資産'!G6)</f>
        <v>221362</v>
      </c>
      <c r="H6" s="91">
        <f aca="true" t="shared" si="2" ref="H6:H45">SUM(F6:G6)</f>
        <v>4049657</v>
      </c>
      <c r="I6" s="109">
        <f aca="true" t="shared" si="3" ref="I6:K48">IF(C6=0,"－",(F6/C6)*100)</f>
        <v>93.76197803914921</v>
      </c>
      <c r="J6" s="155">
        <f t="shared" si="0"/>
        <v>25.529151938368923</v>
      </c>
      <c r="K6" s="110">
        <f t="shared" si="0"/>
        <v>81.80979812884135</v>
      </c>
    </row>
    <row r="7" spans="1:11" ht="13.5">
      <c r="A7" s="5"/>
      <c r="B7" s="75" t="str">
        <f>+'帳票61_06(1)'!B6</f>
        <v>石垣市</v>
      </c>
      <c r="C7" s="89">
        <f>SUM('a土地'!C7+'b家屋'!C7+'c償却資産'!C7)</f>
        <v>2033687</v>
      </c>
      <c r="D7" s="90">
        <f>SUM('a土地'!D7+'b家屋'!D7+'c償却資産'!D7)</f>
        <v>512420</v>
      </c>
      <c r="E7" s="91">
        <f t="shared" si="1"/>
        <v>2546107</v>
      </c>
      <c r="F7" s="89">
        <f>SUM('a土地'!F7+'b家屋'!F7+'c償却資産'!F7)</f>
        <v>1900953</v>
      </c>
      <c r="G7" s="90">
        <f>SUM('a土地'!G7+'b家屋'!G7+'c償却資産'!G7)</f>
        <v>122290</v>
      </c>
      <c r="H7" s="91">
        <f t="shared" si="2"/>
        <v>2023243</v>
      </c>
      <c r="I7" s="109">
        <f t="shared" si="3"/>
        <v>93.4732335900264</v>
      </c>
      <c r="J7" s="155">
        <f t="shared" si="0"/>
        <v>23.865188712384374</v>
      </c>
      <c r="K7" s="110">
        <f t="shared" si="0"/>
        <v>79.46417805693162</v>
      </c>
    </row>
    <row r="8" spans="1:11" ht="13.5">
      <c r="A8" s="5"/>
      <c r="B8" s="75" t="str">
        <f>+'帳票61_06(1)'!B7</f>
        <v>浦添市</v>
      </c>
      <c r="C8" s="89">
        <f>SUM('a土地'!C8+'b家屋'!C8+'c償却資産'!C8)</f>
        <v>5567743</v>
      </c>
      <c r="D8" s="90">
        <f>SUM('a土地'!D8+'b家屋'!D8+'c償却資産'!D8)</f>
        <v>582121</v>
      </c>
      <c r="E8" s="91">
        <f t="shared" si="1"/>
        <v>6149864</v>
      </c>
      <c r="F8" s="89">
        <f>SUM('a土地'!F8+'b家屋'!F8+'c償却資産'!F8)</f>
        <v>5409196</v>
      </c>
      <c r="G8" s="90">
        <f>SUM('a土地'!G8+'b家屋'!G8+'c償却資産'!G8)</f>
        <v>169771</v>
      </c>
      <c r="H8" s="91">
        <f t="shared" si="2"/>
        <v>5578967</v>
      </c>
      <c r="I8" s="109">
        <f t="shared" si="3"/>
        <v>97.15240089206704</v>
      </c>
      <c r="J8" s="155">
        <f t="shared" si="0"/>
        <v>29.164211564262416</v>
      </c>
      <c r="K8" s="110">
        <f t="shared" si="0"/>
        <v>90.71691666677508</v>
      </c>
    </row>
    <row r="9" spans="1:11" ht="13.5">
      <c r="A9" s="5"/>
      <c r="B9" s="76" t="str">
        <f>+'帳票61_06(1)'!B8</f>
        <v>名護市</v>
      </c>
      <c r="C9" s="92">
        <f>SUM('a土地'!C9+'b家屋'!C9+'c償却資産'!C9)</f>
        <v>2628784</v>
      </c>
      <c r="D9" s="93">
        <f>SUM('a土地'!D9+'b家屋'!D9+'c償却資産'!D9)</f>
        <v>671539</v>
      </c>
      <c r="E9" s="94">
        <f t="shared" si="1"/>
        <v>3300323</v>
      </c>
      <c r="F9" s="92">
        <f>SUM('a土地'!F9+'b家屋'!F9+'c償却資産'!F9)</f>
        <v>2450160</v>
      </c>
      <c r="G9" s="93">
        <f>SUM('a土地'!G9+'b家屋'!G9+'c償却資産'!G9)</f>
        <v>109226</v>
      </c>
      <c r="H9" s="94">
        <f t="shared" si="2"/>
        <v>2559386</v>
      </c>
      <c r="I9" s="111">
        <f t="shared" si="3"/>
        <v>93.20507124206478</v>
      </c>
      <c r="J9" s="204">
        <f t="shared" si="0"/>
        <v>16.265027049806488</v>
      </c>
      <c r="K9" s="112">
        <f t="shared" si="0"/>
        <v>77.54956105811462</v>
      </c>
    </row>
    <row r="10" spans="1:11" ht="13.5">
      <c r="A10" s="5"/>
      <c r="B10" s="77" t="str">
        <f>+'帳票61_06(1)'!B9</f>
        <v>糸満市</v>
      </c>
      <c r="C10" s="95">
        <f>SUM('a土地'!C10+'b家屋'!C10+'c償却資産'!C10)</f>
        <v>2077148</v>
      </c>
      <c r="D10" s="96">
        <f>SUM('a土地'!D10+'b家屋'!D10+'c償却資産'!D10)</f>
        <v>495211</v>
      </c>
      <c r="E10" s="97">
        <f t="shared" si="1"/>
        <v>2572359</v>
      </c>
      <c r="F10" s="95">
        <f>SUM('a土地'!F10+'b家屋'!F10+'c償却資産'!F10)</f>
        <v>1949616</v>
      </c>
      <c r="G10" s="96">
        <f>SUM('a土地'!G10+'b家屋'!G10+'c償却資産'!G10)</f>
        <v>141878</v>
      </c>
      <c r="H10" s="97">
        <f t="shared" si="2"/>
        <v>2091494</v>
      </c>
      <c r="I10" s="113">
        <f t="shared" si="3"/>
        <v>93.86023528414923</v>
      </c>
      <c r="J10" s="207">
        <f t="shared" si="0"/>
        <v>28.650009793805065</v>
      </c>
      <c r="K10" s="114">
        <f t="shared" si="0"/>
        <v>81.30645839091667</v>
      </c>
    </row>
    <row r="11" spans="1:11" ht="13.5">
      <c r="A11" s="5"/>
      <c r="B11" s="75" t="str">
        <f>+'帳票61_06(1)'!B10</f>
        <v>沖縄市</v>
      </c>
      <c r="C11" s="89">
        <f>SUM('a土地'!C11+'b家屋'!C11+'c償却資産'!C11)</f>
        <v>5829805</v>
      </c>
      <c r="D11" s="90">
        <f>SUM('a土地'!D11+'b家屋'!D11+'c償却資産'!D11)</f>
        <v>1398562</v>
      </c>
      <c r="E11" s="91">
        <f t="shared" si="1"/>
        <v>7228367</v>
      </c>
      <c r="F11" s="89">
        <f>SUM('a土地'!F11+'b家屋'!F11+'c償却資産'!F11)</f>
        <v>5496790</v>
      </c>
      <c r="G11" s="90">
        <f>SUM('a土地'!G11+'b家屋'!G11+'c償却資産'!G11)</f>
        <v>209278</v>
      </c>
      <c r="H11" s="91">
        <f t="shared" si="2"/>
        <v>5706068</v>
      </c>
      <c r="I11" s="109">
        <f t="shared" si="3"/>
        <v>94.2877163129813</v>
      </c>
      <c r="J11" s="155">
        <f t="shared" si="0"/>
        <v>14.963798530204594</v>
      </c>
      <c r="K11" s="110">
        <f t="shared" si="0"/>
        <v>78.93993207594467</v>
      </c>
    </row>
    <row r="12" spans="1:11" ht="13.5">
      <c r="A12" s="5"/>
      <c r="B12" s="75" t="str">
        <f>+'帳票61_06(1)'!B11</f>
        <v>豊見城市</v>
      </c>
      <c r="C12" s="89">
        <f>SUM('a土地'!C12+'b家屋'!C12+'c償却資産'!C12)</f>
        <v>1853949</v>
      </c>
      <c r="D12" s="90">
        <f>SUM('a土地'!D12+'b家屋'!D12+'c償却資産'!D12)</f>
        <v>297971</v>
      </c>
      <c r="E12" s="91">
        <f t="shared" si="1"/>
        <v>2151920</v>
      </c>
      <c r="F12" s="89">
        <f>SUM('a土地'!F12+'b家屋'!F12+'c償却資産'!F12)</f>
        <v>1760721</v>
      </c>
      <c r="G12" s="90">
        <f>SUM('a土地'!G12+'b家屋'!G12+'c償却資産'!G12)</f>
        <v>71465</v>
      </c>
      <c r="H12" s="91">
        <f t="shared" si="2"/>
        <v>1832186</v>
      </c>
      <c r="I12" s="109">
        <f t="shared" si="3"/>
        <v>94.97138270793857</v>
      </c>
      <c r="J12" s="155">
        <f t="shared" si="0"/>
        <v>23.98387762567498</v>
      </c>
      <c r="K12" s="110">
        <f t="shared" si="0"/>
        <v>85.14191977396929</v>
      </c>
    </row>
    <row r="13" spans="1:11" ht="13.5">
      <c r="A13" s="5"/>
      <c r="B13" s="75" t="str">
        <f>+'帳票61_06(1)'!B12</f>
        <v>うるま市</v>
      </c>
      <c r="C13" s="89">
        <f>SUM('a土地'!C13+'b家屋'!C13+'c償却資産'!C13)</f>
        <v>4639980</v>
      </c>
      <c r="D13" s="90">
        <f>SUM('a土地'!D13+'b家屋'!D13+'c償却資産'!D13)</f>
        <v>1345576</v>
      </c>
      <c r="E13" s="91">
        <f t="shared" si="1"/>
        <v>5985556</v>
      </c>
      <c r="F13" s="89">
        <f>SUM('a土地'!F13+'b家屋'!F13+'c償却資産'!F13)</f>
        <v>4319285</v>
      </c>
      <c r="G13" s="90">
        <f>SUM('a土地'!G13+'b家屋'!G13+'c償却資産'!G13)</f>
        <v>323302</v>
      </c>
      <c r="H13" s="91">
        <f t="shared" si="2"/>
        <v>4642587</v>
      </c>
      <c r="I13" s="109">
        <f t="shared" si="3"/>
        <v>93.08844003637947</v>
      </c>
      <c r="J13" s="155">
        <f t="shared" si="0"/>
        <v>24.027033775869963</v>
      </c>
      <c r="K13" s="110">
        <f t="shared" si="0"/>
        <v>77.56317040555632</v>
      </c>
    </row>
    <row r="14" spans="1:11" ht="13.5">
      <c r="A14" s="5"/>
      <c r="B14" s="76" t="str">
        <f>+'帳票61_06(1)'!B13</f>
        <v>宮古島市</v>
      </c>
      <c r="C14" s="92">
        <f>SUM('a土地'!C14+'b家屋'!C14+'c償却資産'!C14)</f>
        <v>2111160</v>
      </c>
      <c r="D14" s="93">
        <f>SUM('a土地'!D14+'b家屋'!D14+'c償却資産'!D14)</f>
        <v>620690</v>
      </c>
      <c r="E14" s="94">
        <f t="shared" si="1"/>
        <v>2731850</v>
      </c>
      <c r="F14" s="92">
        <f>SUM('a土地'!F14+'b家屋'!F14+'c償却資産'!F14)</f>
        <v>1964732</v>
      </c>
      <c r="G14" s="93">
        <f>SUM('a土地'!G14+'b家屋'!G14+'c償却資産'!G14)</f>
        <v>147754</v>
      </c>
      <c r="H14" s="94">
        <f t="shared" si="2"/>
        <v>2112486</v>
      </c>
      <c r="I14" s="111">
        <f t="shared" si="3"/>
        <v>93.06409746300612</v>
      </c>
      <c r="J14" s="204">
        <f t="shared" si="0"/>
        <v>23.804797886223398</v>
      </c>
      <c r="K14" s="112">
        <f t="shared" si="0"/>
        <v>77.32803777659828</v>
      </c>
    </row>
    <row r="15" spans="1:11" ht="13.5">
      <c r="A15" s="5"/>
      <c r="B15" s="77" t="str">
        <f>+'帳票61_06(1)'!B14</f>
        <v>南城市</v>
      </c>
      <c r="C15" s="95">
        <f>SUM('a土地'!C15+'b家屋'!C15+'c償却資産'!C15)</f>
        <v>1144966</v>
      </c>
      <c r="D15" s="96">
        <f>SUM('a土地'!D15+'b家屋'!D15+'c償却資産'!D15)</f>
        <v>214289</v>
      </c>
      <c r="E15" s="97">
        <f t="shared" si="1"/>
        <v>1359255</v>
      </c>
      <c r="F15" s="95">
        <f>SUM('a土地'!F15+'b家屋'!F15+'c償却資産'!F15)</f>
        <v>1079355</v>
      </c>
      <c r="G15" s="96">
        <f>SUM('a土地'!G15+'b家屋'!G15+'c償却資産'!G15)</f>
        <v>40748</v>
      </c>
      <c r="H15" s="97">
        <f t="shared" si="2"/>
        <v>1120103</v>
      </c>
      <c r="I15" s="113">
        <f t="shared" si="3"/>
        <v>94.26961149938077</v>
      </c>
      <c r="J15" s="207">
        <f t="shared" si="0"/>
        <v>19.0154417632263</v>
      </c>
      <c r="K15" s="114">
        <f t="shared" si="0"/>
        <v>82.40565603952165</v>
      </c>
    </row>
    <row r="16" spans="1:11" ht="13.5">
      <c r="A16" s="5"/>
      <c r="B16" s="78" t="str">
        <f>+'帳票61_06(1)'!B15</f>
        <v>国頭村</v>
      </c>
      <c r="C16" s="86">
        <f>SUM('a土地'!C16+'b家屋'!C16+'c償却資産'!C16)</f>
        <v>178540</v>
      </c>
      <c r="D16" s="87">
        <f>SUM('a土地'!D16+'b家屋'!D16+'c償却資産'!D16)</f>
        <v>35839</v>
      </c>
      <c r="E16" s="88">
        <f t="shared" si="1"/>
        <v>214379</v>
      </c>
      <c r="F16" s="86">
        <f>SUM('a土地'!F16+'b家屋'!F16+'c償却資産'!F16)</f>
        <v>168348</v>
      </c>
      <c r="G16" s="87">
        <f>SUM('a土地'!G16+'b家屋'!G16+'c償却資産'!G16)</f>
        <v>5591</v>
      </c>
      <c r="H16" s="88">
        <f t="shared" si="2"/>
        <v>173939</v>
      </c>
      <c r="I16" s="107">
        <f t="shared" si="3"/>
        <v>94.29147529965275</v>
      </c>
      <c r="J16" s="210">
        <f t="shared" si="0"/>
        <v>15.60032366974525</v>
      </c>
      <c r="K16" s="108">
        <f t="shared" si="0"/>
        <v>81.1362120356938</v>
      </c>
    </row>
    <row r="17" spans="1:11" ht="13.5">
      <c r="A17" s="5"/>
      <c r="B17" s="75" t="str">
        <f>+'帳票61_06(1)'!B16</f>
        <v>大宜味村</v>
      </c>
      <c r="C17" s="89">
        <f>SUM('a土地'!C17+'b家屋'!C17+'c償却資産'!C17)</f>
        <v>98636</v>
      </c>
      <c r="D17" s="90">
        <f>SUM('a土地'!D17+'b家屋'!D17+'c償却資産'!D17)</f>
        <v>30422</v>
      </c>
      <c r="E17" s="91">
        <f t="shared" si="1"/>
        <v>129058</v>
      </c>
      <c r="F17" s="89">
        <f>SUM('a土地'!F17+'b家屋'!F17+'c償却資産'!F17)</f>
        <v>84296</v>
      </c>
      <c r="G17" s="90">
        <f>SUM('a土地'!G17+'b家屋'!G17+'c償却資産'!G17)</f>
        <v>2418</v>
      </c>
      <c r="H17" s="91">
        <f t="shared" si="2"/>
        <v>86714</v>
      </c>
      <c r="I17" s="109">
        <f t="shared" si="3"/>
        <v>85.46169755464537</v>
      </c>
      <c r="J17" s="155">
        <f t="shared" si="0"/>
        <v>7.948195384918809</v>
      </c>
      <c r="K17" s="110">
        <f t="shared" si="0"/>
        <v>67.18994560585163</v>
      </c>
    </row>
    <row r="18" spans="1:11" ht="13.5">
      <c r="A18" s="5"/>
      <c r="B18" s="75" t="str">
        <f>+'帳票61_06(1)'!B17</f>
        <v>東村</v>
      </c>
      <c r="C18" s="89">
        <f>SUM('a土地'!C18+'b家屋'!C18+'c償却資産'!C18)</f>
        <v>47293</v>
      </c>
      <c r="D18" s="90">
        <f>SUM('a土地'!D18+'b家屋'!D18+'c償却資産'!D18)</f>
        <v>8911</v>
      </c>
      <c r="E18" s="91">
        <f t="shared" si="1"/>
        <v>56204</v>
      </c>
      <c r="F18" s="89">
        <f>SUM('a土地'!F18+'b家屋'!F18+'c償却資産'!F18)</f>
        <v>45074</v>
      </c>
      <c r="G18" s="90">
        <f>SUM('a土地'!G18+'b家屋'!G18+'c償却資産'!G18)</f>
        <v>730</v>
      </c>
      <c r="H18" s="91">
        <f t="shared" si="2"/>
        <v>45804</v>
      </c>
      <c r="I18" s="109">
        <f t="shared" si="3"/>
        <v>95.3079736958958</v>
      </c>
      <c r="J18" s="155">
        <f t="shared" si="0"/>
        <v>8.19212209628549</v>
      </c>
      <c r="K18" s="110">
        <f t="shared" si="0"/>
        <v>81.4959789338837</v>
      </c>
    </row>
    <row r="19" spans="1:11" ht="13.5">
      <c r="A19" s="5"/>
      <c r="B19" s="76" t="str">
        <f>+'帳票61_06(1)'!B18</f>
        <v>今帰仁村</v>
      </c>
      <c r="C19" s="92">
        <f>SUM('a土地'!C19+'b家屋'!C19+'c償却資産'!C19)</f>
        <v>251259</v>
      </c>
      <c r="D19" s="93">
        <f>SUM('a土地'!D19+'b家屋'!D19+'c償却資産'!D19)</f>
        <v>38797</v>
      </c>
      <c r="E19" s="94">
        <f t="shared" si="1"/>
        <v>290056</v>
      </c>
      <c r="F19" s="92">
        <f>SUM('a土地'!F19+'b家屋'!F19+'c償却資産'!F19)</f>
        <v>240463</v>
      </c>
      <c r="G19" s="93">
        <f>SUM('a土地'!G19+'b家屋'!G19+'c償却資産'!G19)</f>
        <v>5911</v>
      </c>
      <c r="H19" s="94">
        <f t="shared" si="2"/>
        <v>246374</v>
      </c>
      <c r="I19" s="111">
        <f t="shared" si="3"/>
        <v>95.70323849095954</v>
      </c>
      <c r="J19" s="204">
        <f t="shared" si="0"/>
        <v>15.235714101605794</v>
      </c>
      <c r="K19" s="112">
        <f t="shared" si="0"/>
        <v>84.94014948837466</v>
      </c>
    </row>
    <row r="20" spans="1:11" ht="13.5">
      <c r="A20" s="5"/>
      <c r="B20" s="77" t="str">
        <f>+'帳票61_06(1)'!B19</f>
        <v>本部町</v>
      </c>
      <c r="C20" s="95">
        <f>SUM('a土地'!C20+'b家屋'!C20+'c償却資産'!C20)</f>
        <v>428241</v>
      </c>
      <c r="D20" s="96">
        <f>SUM('a土地'!D20+'b家屋'!D20+'c償却資産'!D20)</f>
        <v>147594</v>
      </c>
      <c r="E20" s="97">
        <f t="shared" si="1"/>
        <v>575835</v>
      </c>
      <c r="F20" s="95">
        <f>SUM('a土地'!F20+'b家屋'!F20+'c償却資産'!F20)</f>
        <v>394089</v>
      </c>
      <c r="G20" s="96">
        <f>SUM('a土地'!G20+'b家屋'!G20+'c償却資産'!G20)</f>
        <v>18626</v>
      </c>
      <c r="H20" s="97">
        <f t="shared" si="2"/>
        <v>412715</v>
      </c>
      <c r="I20" s="113">
        <f t="shared" si="3"/>
        <v>92.02505131456353</v>
      </c>
      <c r="J20" s="207">
        <f t="shared" si="0"/>
        <v>12.61975419054975</v>
      </c>
      <c r="K20" s="114">
        <f t="shared" si="0"/>
        <v>71.67244089018556</v>
      </c>
    </row>
    <row r="21" spans="1:11" ht="13.5">
      <c r="A21" s="5"/>
      <c r="B21" s="75" t="str">
        <f>+'帳票61_06(1)'!B20</f>
        <v>恩納村</v>
      </c>
      <c r="C21" s="89">
        <f>SUM('a土地'!C21+'b家屋'!C21+'c償却資産'!C21)</f>
        <v>770936</v>
      </c>
      <c r="D21" s="90">
        <f>SUM('a土地'!D21+'b家屋'!D21+'c償却資産'!D21)</f>
        <v>106031</v>
      </c>
      <c r="E21" s="91">
        <f t="shared" si="1"/>
        <v>876967</v>
      </c>
      <c r="F21" s="89">
        <f>SUM('a土地'!F21+'b家屋'!F21+'c償却資産'!F21)</f>
        <v>743429</v>
      </c>
      <c r="G21" s="90">
        <f>SUM('a土地'!G21+'b家屋'!G21+'c償却資産'!G21)</f>
        <v>20030</v>
      </c>
      <c r="H21" s="91">
        <f t="shared" si="2"/>
        <v>763459</v>
      </c>
      <c r="I21" s="109">
        <f t="shared" si="3"/>
        <v>96.43199954341216</v>
      </c>
      <c r="J21" s="155">
        <f t="shared" si="0"/>
        <v>18.890701775895728</v>
      </c>
      <c r="K21" s="110">
        <f t="shared" si="0"/>
        <v>87.05675356085236</v>
      </c>
    </row>
    <row r="22" spans="1:11" ht="13.5">
      <c r="A22" s="5"/>
      <c r="B22" s="75" t="str">
        <f>+'帳票61_06(1)'!B21</f>
        <v>宜野座村</v>
      </c>
      <c r="C22" s="89">
        <f>SUM('a土地'!C22+'b家屋'!C22+'c償却資産'!C22)</f>
        <v>156089</v>
      </c>
      <c r="D22" s="90">
        <f>SUM('a土地'!D22+'b家屋'!D22+'c償却資産'!D22)</f>
        <v>72291</v>
      </c>
      <c r="E22" s="91">
        <f t="shared" si="1"/>
        <v>228380</v>
      </c>
      <c r="F22" s="89">
        <f>SUM('a土地'!F22+'b家屋'!F22+'c償却資産'!F22)</f>
        <v>143230</v>
      </c>
      <c r="G22" s="90">
        <f>SUM('a土地'!G22+'b家屋'!G22+'c償却資産'!G22)</f>
        <v>17262</v>
      </c>
      <c r="H22" s="91">
        <f t="shared" si="2"/>
        <v>160492</v>
      </c>
      <c r="I22" s="109">
        <f t="shared" si="3"/>
        <v>91.76175130854833</v>
      </c>
      <c r="J22" s="155">
        <f t="shared" si="0"/>
        <v>23.87849109847699</v>
      </c>
      <c r="K22" s="110">
        <f t="shared" si="0"/>
        <v>70.27410456257115</v>
      </c>
    </row>
    <row r="23" spans="1:11" ht="13.5">
      <c r="A23" s="5"/>
      <c r="B23" s="75" t="str">
        <f>+'帳票61_06(1)'!B22</f>
        <v>金武町</v>
      </c>
      <c r="C23" s="89">
        <f>SUM('a土地'!C23+'b家屋'!C23+'c償却資産'!C23)</f>
        <v>569890</v>
      </c>
      <c r="D23" s="90">
        <f>SUM('a土地'!D23+'b家屋'!D23+'c償却資産'!D23)</f>
        <v>187412</v>
      </c>
      <c r="E23" s="91">
        <f t="shared" si="1"/>
        <v>757302</v>
      </c>
      <c r="F23" s="89">
        <f>SUM('a土地'!F23+'b家屋'!F23+'c償却資産'!F23)</f>
        <v>535450</v>
      </c>
      <c r="G23" s="90">
        <f>SUM('a土地'!G23+'b家屋'!G23+'c償却資産'!G23)</f>
        <v>25264</v>
      </c>
      <c r="H23" s="91">
        <f t="shared" si="2"/>
        <v>560714</v>
      </c>
      <c r="I23" s="109">
        <f t="shared" si="3"/>
        <v>93.95672849146325</v>
      </c>
      <c r="J23" s="155">
        <f t="shared" si="0"/>
        <v>13.480460162636332</v>
      </c>
      <c r="K23" s="110">
        <f t="shared" si="0"/>
        <v>74.04100345700923</v>
      </c>
    </row>
    <row r="24" spans="1:11" ht="13.5">
      <c r="A24" s="5"/>
      <c r="B24" s="76" t="str">
        <f>+'帳票61_06(1)'!B23</f>
        <v>伊江村</v>
      </c>
      <c r="C24" s="92">
        <f>SUM('a土地'!C24+'b家屋'!C24+'c償却資産'!C24)</f>
        <v>142061</v>
      </c>
      <c r="D24" s="93">
        <f>SUM('a土地'!D24+'b家屋'!D24+'c償却資産'!D24)</f>
        <v>18398</v>
      </c>
      <c r="E24" s="94">
        <f t="shared" si="1"/>
        <v>160459</v>
      </c>
      <c r="F24" s="92">
        <f>SUM('a土地'!F24+'b家屋'!F24+'c償却資産'!F24)</f>
        <v>137605</v>
      </c>
      <c r="G24" s="93">
        <f>SUM('a土地'!G24+'b家屋'!G24+'c償却資産'!G24)</f>
        <v>1876</v>
      </c>
      <c r="H24" s="94">
        <f t="shared" si="2"/>
        <v>139481</v>
      </c>
      <c r="I24" s="111">
        <f t="shared" si="3"/>
        <v>96.86331927833818</v>
      </c>
      <c r="J24" s="204">
        <f t="shared" si="0"/>
        <v>10.196760517447549</v>
      </c>
      <c r="K24" s="112">
        <f t="shared" si="0"/>
        <v>86.92625530509352</v>
      </c>
    </row>
    <row r="25" spans="1:11" ht="13.5">
      <c r="A25" s="5"/>
      <c r="B25" s="77" t="str">
        <f>+'帳票61_06(1)'!B24</f>
        <v>読谷村</v>
      </c>
      <c r="C25" s="95">
        <f>SUM('a土地'!C25+'b家屋'!C25+'c償却資産'!C25)</f>
        <v>1418236</v>
      </c>
      <c r="D25" s="96">
        <f>SUM('a土地'!D25+'b家屋'!D25+'c償却資産'!D25)</f>
        <v>285748</v>
      </c>
      <c r="E25" s="97">
        <f t="shared" si="1"/>
        <v>1703984</v>
      </c>
      <c r="F25" s="95">
        <f>SUM('a土地'!F25+'b家屋'!F25+'c償却資産'!F25)</f>
        <v>1332889</v>
      </c>
      <c r="G25" s="96">
        <f>SUM('a土地'!G25+'b家屋'!G25+'c償却資産'!G25)</f>
        <v>74254</v>
      </c>
      <c r="H25" s="97">
        <f t="shared" si="2"/>
        <v>1407143</v>
      </c>
      <c r="I25" s="113">
        <f t="shared" si="3"/>
        <v>93.98217221957418</v>
      </c>
      <c r="J25" s="207">
        <f t="shared" si="0"/>
        <v>25.985833671626747</v>
      </c>
      <c r="K25" s="114">
        <f t="shared" si="0"/>
        <v>82.5795899492014</v>
      </c>
    </row>
    <row r="26" spans="1:11" ht="13.5">
      <c r="A26" s="5"/>
      <c r="B26" s="75" t="str">
        <f>+'帳票61_06(1)'!B25</f>
        <v>嘉手納町</v>
      </c>
      <c r="C26" s="89">
        <f>SUM('a土地'!C26+'b家屋'!C26+'c償却資産'!C26)</f>
        <v>831206</v>
      </c>
      <c r="D26" s="90">
        <f>SUM('a土地'!D26+'b家屋'!D26+'c償却資産'!D26)</f>
        <v>77954</v>
      </c>
      <c r="E26" s="91">
        <f t="shared" si="1"/>
        <v>909160</v>
      </c>
      <c r="F26" s="89">
        <f>SUM('a土地'!F26+'b家屋'!F26+'c償却資産'!F26)</f>
        <v>799228</v>
      </c>
      <c r="G26" s="90">
        <f>SUM('a土地'!G26+'b家屋'!G26+'c償却資産'!G26)</f>
        <v>20806</v>
      </c>
      <c r="H26" s="91">
        <f t="shared" si="2"/>
        <v>820034</v>
      </c>
      <c r="I26" s="109">
        <f t="shared" si="3"/>
        <v>96.15281891612909</v>
      </c>
      <c r="J26" s="155">
        <f t="shared" si="0"/>
        <v>26.690099289324476</v>
      </c>
      <c r="K26" s="110">
        <f t="shared" si="0"/>
        <v>90.1968850367372</v>
      </c>
    </row>
    <row r="27" spans="1:11" ht="13.5">
      <c r="A27" s="5"/>
      <c r="B27" s="75" t="str">
        <f>+'帳票61_06(1)'!B26</f>
        <v>北谷町</v>
      </c>
      <c r="C27" s="89">
        <f>SUM('a土地'!C27+'b家屋'!C27+'c償却資産'!C27)</f>
        <v>1764902</v>
      </c>
      <c r="D27" s="90">
        <f>SUM('a土地'!D27+'b家屋'!D27+'c償却資産'!D27)</f>
        <v>277338</v>
      </c>
      <c r="E27" s="91">
        <f t="shared" si="1"/>
        <v>2042240</v>
      </c>
      <c r="F27" s="89">
        <f>SUM('a土地'!F27+'b家屋'!F27+'c償却資産'!F27)</f>
        <v>1679380</v>
      </c>
      <c r="G27" s="90">
        <f>SUM('a土地'!G27+'b家屋'!G27+'c償却資産'!G27)</f>
        <v>54159</v>
      </c>
      <c r="H27" s="91">
        <f t="shared" si="2"/>
        <v>1733539</v>
      </c>
      <c r="I27" s="109">
        <f t="shared" si="3"/>
        <v>95.15429185303206</v>
      </c>
      <c r="J27" s="155">
        <f t="shared" si="0"/>
        <v>19.52815697812777</v>
      </c>
      <c r="K27" s="110">
        <f t="shared" si="0"/>
        <v>84.88419578502037</v>
      </c>
    </row>
    <row r="28" spans="1:11" ht="13.5">
      <c r="A28" s="5"/>
      <c r="B28" s="75" t="str">
        <f>+'帳票61_06(1)'!B27</f>
        <v>北中城村</v>
      </c>
      <c r="C28" s="89">
        <f>SUM('a土地'!C28+'b家屋'!C28+'c償却資産'!C28)</f>
        <v>730782</v>
      </c>
      <c r="D28" s="90">
        <f>SUM('a土地'!D28+'b家屋'!D28+'c償却資産'!D28)</f>
        <v>130505</v>
      </c>
      <c r="E28" s="91">
        <f t="shared" si="1"/>
        <v>861287</v>
      </c>
      <c r="F28" s="89">
        <f>SUM('a土地'!F28+'b家屋'!F28+'c償却資産'!F28)</f>
        <v>695814</v>
      </c>
      <c r="G28" s="90">
        <f>SUM('a土地'!G28+'b家屋'!G28+'c償却資産'!G28)</f>
        <v>37648</v>
      </c>
      <c r="H28" s="91">
        <f t="shared" si="2"/>
        <v>733462</v>
      </c>
      <c r="I28" s="109">
        <f t="shared" si="3"/>
        <v>95.21498887493124</v>
      </c>
      <c r="J28" s="155">
        <f t="shared" si="0"/>
        <v>28.84793686065668</v>
      </c>
      <c r="K28" s="110">
        <f t="shared" si="0"/>
        <v>85.15883787866298</v>
      </c>
    </row>
    <row r="29" spans="1:11" ht="13.5">
      <c r="A29" s="5"/>
      <c r="B29" s="76" t="str">
        <f>+'帳票61_06(1)'!B28</f>
        <v>中城村</v>
      </c>
      <c r="C29" s="92">
        <f>SUM('a土地'!C29+'b家屋'!C29+'c償却資産'!C29)</f>
        <v>690226</v>
      </c>
      <c r="D29" s="93">
        <f>SUM('a土地'!D29+'b家屋'!D29+'c償却資産'!D29)</f>
        <v>157554</v>
      </c>
      <c r="E29" s="94">
        <f t="shared" si="1"/>
        <v>847780</v>
      </c>
      <c r="F29" s="92">
        <f>SUM('a土地'!F29+'b家屋'!F29+'c償却資産'!F29)</f>
        <v>658040</v>
      </c>
      <c r="G29" s="93">
        <f>SUM('a土地'!G29+'b家屋'!G29+'c償却資産'!G29)</f>
        <v>28563</v>
      </c>
      <c r="H29" s="94">
        <f t="shared" si="2"/>
        <v>686603</v>
      </c>
      <c r="I29" s="111">
        <f t="shared" si="3"/>
        <v>95.33688965643137</v>
      </c>
      <c r="J29" s="204">
        <f t="shared" si="0"/>
        <v>18.129022430404813</v>
      </c>
      <c r="K29" s="112">
        <f t="shared" si="0"/>
        <v>80.98834603316898</v>
      </c>
    </row>
    <row r="30" spans="1:11" ht="13.5">
      <c r="A30" s="5"/>
      <c r="B30" s="77" t="str">
        <f>+'帳票61_06(1)'!B29</f>
        <v>西原町</v>
      </c>
      <c r="C30" s="95">
        <f>SUM('a土地'!C30+'b家屋'!C30+'c償却資産'!C30)</f>
        <v>1562217</v>
      </c>
      <c r="D30" s="96">
        <f>SUM('a土地'!D30+'b家屋'!D30+'c償却資産'!D30)</f>
        <v>245687</v>
      </c>
      <c r="E30" s="97">
        <f t="shared" si="1"/>
        <v>1807904</v>
      </c>
      <c r="F30" s="95">
        <f>SUM('a土地'!F30+'b家屋'!F30+'c償却資産'!F30)</f>
        <v>1509182</v>
      </c>
      <c r="G30" s="96">
        <f>SUM('a土地'!G30+'b家屋'!G30+'c償却資産'!G30)</f>
        <v>63464</v>
      </c>
      <c r="H30" s="97">
        <f t="shared" si="2"/>
        <v>1572646</v>
      </c>
      <c r="I30" s="113">
        <f t="shared" si="3"/>
        <v>96.60514512388484</v>
      </c>
      <c r="J30" s="207">
        <f t="shared" si="0"/>
        <v>25.83124056217871</v>
      </c>
      <c r="K30" s="114">
        <f t="shared" si="0"/>
        <v>86.98725153547976</v>
      </c>
    </row>
    <row r="31" spans="1:11" ht="13.5">
      <c r="A31" s="5"/>
      <c r="B31" s="75" t="str">
        <f>+'帳票61_06(1)'!B30</f>
        <v>与那原町</v>
      </c>
      <c r="C31" s="89">
        <f>SUM('a土地'!C31+'b家屋'!C31+'c償却資産'!C31)</f>
        <v>496299</v>
      </c>
      <c r="D31" s="90">
        <f>SUM('a土地'!D31+'b家屋'!D31+'c償却資産'!D31)</f>
        <v>89632</v>
      </c>
      <c r="E31" s="91">
        <f t="shared" si="1"/>
        <v>585931</v>
      </c>
      <c r="F31" s="89">
        <f>SUM('a土地'!F31+'b家屋'!F31+'c償却資産'!F31)</f>
        <v>473604</v>
      </c>
      <c r="G31" s="90">
        <f>SUM('a土地'!G31+'b家屋'!G31+'c償却資産'!G31)</f>
        <v>16084</v>
      </c>
      <c r="H31" s="91">
        <f t="shared" si="2"/>
        <v>489688</v>
      </c>
      <c r="I31" s="109">
        <f t="shared" si="3"/>
        <v>95.42715177745673</v>
      </c>
      <c r="J31" s="155">
        <f t="shared" si="0"/>
        <v>17.94448411281685</v>
      </c>
      <c r="K31" s="110">
        <f t="shared" si="0"/>
        <v>83.57434578474258</v>
      </c>
    </row>
    <row r="32" spans="1:11" ht="13.5">
      <c r="A32" s="5"/>
      <c r="B32" s="75" t="str">
        <f>+'帳票61_06(1)'!B31</f>
        <v>南風原町</v>
      </c>
      <c r="C32" s="89">
        <f>SUM('a土地'!C32+'b家屋'!C32+'c償却資産'!C32)</f>
        <v>1457162</v>
      </c>
      <c r="D32" s="90">
        <f>SUM('a土地'!D32+'b家屋'!D32+'c償却資産'!D32)</f>
        <v>168237</v>
      </c>
      <c r="E32" s="91">
        <f>SUM(C32:D32)</f>
        <v>1625399</v>
      </c>
      <c r="F32" s="89">
        <f>SUM('a土地'!F32+'b家屋'!F32+'c償却資産'!F32)</f>
        <v>1418184</v>
      </c>
      <c r="G32" s="90">
        <f>SUM('a土地'!G32+'b家屋'!G32+'c償却資産'!G32)</f>
        <v>35054</v>
      </c>
      <c r="H32" s="91">
        <f>SUM(F32:G32)</f>
        <v>1453238</v>
      </c>
      <c r="I32" s="109">
        <f t="shared" si="3"/>
        <v>97.3250743568663</v>
      </c>
      <c r="J32" s="155">
        <f t="shared" si="0"/>
        <v>20.836082431331988</v>
      </c>
      <c r="K32" s="110">
        <f t="shared" si="0"/>
        <v>89.40807764739611</v>
      </c>
    </row>
    <row r="33" spans="1:11" ht="13.5">
      <c r="A33" s="5"/>
      <c r="B33" s="75" t="str">
        <f>+'帳票61_06(1)'!B32</f>
        <v>渡嘉敷村</v>
      </c>
      <c r="C33" s="89">
        <f>SUM('a土地'!C33+'b家屋'!C33+'c償却資産'!C33)</f>
        <v>26005</v>
      </c>
      <c r="D33" s="90">
        <f>SUM('a土地'!D33+'b家屋'!D33+'c償却資産'!D33)</f>
        <v>2182</v>
      </c>
      <c r="E33" s="91">
        <f t="shared" si="1"/>
        <v>28187</v>
      </c>
      <c r="F33" s="89">
        <f>SUM('a土地'!F33+'b家屋'!F33+'c償却資産'!F33)</f>
        <v>25419</v>
      </c>
      <c r="G33" s="90">
        <f>SUM('a土地'!G33+'b家屋'!G33+'c償却資産'!G33)</f>
        <v>1438</v>
      </c>
      <c r="H33" s="91">
        <f t="shared" si="2"/>
        <v>26857</v>
      </c>
      <c r="I33" s="109">
        <f t="shared" si="3"/>
        <v>97.74658719477024</v>
      </c>
      <c r="J33" s="155">
        <f t="shared" si="0"/>
        <v>65.90284142988084</v>
      </c>
      <c r="K33" s="110">
        <f t="shared" si="0"/>
        <v>95.2815127541065</v>
      </c>
    </row>
    <row r="34" spans="1:11" ht="13.5">
      <c r="A34" s="5"/>
      <c r="B34" s="76" t="str">
        <f>+'帳票61_06(1)'!B33</f>
        <v>座間味村</v>
      </c>
      <c r="C34" s="92">
        <f>SUM('a土地'!C34+'b家屋'!C34+'c償却資産'!C34)</f>
        <v>36112</v>
      </c>
      <c r="D34" s="93">
        <f>SUM('a土地'!D34+'b家屋'!D34+'c償却資産'!D34)</f>
        <v>13875</v>
      </c>
      <c r="E34" s="94">
        <f t="shared" si="1"/>
        <v>49987</v>
      </c>
      <c r="F34" s="92">
        <f>SUM('a土地'!F34+'b家屋'!F34+'c償却資産'!F34)</f>
        <v>32511</v>
      </c>
      <c r="G34" s="93">
        <f>SUM('a土地'!G34+'b家屋'!G34+'c償却資産'!G34)</f>
        <v>4195</v>
      </c>
      <c r="H34" s="94">
        <f t="shared" si="2"/>
        <v>36706</v>
      </c>
      <c r="I34" s="111">
        <f t="shared" si="3"/>
        <v>90.02824545857334</v>
      </c>
      <c r="J34" s="204">
        <f t="shared" si="0"/>
        <v>30.234234234234236</v>
      </c>
      <c r="K34" s="112">
        <f t="shared" si="0"/>
        <v>73.43109208394183</v>
      </c>
    </row>
    <row r="35" spans="1:11" ht="13.5">
      <c r="A35" s="5"/>
      <c r="B35" s="77" t="str">
        <f>+'帳票61_06(1)'!B34</f>
        <v>粟国村</v>
      </c>
      <c r="C35" s="95">
        <f>SUM('a土地'!C35+'b家屋'!C35+'c償却資産'!C35)</f>
        <v>26986</v>
      </c>
      <c r="D35" s="96">
        <f>SUM('a土地'!D35+'b家屋'!D35+'c償却資産'!D35)</f>
        <v>5478</v>
      </c>
      <c r="E35" s="97">
        <f t="shared" si="1"/>
        <v>32464</v>
      </c>
      <c r="F35" s="95">
        <f>SUM('a土地'!F35+'b家屋'!F35+'c償却資産'!F35)</f>
        <v>25356</v>
      </c>
      <c r="G35" s="96">
        <f>SUM('a土地'!G35+'b家屋'!G35+'c償却資産'!G35)</f>
        <v>1764</v>
      </c>
      <c r="H35" s="97">
        <f t="shared" si="2"/>
        <v>27120</v>
      </c>
      <c r="I35" s="113">
        <f t="shared" si="3"/>
        <v>93.95983102349366</v>
      </c>
      <c r="J35" s="207">
        <f t="shared" si="0"/>
        <v>32.20153340635268</v>
      </c>
      <c r="K35" s="114">
        <f t="shared" si="0"/>
        <v>83.53868900936422</v>
      </c>
    </row>
    <row r="36" spans="1:11" ht="13.5">
      <c r="A36" s="5"/>
      <c r="B36" s="75" t="str">
        <f>+'帳票61_06(1)'!B35</f>
        <v>渡名喜村</v>
      </c>
      <c r="C36" s="89">
        <f>SUM('a土地'!C36+'b家屋'!C36+'c償却資産'!C36)</f>
        <v>8728</v>
      </c>
      <c r="D36" s="90">
        <f>SUM('a土地'!D36+'b家屋'!D36+'c償却資産'!D36)</f>
        <v>522</v>
      </c>
      <c r="E36" s="91">
        <f t="shared" si="1"/>
        <v>9250</v>
      </c>
      <c r="F36" s="89">
        <f>SUM('a土地'!F36+'b家屋'!F36+'c償却資産'!F36)</f>
        <v>8182</v>
      </c>
      <c r="G36" s="90">
        <f>SUM('a土地'!G36+'b家屋'!G36+'c償却資産'!G36)</f>
        <v>106</v>
      </c>
      <c r="H36" s="91">
        <f t="shared" si="2"/>
        <v>8288</v>
      </c>
      <c r="I36" s="109">
        <f t="shared" si="3"/>
        <v>93.7442713107241</v>
      </c>
      <c r="J36" s="155">
        <f t="shared" si="0"/>
        <v>20.306513409961685</v>
      </c>
      <c r="K36" s="110">
        <f t="shared" si="0"/>
        <v>89.60000000000001</v>
      </c>
    </row>
    <row r="37" spans="1:11" ht="13.5">
      <c r="A37" s="5"/>
      <c r="B37" s="75" t="str">
        <f>+'帳票61_06(1)'!B36</f>
        <v>南大東村</v>
      </c>
      <c r="C37" s="89">
        <f>SUM('a土地'!C37+'b家屋'!C37+'c償却資産'!C37)</f>
        <v>71971</v>
      </c>
      <c r="D37" s="90">
        <f>SUM('a土地'!D37+'b家屋'!D37+'c償却資産'!D37)</f>
        <v>11698</v>
      </c>
      <c r="E37" s="91">
        <f t="shared" si="1"/>
        <v>83669</v>
      </c>
      <c r="F37" s="89">
        <f>SUM('a土地'!F37+'b家屋'!F37+'c償却資産'!F37)</f>
        <v>69220</v>
      </c>
      <c r="G37" s="90">
        <f>SUM('a土地'!G37+'b家屋'!G37+'c償却資産'!G37)</f>
        <v>1087</v>
      </c>
      <c r="H37" s="91">
        <f t="shared" si="2"/>
        <v>70307</v>
      </c>
      <c r="I37" s="109">
        <f t="shared" si="3"/>
        <v>96.17762709980408</v>
      </c>
      <c r="J37" s="155">
        <f t="shared" si="3"/>
        <v>9.292186698580954</v>
      </c>
      <c r="K37" s="110">
        <f t="shared" si="3"/>
        <v>84.02992745222245</v>
      </c>
    </row>
    <row r="38" spans="1:11" ht="13.5">
      <c r="A38" s="5"/>
      <c r="B38" s="75" t="str">
        <f>+'帳票61_06(1)'!B37</f>
        <v>北大東村</v>
      </c>
      <c r="C38" s="89">
        <f>SUM('a土地'!C38+'b家屋'!C38+'c償却資産'!C38)</f>
        <v>18727</v>
      </c>
      <c r="D38" s="90">
        <f>SUM('a土地'!D38+'b家屋'!D38+'c償却資産'!D38)</f>
        <v>2049</v>
      </c>
      <c r="E38" s="91">
        <f t="shared" si="1"/>
        <v>20776</v>
      </c>
      <c r="F38" s="89">
        <f>SUM('a土地'!F38+'b家屋'!F38+'c償却資産'!F38)</f>
        <v>18256</v>
      </c>
      <c r="G38" s="90">
        <f>SUM('a土地'!G38+'b家屋'!G38+'c償却資産'!G38)</f>
        <v>862</v>
      </c>
      <c r="H38" s="91">
        <f t="shared" si="2"/>
        <v>19118</v>
      </c>
      <c r="I38" s="109">
        <f t="shared" si="3"/>
        <v>97.48491482885673</v>
      </c>
      <c r="J38" s="155">
        <f t="shared" si="3"/>
        <v>42.06930209858468</v>
      </c>
      <c r="K38" s="110">
        <f t="shared" si="3"/>
        <v>92.0196380438968</v>
      </c>
    </row>
    <row r="39" spans="1:11" ht="13.5">
      <c r="A39" s="5"/>
      <c r="B39" s="76" t="str">
        <f>+'帳票61_06(1)'!B38</f>
        <v>伊平屋村</v>
      </c>
      <c r="C39" s="92">
        <f>SUM('a土地'!C39+'b家屋'!C39+'c償却資産'!C39)</f>
        <v>29358</v>
      </c>
      <c r="D39" s="93">
        <f>SUM('a土地'!D39+'b家屋'!D39+'c償却資産'!D39)</f>
        <v>5229</v>
      </c>
      <c r="E39" s="94">
        <f t="shared" si="1"/>
        <v>34587</v>
      </c>
      <c r="F39" s="92">
        <f>SUM('a土地'!F39+'b家屋'!F39+'c償却資産'!F39)</f>
        <v>27230</v>
      </c>
      <c r="G39" s="93">
        <f>SUM('a土地'!G39+'b家屋'!G39+'c償却資産'!G39)</f>
        <v>1638</v>
      </c>
      <c r="H39" s="94">
        <f t="shared" si="2"/>
        <v>28868</v>
      </c>
      <c r="I39" s="111">
        <f t="shared" si="3"/>
        <v>92.7515498330949</v>
      </c>
      <c r="J39" s="204">
        <f t="shared" si="3"/>
        <v>31.32530120481928</v>
      </c>
      <c r="K39" s="112">
        <f t="shared" si="3"/>
        <v>83.464885650678</v>
      </c>
    </row>
    <row r="40" spans="1:11" ht="13.5">
      <c r="A40" s="5"/>
      <c r="B40" s="77" t="str">
        <f>+'帳票61_06(1)'!B39</f>
        <v>伊是名村</v>
      </c>
      <c r="C40" s="95">
        <f>SUM('a土地'!C40+'b家屋'!C40+'c償却資産'!C40)</f>
        <v>52448</v>
      </c>
      <c r="D40" s="96">
        <f>SUM('a土地'!D40+'b家屋'!D40+'c償却資産'!D40)</f>
        <v>16582</v>
      </c>
      <c r="E40" s="97">
        <f t="shared" si="1"/>
        <v>69030</v>
      </c>
      <c r="F40" s="95">
        <f>SUM('a土地'!F40+'b家屋'!F40+'c償却資産'!F40)</f>
        <v>48090</v>
      </c>
      <c r="G40" s="96">
        <f>SUM('a土地'!G40+'b家屋'!G40+'c償却資産'!G40)</f>
        <v>642</v>
      </c>
      <c r="H40" s="97">
        <f t="shared" si="2"/>
        <v>48732</v>
      </c>
      <c r="I40" s="113">
        <f t="shared" si="3"/>
        <v>91.69081757169005</v>
      </c>
      <c r="J40" s="207">
        <f t="shared" si="3"/>
        <v>3.87166807381498</v>
      </c>
      <c r="K40" s="114">
        <f t="shared" si="3"/>
        <v>70.59539330725771</v>
      </c>
    </row>
    <row r="41" spans="1:11" ht="13.5">
      <c r="A41" s="5"/>
      <c r="B41" s="75" t="str">
        <f>+'帳票61_06(1)'!B40</f>
        <v>久米島町</v>
      </c>
      <c r="C41" s="89">
        <f>SUM('a土地'!C41+'b家屋'!C41+'c償却資産'!C41)</f>
        <v>289778</v>
      </c>
      <c r="D41" s="90">
        <f>SUM('a土地'!D41+'b家屋'!D41+'c償却資産'!D41)</f>
        <v>117245</v>
      </c>
      <c r="E41" s="91">
        <f>SUM(C41:D41)</f>
        <v>407023</v>
      </c>
      <c r="F41" s="89">
        <f>SUM('a土地'!F41+'b家屋'!F41+'c償却資産'!F41)</f>
        <v>261062</v>
      </c>
      <c r="G41" s="90">
        <f>SUM('a土地'!G41+'b家屋'!G41+'c償却資産'!G41)</f>
        <v>18962</v>
      </c>
      <c r="H41" s="91">
        <f>SUM(F41:G41)</f>
        <v>280024</v>
      </c>
      <c r="I41" s="109">
        <f t="shared" si="3"/>
        <v>90.09034502274154</v>
      </c>
      <c r="J41" s="155">
        <f t="shared" si="3"/>
        <v>16.172971128832785</v>
      </c>
      <c r="K41" s="110">
        <f t="shared" si="3"/>
        <v>68.79807774990603</v>
      </c>
    </row>
    <row r="42" spans="1:11" ht="13.5">
      <c r="A42" s="5"/>
      <c r="B42" s="75" t="str">
        <f>+'帳票61_06(1)'!B41</f>
        <v>八重瀬町</v>
      </c>
      <c r="C42" s="89">
        <f>SUM('a土地'!C42+'b家屋'!C42+'c償却資産'!C42)</f>
        <v>746615</v>
      </c>
      <c r="D42" s="90">
        <f>SUM('a土地'!D42+'b家屋'!D42+'c償却資産'!D42)</f>
        <v>206280</v>
      </c>
      <c r="E42" s="91">
        <f>SUM(C42:D42)</f>
        <v>952895</v>
      </c>
      <c r="F42" s="89">
        <f>SUM('a土地'!F42+'b家屋'!F42+'c償却資産'!F42)</f>
        <v>689641</v>
      </c>
      <c r="G42" s="90">
        <f>SUM('a土地'!G42+'b家屋'!G42+'c償却資産'!G42)</f>
        <v>35356</v>
      </c>
      <c r="H42" s="91">
        <f>SUM(F42:G42)</f>
        <v>724997</v>
      </c>
      <c r="I42" s="109">
        <f t="shared" si="3"/>
        <v>92.3690255352491</v>
      </c>
      <c r="J42" s="155">
        <f t="shared" si="3"/>
        <v>17.139809967035095</v>
      </c>
      <c r="K42" s="110">
        <f t="shared" si="3"/>
        <v>76.08361886671669</v>
      </c>
    </row>
    <row r="43" spans="1:11" ht="13.5">
      <c r="A43" s="5"/>
      <c r="B43" s="75" t="str">
        <f>+'帳票61_06(1)'!B42</f>
        <v>多良間村</v>
      </c>
      <c r="C43" s="89">
        <f>SUM('a土地'!C43+'b家屋'!C43+'c償却資産'!C43)</f>
        <v>42004</v>
      </c>
      <c r="D43" s="90">
        <f>SUM('a土地'!D43+'b家屋'!D43+'c償却資産'!D43)</f>
        <v>7817</v>
      </c>
      <c r="E43" s="91">
        <f>SUM(C43:D43)</f>
        <v>49821</v>
      </c>
      <c r="F43" s="89">
        <f>SUM('a土地'!F43+'b家屋'!F43+'c償却資産'!F43)</f>
        <v>38281</v>
      </c>
      <c r="G43" s="90">
        <f>SUM('a土地'!G43+'b家屋'!G43+'c償却資産'!G43)</f>
        <v>2369</v>
      </c>
      <c r="H43" s="91">
        <f>SUM(F43:G43)</f>
        <v>40650</v>
      </c>
      <c r="I43" s="109">
        <f t="shared" si="3"/>
        <v>91.13655842300733</v>
      </c>
      <c r="J43" s="155">
        <f t="shared" si="3"/>
        <v>30.305743891518482</v>
      </c>
      <c r="K43" s="110">
        <f t="shared" si="3"/>
        <v>81.59209971698681</v>
      </c>
    </row>
    <row r="44" spans="1:11" ht="13.5">
      <c r="A44" s="5"/>
      <c r="B44" s="76" t="str">
        <f>+'帳票61_06(1)'!B43</f>
        <v>竹富町</v>
      </c>
      <c r="C44" s="92">
        <f>SUM('a土地'!C44+'b家屋'!C44+'c償却資産'!C44)</f>
        <v>261648</v>
      </c>
      <c r="D44" s="93">
        <f>SUM('a土地'!D44+'b家屋'!D44+'c償却資産'!D44)</f>
        <v>40487</v>
      </c>
      <c r="E44" s="94">
        <f t="shared" si="1"/>
        <v>302135</v>
      </c>
      <c r="F44" s="92">
        <f>SUM('a土地'!F44+'b家屋'!F44+'c償却資産'!F44)</f>
        <v>252335</v>
      </c>
      <c r="G44" s="93">
        <f>SUM('a土地'!G44+'b家屋'!G44+'c償却資産'!G44)</f>
        <v>12718</v>
      </c>
      <c r="H44" s="94">
        <f t="shared" si="2"/>
        <v>265053</v>
      </c>
      <c r="I44" s="111">
        <f t="shared" si="3"/>
        <v>96.44063780346114</v>
      </c>
      <c r="J44" s="204">
        <f t="shared" si="3"/>
        <v>31.412552177242077</v>
      </c>
      <c r="K44" s="112">
        <f t="shared" si="3"/>
        <v>87.72667847154418</v>
      </c>
    </row>
    <row r="45" spans="1:11" ht="14.25" thickBot="1">
      <c r="A45" s="5"/>
      <c r="B45" s="77" t="str">
        <f>+'帳票61_06(1)'!B44</f>
        <v>与那国町</v>
      </c>
      <c r="C45" s="95">
        <f>SUM('a土地'!C45+'b家屋'!C45+'c償却資産'!C45)</f>
        <v>59722</v>
      </c>
      <c r="D45" s="96">
        <f>SUM('a土地'!D45+'b家屋'!D45+'c償却資産'!D45)</f>
        <v>34004</v>
      </c>
      <c r="E45" s="97">
        <f t="shared" si="1"/>
        <v>93726</v>
      </c>
      <c r="F45" s="95">
        <f>SUM('a土地'!F45+'b家屋'!F45+'c償却資産'!F45)</f>
        <v>53377</v>
      </c>
      <c r="G45" s="96">
        <f>SUM('a土地'!G45+'b家屋'!G45+'c償却資産'!G45)</f>
        <v>6054</v>
      </c>
      <c r="H45" s="97">
        <f t="shared" si="2"/>
        <v>59431</v>
      </c>
      <c r="I45" s="113">
        <f t="shared" si="3"/>
        <v>89.37577442148623</v>
      </c>
      <c r="J45" s="207">
        <f t="shared" si="3"/>
        <v>17.803787789671805</v>
      </c>
      <c r="K45" s="114">
        <f t="shared" si="3"/>
        <v>63.40929944732518</v>
      </c>
    </row>
    <row r="46" spans="1:11" ht="14.25" thickTop="1">
      <c r="A46" s="7"/>
      <c r="B46" s="79" t="s">
        <v>65</v>
      </c>
      <c r="C46" s="98">
        <f aca="true" t="shared" si="4" ref="C46:H46">SUM(C5:C15)</f>
        <v>49406983</v>
      </c>
      <c r="D46" s="99">
        <f t="shared" si="4"/>
        <v>9220893</v>
      </c>
      <c r="E46" s="100">
        <f t="shared" si="4"/>
        <v>58627876</v>
      </c>
      <c r="F46" s="98">
        <f t="shared" si="4"/>
        <v>46967195</v>
      </c>
      <c r="G46" s="99">
        <f t="shared" si="4"/>
        <v>2195362</v>
      </c>
      <c r="H46" s="100">
        <f t="shared" si="4"/>
        <v>49162557</v>
      </c>
      <c r="I46" s="115">
        <f t="shared" si="3"/>
        <v>95.06185593238915</v>
      </c>
      <c r="J46" s="219">
        <f t="shared" si="3"/>
        <v>23.808561708719537</v>
      </c>
      <c r="K46" s="116">
        <f t="shared" si="3"/>
        <v>83.85525854629289</v>
      </c>
    </row>
    <row r="47" spans="1:11" ht="14.25" thickBot="1">
      <c r="A47" s="7"/>
      <c r="B47" s="80" t="s">
        <v>66</v>
      </c>
      <c r="C47" s="101">
        <f aca="true" t="shared" si="5" ref="C47:H47">SUM(C16:C45)</f>
        <v>13264077</v>
      </c>
      <c r="D47" s="102">
        <f t="shared" si="5"/>
        <v>2541798</v>
      </c>
      <c r="E47" s="103">
        <f t="shared" si="5"/>
        <v>15805875</v>
      </c>
      <c r="F47" s="101">
        <f t="shared" si="5"/>
        <v>12607265</v>
      </c>
      <c r="G47" s="102">
        <f t="shared" si="5"/>
        <v>514931</v>
      </c>
      <c r="H47" s="103">
        <f t="shared" si="5"/>
        <v>13122196</v>
      </c>
      <c r="I47" s="117">
        <f t="shared" si="3"/>
        <v>95.0481891804458</v>
      </c>
      <c r="J47" s="216">
        <f t="shared" si="3"/>
        <v>20.258533526267627</v>
      </c>
      <c r="K47" s="118">
        <f t="shared" si="3"/>
        <v>83.02100326619058</v>
      </c>
    </row>
    <row r="48" spans="2:11" ht="14.25" thickBot="1">
      <c r="B48" s="82" t="s">
        <v>114</v>
      </c>
      <c r="C48" s="104">
        <f aca="true" t="shared" si="6" ref="C48:H48">SUM(C46:C47)</f>
        <v>62671060</v>
      </c>
      <c r="D48" s="105">
        <f t="shared" si="6"/>
        <v>11762691</v>
      </c>
      <c r="E48" s="106">
        <f t="shared" si="6"/>
        <v>74433751</v>
      </c>
      <c r="F48" s="104">
        <f t="shared" si="6"/>
        <v>59574460</v>
      </c>
      <c r="G48" s="105">
        <f t="shared" si="6"/>
        <v>2710293</v>
      </c>
      <c r="H48" s="106">
        <f t="shared" si="6"/>
        <v>62284753</v>
      </c>
      <c r="I48" s="119">
        <f t="shared" si="3"/>
        <v>95.05896341947943</v>
      </c>
      <c r="J48" s="224">
        <f t="shared" si="3"/>
        <v>23.041436691654997</v>
      </c>
      <c r="K48" s="120">
        <f t="shared" si="3"/>
        <v>83.67810591730087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48"/>
  <sheetViews>
    <sheetView showGridLines="0" zoomScaleSheetLayoutView="100" workbookViewId="0" topLeftCell="A17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49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4" t="str">
        <f>+'帳票61_06(1)'!B4</f>
        <v>那覇市</v>
      </c>
      <c r="C5" s="161">
        <f>+'帳票61_06(1)'!CO4</f>
        <v>6229755</v>
      </c>
      <c r="D5" s="162">
        <f>+'帳票61_06(1)'!CP4</f>
        <v>791518</v>
      </c>
      <c r="E5" s="163">
        <f>SUM(C5:D5)</f>
        <v>7021273</v>
      </c>
      <c r="F5" s="161">
        <f>+'帳票61_06(1)'!CT4</f>
        <v>6005144</v>
      </c>
      <c r="G5" s="162">
        <f>+'帳票61_06(1)'!CU4</f>
        <v>228046</v>
      </c>
      <c r="H5" s="163">
        <f>SUM(F5:G5)</f>
        <v>6233190</v>
      </c>
      <c r="I5" s="164">
        <f>IF(C5=0,"－",(F5/C5)*100)</f>
        <v>96.39454521084697</v>
      </c>
      <c r="J5" s="165">
        <f aca="true" t="shared" si="0" ref="J5:K36">IF(D5=0,"－",(G5/D5)*100)</f>
        <v>28.81122097033801</v>
      </c>
      <c r="K5" s="166">
        <f>IF(E5=0,"－",(H5/E5)*100)</f>
        <v>88.77578182759736</v>
      </c>
    </row>
    <row r="6" spans="1:11" ht="13.5">
      <c r="A6" s="17"/>
      <c r="B6" s="75" t="str">
        <f>+'帳票61_06(1)'!B5</f>
        <v>宜野湾市</v>
      </c>
      <c r="C6" s="129">
        <f>+'帳票61_06(1)'!CO5</f>
        <v>1741072</v>
      </c>
      <c r="D6" s="130">
        <f>+'帳票61_06(1)'!CP5</f>
        <v>369962</v>
      </c>
      <c r="E6" s="131">
        <f aca="true" t="shared" si="1" ref="E6:E45">SUM(C6:D6)</f>
        <v>2111034</v>
      </c>
      <c r="F6" s="129">
        <f>+'帳票61_06(1)'!CT5</f>
        <v>1632921</v>
      </c>
      <c r="G6" s="130">
        <f>+'帳票61_06(1)'!CU5</f>
        <v>94448</v>
      </c>
      <c r="H6" s="131">
        <f aca="true" t="shared" si="2" ref="H6:H45">SUM(F6:G6)</f>
        <v>1727369</v>
      </c>
      <c r="I6" s="144">
        <f aca="true" t="shared" si="3" ref="I6:K48">IF(C6=0,"－",(F6/C6)*100)</f>
        <v>93.78825229513771</v>
      </c>
      <c r="J6" s="145">
        <f t="shared" si="0"/>
        <v>25.529108394916232</v>
      </c>
      <c r="K6" s="146">
        <f t="shared" si="0"/>
        <v>81.82573089774964</v>
      </c>
    </row>
    <row r="7" spans="1:11" ht="13.5">
      <c r="A7" s="17"/>
      <c r="B7" s="75" t="str">
        <f>+'帳票61_06(1)'!B6</f>
        <v>石垣市</v>
      </c>
      <c r="C7" s="129">
        <f>+'帳票61_06(1)'!CO6</f>
        <v>444951</v>
      </c>
      <c r="D7" s="130">
        <f>+'帳票61_06(1)'!CP6</f>
        <v>112112</v>
      </c>
      <c r="E7" s="131">
        <f t="shared" si="1"/>
        <v>557063</v>
      </c>
      <c r="F7" s="129">
        <f>+'帳票61_06(1)'!CT6</f>
        <v>415910</v>
      </c>
      <c r="G7" s="130">
        <f>+'帳票61_06(1)'!CU6</f>
        <v>26756</v>
      </c>
      <c r="H7" s="131">
        <f t="shared" si="2"/>
        <v>442666</v>
      </c>
      <c r="I7" s="144">
        <f t="shared" si="3"/>
        <v>93.47321390445241</v>
      </c>
      <c r="J7" s="145">
        <f t="shared" si="0"/>
        <v>23.865420293991725</v>
      </c>
      <c r="K7" s="146">
        <f t="shared" si="0"/>
        <v>79.46426167237817</v>
      </c>
    </row>
    <row r="8" spans="1:11" ht="13.5">
      <c r="A8" s="17"/>
      <c r="B8" s="75" t="str">
        <f>+'帳票61_06(1)'!B7</f>
        <v>浦添市</v>
      </c>
      <c r="C8" s="129">
        <f>+'帳票61_06(1)'!CO7</f>
        <v>2068885</v>
      </c>
      <c r="D8" s="130">
        <f>+'帳票61_06(1)'!CP7</f>
        <v>217333</v>
      </c>
      <c r="E8" s="131">
        <f t="shared" si="1"/>
        <v>2286218</v>
      </c>
      <c r="F8" s="129">
        <f>+'帳票61_06(1)'!CT7</f>
        <v>2009971</v>
      </c>
      <c r="G8" s="130">
        <f>+'帳票61_06(1)'!CU7</f>
        <v>63383</v>
      </c>
      <c r="H8" s="131">
        <f t="shared" si="2"/>
        <v>2073354</v>
      </c>
      <c r="I8" s="144">
        <f t="shared" si="3"/>
        <v>97.15237918008975</v>
      </c>
      <c r="J8" s="145">
        <f t="shared" si="0"/>
        <v>29.16400178527881</v>
      </c>
      <c r="K8" s="146">
        <f t="shared" si="0"/>
        <v>90.68925185612221</v>
      </c>
    </row>
    <row r="9" spans="1:11" ht="13.5">
      <c r="A9" s="17"/>
      <c r="B9" s="76" t="str">
        <f>+'帳票61_06(1)'!B8</f>
        <v>名護市</v>
      </c>
      <c r="C9" s="132">
        <f>+'帳票61_06(1)'!CO8</f>
        <v>542805</v>
      </c>
      <c r="D9" s="133">
        <f>+'帳票61_06(1)'!CP8</f>
        <v>138663</v>
      </c>
      <c r="E9" s="134">
        <f t="shared" si="1"/>
        <v>681468</v>
      </c>
      <c r="F9" s="132">
        <f>+'帳票61_06(1)'!CT8</f>
        <v>505922</v>
      </c>
      <c r="G9" s="133">
        <f>+'帳票61_06(1)'!CU8</f>
        <v>22554</v>
      </c>
      <c r="H9" s="134">
        <f t="shared" si="2"/>
        <v>528476</v>
      </c>
      <c r="I9" s="147">
        <f t="shared" si="3"/>
        <v>93.2051104908761</v>
      </c>
      <c r="J9" s="148">
        <f t="shared" si="0"/>
        <v>16.26533393911858</v>
      </c>
      <c r="K9" s="149">
        <f t="shared" si="0"/>
        <v>77.54964282989076</v>
      </c>
    </row>
    <row r="10" spans="1:11" ht="13.5">
      <c r="A10" s="17"/>
      <c r="B10" s="77" t="str">
        <f>+'帳票61_06(1)'!B9</f>
        <v>糸満市</v>
      </c>
      <c r="C10" s="135">
        <f>+'帳票61_06(1)'!CO9</f>
        <v>614013</v>
      </c>
      <c r="D10" s="136">
        <f>+'帳票61_06(1)'!CP9</f>
        <v>146385</v>
      </c>
      <c r="E10" s="137">
        <f t="shared" si="1"/>
        <v>760398</v>
      </c>
      <c r="F10" s="135">
        <f>+'帳票61_06(1)'!CT9</f>
        <v>576306</v>
      </c>
      <c r="G10" s="136">
        <f>+'帳票61_06(1)'!CU9</f>
        <v>41938</v>
      </c>
      <c r="H10" s="137">
        <f t="shared" si="2"/>
        <v>618244</v>
      </c>
      <c r="I10" s="150">
        <f t="shared" si="3"/>
        <v>93.85892481103821</v>
      </c>
      <c r="J10" s="151">
        <f t="shared" si="0"/>
        <v>28.64911022304198</v>
      </c>
      <c r="K10" s="152">
        <f t="shared" si="0"/>
        <v>81.30531642639775</v>
      </c>
    </row>
    <row r="11" spans="1:11" ht="13.5">
      <c r="A11" s="17"/>
      <c r="B11" s="75" t="str">
        <f>+'帳票61_06(1)'!B10</f>
        <v>沖縄市</v>
      </c>
      <c r="C11" s="129">
        <f>+'帳票61_06(1)'!CO10</f>
        <v>2297912</v>
      </c>
      <c r="D11" s="130">
        <f>+'帳票61_06(1)'!CP10</f>
        <v>553107</v>
      </c>
      <c r="E11" s="131">
        <f t="shared" si="1"/>
        <v>2851019</v>
      </c>
      <c r="F11" s="129">
        <f>+'帳票61_06(1)'!CT10</f>
        <v>2166649</v>
      </c>
      <c r="G11" s="130">
        <f>+'帳票61_06(1)'!CU10</f>
        <v>82766</v>
      </c>
      <c r="H11" s="131">
        <f t="shared" si="2"/>
        <v>2249415</v>
      </c>
      <c r="I11" s="144">
        <f t="shared" si="3"/>
        <v>94.28772729329931</v>
      </c>
      <c r="J11" s="145">
        <f t="shared" si="0"/>
        <v>14.963831591355742</v>
      </c>
      <c r="K11" s="146">
        <f t="shared" si="0"/>
        <v>78.89863238371964</v>
      </c>
    </row>
    <row r="12" spans="1:11" ht="13.5">
      <c r="A12" s="17"/>
      <c r="B12" s="75" t="str">
        <f>+'帳票61_06(1)'!B11</f>
        <v>豊見城市</v>
      </c>
      <c r="C12" s="129">
        <f>+'帳票61_06(1)'!CO11</f>
        <v>627331</v>
      </c>
      <c r="D12" s="130">
        <f>+'帳票61_06(1)'!CP11</f>
        <v>100826</v>
      </c>
      <c r="E12" s="131">
        <f t="shared" si="1"/>
        <v>728157</v>
      </c>
      <c r="F12" s="129">
        <f>+'帳票61_06(1)'!CT11</f>
        <v>595693</v>
      </c>
      <c r="G12" s="130">
        <f>+'帳票61_06(1)'!CU11</f>
        <v>24178</v>
      </c>
      <c r="H12" s="131">
        <f t="shared" si="2"/>
        <v>619871</v>
      </c>
      <c r="I12" s="144">
        <f t="shared" si="3"/>
        <v>94.95672938209653</v>
      </c>
      <c r="J12" s="145">
        <f t="shared" si="0"/>
        <v>23.979925812786384</v>
      </c>
      <c r="K12" s="146">
        <f t="shared" si="0"/>
        <v>85.12875657310168</v>
      </c>
    </row>
    <row r="13" spans="1:11" ht="13.5">
      <c r="A13" s="17"/>
      <c r="B13" s="75" t="str">
        <f>+'帳票61_06(1)'!B12</f>
        <v>うるま市</v>
      </c>
      <c r="C13" s="129">
        <f>+'帳票61_06(1)'!CO12</f>
        <v>1334551</v>
      </c>
      <c r="D13" s="130">
        <f>+'帳票61_06(1)'!CP12</f>
        <v>387014</v>
      </c>
      <c r="E13" s="131">
        <f t="shared" si="1"/>
        <v>1721565</v>
      </c>
      <c r="F13" s="129">
        <f>+'帳票61_06(1)'!CT12</f>
        <v>1242313</v>
      </c>
      <c r="G13" s="130">
        <f>+'帳票61_06(1)'!CU12</f>
        <v>92988</v>
      </c>
      <c r="H13" s="131">
        <f t="shared" si="2"/>
        <v>1335301</v>
      </c>
      <c r="I13" s="144">
        <f t="shared" si="3"/>
        <v>93.0884619621131</v>
      </c>
      <c r="J13" s="145">
        <f t="shared" si="0"/>
        <v>24.02703778157896</v>
      </c>
      <c r="K13" s="146">
        <f t="shared" si="0"/>
        <v>77.56320557167462</v>
      </c>
    </row>
    <row r="14" spans="1:11" ht="13.5">
      <c r="A14" s="17"/>
      <c r="B14" s="76" t="str">
        <f>+'帳票61_06(1)'!B13</f>
        <v>宮古島市</v>
      </c>
      <c r="C14" s="132">
        <f>+'帳票61_06(1)'!CO13</f>
        <v>483022</v>
      </c>
      <c r="D14" s="133">
        <f>+'帳票61_06(1)'!CP13</f>
        <v>139136</v>
      </c>
      <c r="E14" s="134">
        <f t="shared" si="1"/>
        <v>622158</v>
      </c>
      <c r="F14" s="132">
        <f>+'帳票61_06(1)'!CT13</f>
        <v>453877</v>
      </c>
      <c r="G14" s="133">
        <f>+'帳票61_06(1)'!CU13</f>
        <v>33074</v>
      </c>
      <c r="H14" s="134">
        <f t="shared" si="2"/>
        <v>486951</v>
      </c>
      <c r="I14" s="147">
        <f t="shared" si="3"/>
        <v>93.96611334473378</v>
      </c>
      <c r="J14" s="148">
        <f t="shared" si="0"/>
        <v>23.770986660533577</v>
      </c>
      <c r="K14" s="149">
        <f t="shared" si="0"/>
        <v>78.26806052481845</v>
      </c>
    </row>
    <row r="15" spans="1:11" ht="13.5">
      <c r="A15" s="17"/>
      <c r="B15" s="77" t="str">
        <f>+'帳票61_06(1)'!B14</f>
        <v>南城市</v>
      </c>
      <c r="C15" s="135">
        <f>+'帳票61_06(1)'!CO14</f>
        <v>282005</v>
      </c>
      <c r="D15" s="136">
        <f>+'帳票61_06(1)'!CP14</f>
        <v>52779</v>
      </c>
      <c r="E15" s="137">
        <f t="shared" si="1"/>
        <v>334784</v>
      </c>
      <c r="F15" s="135">
        <f>+'帳票61_06(1)'!CT14</f>
        <v>265845</v>
      </c>
      <c r="G15" s="136">
        <f>+'帳票61_06(1)'!CU14</f>
        <v>10036</v>
      </c>
      <c r="H15" s="137">
        <f t="shared" si="2"/>
        <v>275881</v>
      </c>
      <c r="I15" s="150">
        <f t="shared" si="3"/>
        <v>94.26960514884487</v>
      </c>
      <c r="J15" s="151">
        <f t="shared" si="0"/>
        <v>19.01513859679039</v>
      </c>
      <c r="K15" s="152">
        <f t="shared" si="0"/>
        <v>82.40567052188874</v>
      </c>
    </row>
    <row r="16" spans="1:11" ht="13.5">
      <c r="A16" s="17"/>
      <c r="B16" s="78" t="str">
        <f>+'帳票61_06(1)'!B15</f>
        <v>国頭村</v>
      </c>
      <c r="C16" s="126">
        <f>+'帳票61_06(1)'!CO15</f>
        <v>16069</v>
      </c>
      <c r="D16" s="127">
        <f>+'帳票61_06(1)'!CP15</f>
        <v>3225</v>
      </c>
      <c r="E16" s="128">
        <f t="shared" si="1"/>
        <v>19294</v>
      </c>
      <c r="F16" s="126">
        <f>+'帳票61_06(1)'!CT15</f>
        <v>15151</v>
      </c>
      <c r="G16" s="127">
        <f>+'帳票61_06(1)'!CU15</f>
        <v>503</v>
      </c>
      <c r="H16" s="128">
        <f t="shared" si="2"/>
        <v>15654</v>
      </c>
      <c r="I16" s="141">
        <f t="shared" si="3"/>
        <v>94.28713672288256</v>
      </c>
      <c r="J16" s="142">
        <f t="shared" si="0"/>
        <v>15.5968992248062</v>
      </c>
      <c r="K16" s="143">
        <f t="shared" si="0"/>
        <v>81.13403130506893</v>
      </c>
    </row>
    <row r="17" spans="1:11" ht="13.5">
      <c r="A17" s="17"/>
      <c r="B17" s="75" t="str">
        <f>+'帳票61_06(1)'!B16</f>
        <v>大宜味村</v>
      </c>
      <c r="C17" s="129">
        <f>+'帳票61_06(1)'!CO16</f>
        <v>11736</v>
      </c>
      <c r="D17" s="130">
        <f>+'帳票61_06(1)'!CP16</f>
        <v>3620</v>
      </c>
      <c r="E17" s="131">
        <f t="shared" si="1"/>
        <v>15356</v>
      </c>
      <c r="F17" s="129">
        <f>+'帳票61_06(1)'!CT16</f>
        <v>10030</v>
      </c>
      <c r="G17" s="130">
        <f>+'帳票61_06(1)'!CU16</f>
        <v>288</v>
      </c>
      <c r="H17" s="131">
        <f t="shared" si="2"/>
        <v>10318</v>
      </c>
      <c r="I17" s="144">
        <f t="shared" si="3"/>
        <v>85.46353101567826</v>
      </c>
      <c r="J17" s="145">
        <f t="shared" si="0"/>
        <v>7.955801104972375</v>
      </c>
      <c r="K17" s="146">
        <f t="shared" si="0"/>
        <v>67.1919770773639</v>
      </c>
    </row>
    <row r="18" spans="1:11" ht="13.5">
      <c r="A18" s="17"/>
      <c r="B18" s="75" t="str">
        <f>+'帳票61_06(1)'!B17</f>
        <v>東村</v>
      </c>
      <c r="C18" s="129">
        <f>+'帳票61_06(1)'!CO17</f>
        <v>7863</v>
      </c>
      <c r="D18" s="130">
        <f>+'帳票61_06(1)'!CP17</f>
        <v>2238</v>
      </c>
      <c r="E18" s="131">
        <f t="shared" si="1"/>
        <v>10101</v>
      </c>
      <c r="F18" s="129">
        <f>+'帳票61_06(1)'!CT17</f>
        <v>7287</v>
      </c>
      <c r="G18" s="130">
        <f>+'帳票61_06(1)'!CU17</f>
        <v>183</v>
      </c>
      <c r="H18" s="131">
        <f t="shared" si="2"/>
        <v>7470</v>
      </c>
      <c r="I18" s="144">
        <f t="shared" si="3"/>
        <v>92.67455169782525</v>
      </c>
      <c r="J18" s="145">
        <f t="shared" si="0"/>
        <v>8.176943699731904</v>
      </c>
      <c r="K18" s="146">
        <f t="shared" si="0"/>
        <v>73.95307395307395</v>
      </c>
    </row>
    <row r="19" spans="1:11" ht="13.5">
      <c r="A19" s="17"/>
      <c r="B19" s="76" t="str">
        <f>+'帳票61_06(1)'!B18</f>
        <v>今帰仁村</v>
      </c>
      <c r="C19" s="132">
        <f>+'帳票61_06(1)'!CO18</f>
        <v>50878</v>
      </c>
      <c r="D19" s="133">
        <f>+'帳票61_06(1)'!CP18</f>
        <v>7856</v>
      </c>
      <c r="E19" s="134">
        <f t="shared" si="1"/>
        <v>58734</v>
      </c>
      <c r="F19" s="132">
        <f>+'帳票61_06(1)'!CT18</f>
        <v>48093</v>
      </c>
      <c r="G19" s="133">
        <f>+'帳票61_06(1)'!CU18</f>
        <v>1182</v>
      </c>
      <c r="H19" s="134">
        <f t="shared" si="2"/>
        <v>49275</v>
      </c>
      <c r="I19" s="147">
        <f t="shared" si="3"/>
        <v>94.52612130979992</v>
      </c>
      <c r="J19" s="148">
        <f t="shared" si="0"/>
        <v>15.045824847250508</v>
      </c>
      <c r="K19" s="149">
        <f t="shared" si="0"/>
        <v>83.89518847686178</v>
      </c>
    </row>
    <row r="20" spans="1:11" ht="13.5">
      <c r="A20" s="17"/>
      <c r="B20" s="77" t="str">
        <f>+'帳票61_06(1)'!B19</f>
        <v>本部町</v>
      </c>
      <c r="C20" s="135">
        <f>+'帳票61_06(1)'!CO19</f>
        <v>71023</v>
      </c>
      <c r="D20" s="136">
        <f>+'帳票61_06(1)'!CP19</f>
        <v>29149</v>
      </c>
      <c r="E20" s="137">
        <f t="shared" si="1"/>
        <v>100172</v>
      </c>
      <c r="F20" s="135">
        <f>+'帳票61_06(1)'!CT19</f>
        <v>64272</v>
      </c>
      <c r="G20" s="136">
        <f>+'帳票61_06(1)'!CU19</f>
        <v>3678</v>
      </c>
      <c r="H20" s="137">
        <f t="shared" si="2"/>
        <v>67950</v>
      </c>
      <c r="I20" s="150">
        <f t="shared" si="3"/>
        <v>90.49462850062656</v>
      </c>
      <c r="J20" s="151">
        <f t="shared" si="0"/>
        <v>12.617928573879036</v>
      </c>
      <c r="K20" s="152">
        <f t="shared" si="0"/>
        <v>67.83332667811365</v>
      </c>
    </row>
    <row r="21" spans="1:11" ht="13.5">
      <c r="A21" s="17"/>
      <c r="B21" s="75" t="str">
        <f>+'帳票61_06(1)'!B20</f>
        <v>恩納村</v>
      </c>
      <c r="C21" s="129">
        <f>+'帳票61_06(1)'!CO20</f>
        <v>83251</v>
      </c>
      <c r="D21" s="130">
        <f>+'帳票61_06(1)'!CP20</f>
        <v>11034</v>
      </c>
      <c r="E21" s="131">
        <f t="shared" si="1"/>
        <v>94285</v>
      </c>
      <c r="F21" s="129">
        <f>+'帳票61_06(1)'!CT20</f>
        <v>80698</v>
      </c>
      <c r="G21" s="130">
        <f>+'帳票61_06(1)'!CU20</f>
        <v>2174</v>
      </c>
      <c r="H21" s="131">
        <f t="shared" si="2"/>
        <v>82872</v>
      </c>
      <c r="I21" s="144">
        <f t="shared" si="3"/>
        <v>96.9333701697277</v>
      </c>
      <c r="J21" s="145">
        <f t="shared" si="0"/>
        <v>19.702736994743518</v>
      </c>
      <c r="K21" s="146">
        <f t="shared" si="0"/>
        <v>87.89521132735854</v>
      </c>
    </row>
    <row r="22" spans="1:11" ht="13.5">
      <c r="A22" s="17"/>
      <c r="B22" s="75" t="str">
        <f>+'帳票61_06(1)'!B21</f>
        <v>宜野座村</v>
      </c>
      <c r="C22" s="129">
        <f>+'帳票61_06(1)'!CO21</f>
        <v>24637</v>
      </c>
      <c r="D22" s="130">
        <f>+'帳票61_06(1)'!CP21</f>
        <v>7374</v>
      </c>
      <c r="E22" s="131">
        <f t="shared" si="1"/>
        <v>32011</v>
      </c>
      <c r="F22" s="129">
        <f>+'帳票61_06(1)'!CT21</f>
        <v>22185</v>
      </c>
      <c r="G22" s="130">
        <f>+'帳票61_06(1)'!CU21</f>
        <v>1761</v>
      </c>
      <c r="H22" s="131">
        <f t="shared" si="2"/>
        <v>23946</v>
      </c>
      <c r="I22" s="144">
        <f t="shared" si="3"/>
        <v>90.04748954824045</v>
      </c>
      <c r="J22" s="145">
        <f t="shared" si="0"/>
        <v>23.881204231082183</v>
      </c>
      <c r="K22" s="146">
        <f t="shared" si="0"/>
        <v>74.80553559713849</v>
      </c>
    </row>
    <row r="23" spans="1:11" ht="13.5">
      <c r="A23" s="17"/>
      <c r="B23" s="75" t="str">
        <f>+'帳票61_06(1)'!B22</f>
        <v>金武町</v>
      </c>
      <c r="C23" s="129">
        <f>+'帳票61_06(1)'!CO22</f>
        <v>78364</v>
      </c>
      <c r="D23" s="130">
        <f>+'帳票61_06(1)'!CP22</f>
        <v>59971</v>
      </c>
      <c r="E23" s="131">
        <f t="shared" si="1"/>
        <v>138335</v>
      </c>
      <c r="F23" s="129">
        <f>+'帳票61_06(1)'!CT22</f>
        <v>74963</v>
      </c>
      <c r="G23" s="130">
        <f>+'帳票61_06(1)'!CU22</f>
        <v>8257</v>
      </c>
      <c r="H23" s="131">
        <f t="shared" si="2"/>
        <v>83220</v>
      </c>
      <c r="I23" s="144">
        <f t="shared" si="3"/>
        <v>95.6599969373692</v>
      </c>
      <c r="J23" s="145">
        <f t="shared" si="0"/>
        <v>13.768321355321739</v>
      </c>
      <c r="K23" s="146">
        <f t="shared" si="0"/>
        <v>60.15831134564644</v>
      </c>
    </row>
    <row r="24" spans="1:11" ht="13.5">
      <c r="A24" s="17"/>
      <c r="B24" s="76" t="str">
        <f>+'帳票61_06(1)'!B23</f>
        <v>伊江村</v>
      </c>
      <c r="C24" s="132">
        <f>+'帳票61_06(1)'!CO23</f>
        <v>27844</v>
      </c>
      <c r="D24" s="133">
        <f>+'帳票61_06(1)'!CP23</f>
        <v>4489</v>
      </c>
      <c r="E24" s="134">
        <f t="shared" si="1"/>
        <v>32333</v>
      </c>
      <c r="F24" s="132">
        <f>+'帳票61_06(1)'!CT23</f>
        <v>26971</v>
      </c>
      <c r="G24" s="133">
        <f>+'帳票61_06(1)'!CU23</f>
        <v>458</v>
      </c>
      <c r="H24" s="134">
        <f t="shared" si="2"/>
        <v>27429</v>
      </c>
      <c r="I24" s="147">
        <f t="shared" si="3"/>
        <v>96.86467461571613</v>
      </c>
      <c r="J24" s="148">
        <f t="shared" si="0"/>
        <v>10.202717754511028</v>
      </c>
      <c r="K24" s="149">
        <f t="shared" si="0"/>
        <v>84.83283332817864</v>
      </c>
    </row>
    <row r="25" spans="1:11" ht="13.5">
      <c r="A25" s="17"/>
      <c r="B25" s="77" t="str">
        <f>+'帳票61_06(1)'!B24</f>
        <v>読谷村</v>
      </c>
      <c r="C25" s="135">
        <f>+'帳票61_06(1)'!CO24</f>
        <v>435483</v>
      </c>
      <c r="D25" s="136">
        <f>+'帳票61_06(1)'!CP24</f>
        <v>93305</v>
      </c>
      <c r="E25" s="137">
        <f t="shared" si="1"/>
        <v>528788</v>
      </c>
      <c r="F25" s="135">
        <f>+'帳票61_06(1)'!CT24</f>
        <v>407703</v>
      </c>
      <c r="G25" s="136">
        <f>+'帳票61_06(1)'!CU24</f>
        <v>24392</v>
      </c>
      <c r="H25" s="137">
        <f t="shared" si="2"/>
        <v>432095</v>
      </c>
      <c r="I25" s="150">
        <f t="shared" si="3"/>
        <v>93.62087613064115</v>
      </c>
      <c r="J25" s="151">
        <f t="shared" si="0"/>
        <v>26.142221745887145</v>
      </c>
      <c r="K25" s="152">
        <f t="shared" si="0"/>
        <v>81.71422195662534</v>
      </c>
    </row>
    <row r="26" spans="1:11" ht="13.5">
      <c r="A26" s="17"/>
      <c r="B26" s="75" t="str">
        <f>+'帳票61_06(1)'!B25</f>
        <v>嘉手納町</v>
      </c>
      <c r="C26" s="129">
        <f>+'帳票61_06(1)'!CO25</f>
        <v>540067</v>
      </c>
      <c r="D26" s="130">
        <f>+'帳票61_06(1)'!CP25</f>
        <v>50647</v>
      </c>
      <c r="E26" s="131">
        <f t="shared" si="1"/>
        <v>590714</v>
      </c>
      <c r="F26" s="129">
        <f>+'帳票61_06(1)'!CT25</f>
        <v>519259</v>
      </c>
      <c r="G26" s="130">
        <f>+'帳票61_06(1)'!CU25</f>
        <v>13518</v>
      </c>
      <c r="H26" s="131">
        <f t="shared" si="2"/>
        <v>532777</v>
      </c>
      <c r="I26" s="144">
        <f t="shared" si="3"/>
        <v>96.14714470611979</v>
      </c>
      <c r="J26" s="145">
        <f t="shared" si="0"/>
        <v>26.6906233340573</v>
      </c>
      <c r="K26" s="146">
        <f t="shared" si="0"/>
        <v>90.1920387869595</v>
      </c>
    </row>
    <row r="27" spans="1:11" ht="13.5">
      <c r="A27" s="17"/>
      <c r="B27" s="75" t="str">
        <f>+'帳票61_06(1)'!B26</f>
        <v>北谷町</v>
      </c>
      <c r="C27" s="129">
        <f>+'帳票61_06(1)'!CO26</f>
        <v>841434</v>
      </c>
      <c r="D27" s="130">
        <f>+'帳票61_06(1)'!CP26</f>
        <v>123831</v>
      </c>
      <c r="E27" s="131">
        <f t="shared" si="1"/>
        <v>965265</v>
      </c>
      <c r="F27" s="129">
        <f>+'帳票61_06(1)'!CT26</f>
        <v>772749</v>
      </c>
      <c r="G27" s="130">
        <f>+'帳票61_06(1)'!CU26</f>
        <v>24182</v>
      </c>
      <c r="H27" s="131">
        <f t="shared" si="2"/>
        <v>796931</v>
      </c>
      <c r="I27" s="144">
        <f t="shared" si="3"/>
        <v>91.83714943774555</v>
      </c>
      <c r="J27" s="145">
        <f t="shared" si="0"/>
        <v>19.528227988145133</v>
      </c>
      <c r="K27" s="146">
        <f t="shared" si="0"/>
        <v>82.56085116522407</v>
      </c>
    </row>
    <row r="28" spans="1:11" ht="13.5">
      <c r="A28" s="17"/>
      <c r="B28" s="75" t="str">
        <f>+'帳票61_06(1)'!B27</f>
        <v>北中城村</v>
      </c>
      <c r="C28" s="129">
        <f>+'帳票61_06(1)'!CO27</f>
        <v>291582</v>
      </c>
      <c r="D28" s="130">
        <f>+'帳票61_06(1)'!CP27</f>
        <v>48678</v>
      </c>
      <c r="E28" s="131">
        <f t="shared" si="1"/>
        <v>340260</v>
      </c>
      <c r="F28" s="129">
        <f>+'帳票61_06(1)'!CT27</f>
        <v>277630</v>
      </c>
      <c r="G28" s="130">
        <f>+'帳票61_06(1)'!CU27</f>
        <v>14043</v>
      </c>
      <c r="H28" s="131">
        <f t="shared" si="2"/>
        <v>291673</v>
      </c>
      <c r="I28" s="144">
        <f t="shared" si="3"/>
        <v>95.21506814549595</v>
      </c>
      <c r="J28" s="145">
        <f t="shared" si="0"/>
        <v>28.848761247380743</v>
      </c>
      <c r="K28" s="146">
        <f t="shared" si="0"/>
        <v>85.72062540410275</v>
      </c>
    </row>
    <row r="29" spans="1:11" ht="13.5">
      <c r="A29" s="17"/>
      <c r="B29" s="76" t="str">
        <f>+'帳票61_06(1)'!B28</f>
        <v>中城村</v>
      </c>
      <c r="C29" s="132">
        <f>+'帳票61_06(1)'!CO28</f>
        <v>202442</v>
      </c>
      <c r="D29" s="133">
        <f>+'帳票61_06(1)'!CP28</f>
        <v>46163</v>
      </c>
      <c r="E29" s="134">
        <f t="shared" si="1"/>
        <v>248605</v>
      </c>
      <c r="F29" s="132">
        <f>+'帳票61_06(1)'!CT28</f>
        <v>192806</v>
      </c>
      <c r="G29" s="133">
        <f>+'帳票61_06(1)'!CU28</f>
        <v>8369</v>
      </c>
      <c r="H29" s="134">
        <f t="shared" si="2"/>
        <v>201175</v>
      </c>
      <c r="I29" s="147">
        <f t="shared" si="3"/>
        <v>95.24011815729936</v>
      </c>
      <c r="J29" s="148">
        <f t="shared" si="0"/>
        <v>18.129237701189265</v>
      </c>
      <c r="K29" s="149">
        <f t="shared" si="0"/>
        <v>80.92154220550673</v>
      </c>
    </row>
    <row r="30" spans="1:11" ht="13.5">
      <c r="A30" s="17"/>
      <c r="B30" s="77" t="str">
        <f>+'帳票61_06(1)'!B29</f>
        <v>西原町</v>
      </c>
      <c r="C30" s="135">
        <f>+'帳票61_06(1)'!CO29</f>
        <v>587598</v>
      </c>
      <c r="D30" s="136">
        <f>+'帳票61_06(1)'!CP29</f>
        <v>92410</v>
      </c>
      <c r="E30" s="137">
        <f t="shared" si="1"/>
        <v>680008</v>
      </c>
      <c r="F30" s="135">
        <f>+'帳票61_06(1)'!CT29</f>
        <v>567649</v>
      </c>
      <c r="G30" s="136">
        <f>+'帳票61_06(1)'!CU29</f>
        <v>23871</v>
      </c>
      <c r="H30" s="137">
        <f t="shared" si="2"/>
        <v>591520</v>
      </c>
      <c r="I30" s="150">
        <f t="shared" si="3"/>
        <v>96.60499184816831</v>
      </c>
      <c r="J30" s="151">
        <f t="shared" si="0"/>
        <v>25.831619954550373</v>
      </c>
      <c r="K30" s="152">
        <f t="shared" si="0"/>
        <v>86.98721191515394</v>
      </c>
    </row>
    <row r="31" spans="1:11" ht="13.5">
      <c r="A31" s="17"/>
      <c r="B31" s="75" t="str">
        <f>+'帳票61_06(1)'!B30</f>
        <v>与那原町</v>
      </c>
      <c r="C31" s="129">
        <f>+'帳票61_06(1)'!CO30</f>
        <v>149486</v>
      </c>
      <c r="D31" s="130">
        <f>+'帳票61_06(1)'!CP30</f>
        <v>26890</v>
      </c>
      <c r="E31" s="131">
        <f t="shared" si="1"/>
        <v>176376</v>
      </c>
      <c r="F31" s="129">
        <f>+'帳票61_06(1)'!CT30</f>
        <v>142650</v>
      </c>
      <c r="G31" s="130">
        <f>+'帳票61_06(1)'!CU30</f>
        <v>4825</v>
      </c>
      <c r="H31" s="131">
        <f t="shared" si="2"/>
        <v>147475</v>
      </c>
      <c r="I31" s="144">
        <f t="shared" si="3"/>
        <v>95.42699650803421</v>
      </c>
      <c r="J31" s="145">
        <f t="shared" si="0"/>
        <v>17.94347341018966</v>
      </c>
      <c r="K31" s="146">
        <f t="shared" si="0"/>
        <v>83.61398376196308</v>
      </c>
    </row>
    <row r="32" spans="1:11" ht="13.5">
      <c r="A32" s="17"/>
      <c r="B32" s="75" t="str">
        <f>+'帳票61_06(1)'!B31</f>
        <v>南風原町</v>
      </c>
      <c r="C32" s="129">
        <f>+'帳票61_06(1)'!CO31</f>
        <v>571415</v>
      </c>
      <c r="D32" s="130">
        <f>+'帳票61_06(1)'!CP31</f>
        <v>65973</v>
      </c>
      <c r="E32" s="131">
        <f t="shared" si="1"/>
        <v>637388</v>
      </c>
      <c r="F32" s="129">
        <f>+'帳票61_06(1)'!CT31</f>
        <v>556130</v>
      </c>
      <c r="G32" s="130">
        <f>+'帳票61_06(1)'!CU31</f>
        <v>13746</v>
      </c>
      <c r="H32" s="131">
        <f t="shared" si="2"/>
        <v>569876</v>
      </c>
      <c r="I32" s="144">
        <f t="shared" si="3"/>
        <v>97.32506147020992</v>
      </c>
      <c r="J32" s="145">
        <f t="shared" si="0"/>
        <v>20.835796462189077</v>
      </c>
      <c r="K32" s="146">
        <f t="shared" si="0"/>
        <v>89.40802148769666</v>
      </c>
    </row>
    <row r="33" spans="1:11" ht="13.5">
      <c r="A33" s="17"/>
      <c r="B33" s="75" t="str">
        <f>+'帳票61_06(1)'!B32</f>
        <v>渡嘉敷村</v>
      </c>
      <c r="C33" s="129">
        <f>+'帳票61_06(1)'!CO32</f>
        <v>2189</v>
      </c>
      <c r="D33" s="130">
        <f>+'帳票61_06(1)'!CP32</f>
        <v>155</v>
      </c>
      <c r="E33" s="131">
        <f t="shared" si="1"/>
        <v>2344</v>
      </c>
      <c r="F33" s="129">
        <f>+'帳票61_06(1)'!CT32</f>
        <v>2140</v>
      </c>
      <c r="G33" s="130">
        <f>+'帳票61_06(1)'!CU32</f>
        <v>102</v>
      </c>
      <c r="H33" s="131">
        <f t="shared" si="2"/>
        <v>2242</v>
      </c>
      <c r="I33" s="144">
        <f t="shared" si="3"/>
        <v>97.7615349474646</v>
      </c>
      <c r="J33" s="145">
        <f t="shared" si="0"/>
        <v>65.80645161290323</v>
      </c>
      <c r="K33" s="146">
        <f t="shared" si="0"/>
        <v>95.64846416382252</v>
      </c>
    </row>
    <row r="34" spans="1:11" ht="13.5">
      <c r="A34" s="17"/>
      <c r="B34" s="76" t="str">
        <f>+'帳票61_06(1)'!B33</f>
        <v>座間味村</v>
      </c>
      <c r="C34" s="132">
        <f>+'帳票61_06(1)'!CO33</f>
        <v>1124</v>
      </c>
      <c r="D34" s="133">
        <f>+'帳票61_06(1)'!CP33</f>
        <v>115</v>
      </c>
      <c r="E34" s="134">
        <f t="shared" si="1"/>
        <v>1239</v>
      </c>
      <c r="F34" s="132">
        <f>+'帳票61_06(1)'!CT33</f>
        <v>1039</v>
      </c>
      <c r="G34" s="133">
        <f>+'帳票61_06(1)'!CU33</f>
        <v>102</v>
      </c>
      <c r="H34" s="134">
        <f t="shared" si="2"/>
        <v>1141</v>
      </c>
      <c r="I34" s="147">
        <f t="shared" si="3"/>
        <v>92.43772241992883</v>
      </c>
      <c r="J34" s="148">
        <f t="shared" si="0"/>
        <v>88.69565217391305</v>
      </c>
      <c r="K34" s="149">
        <f t="shared" si="0"/>
        <v>92.09039548022598</v>
      </c>
    </row>
    <row r="35" spans="1:11" ht="13.5">
      <c r="A35" s="17"/>
      <c r="B35" s="77" t="str">
        <f>+'帳票61_06(1)'!B34</f>
        <v>粟国村</v>
      </c>
      <c r="C35" s="135">
        <f>+'帳票61_06(1)'!CO34</f>
        <v>1147</v>
      </c>
      <c r="D35" s="136">
        <f>+'帳票61_06(1)'!CP34</f>
        <v>193</v>
      </c>
      <c r="E35" s="137">
        <f t="shared" si="1"/>
        <v>1340</v>
      </c>
      <c r="F35" s="135">
        <f>+'帳票61_06(1)'!CT34</f>
        <v>1045</v>
      </c>
      <c r="G35" s="136">
        <f>+'帳票61_06(1)'!CU34</f>
        <v>88</v>
      </c>
      <c r="H35" s="137">
        <f t="shared" si="2"/>
        <v>1133</v>
      </c>
      <c r="I35" s="150">
        <f t="shared" si="3"/>
        <v>91.10723626852659</v>
      </c>
      <c r="J35" s="151">
        <f t="shared" si="0"/>
        <v>45.59585492227979</v>
      </c>
      <c r="K35" s="152">
        <f t="shared" si="0"/>
        <v>84.55223880597015</v>
      </c>
    </row>
    <row r="36" spans="1:11" ht="13.5">
      <c r="A36" s="17"/>
      <c r="B36" s="75" t="str">
        <f>+'帳票61_06(1)'!B35</f>
        <v>渡名喜村</v>
      </c>
      <c r="C36" s="129">
        <f>+'帳票61_06(1)'!CO35</f>
        <v>272</v>
      </c>
      <c r="D36" s="130">
        <f>+'帳票61_06(1)'!CP35</f>
        <v>4</v>
      </c>
      <c r="E36" s="131">
        <f t="shared" si="1"/>
        <v>276</v>
      </c>
      <c r="F36" s="129">
        <f>+'帳票61_06(1)'!CT35</f>
        <v>267</v>
      </c>
      <c r="G36" s="130">
        <f>+'帳票61_06(1)'!CU35</f>
        <v>0</v>
      </c>
      <c r="H36" s="131">
        <f t="shared" si="2"/>
        <v>267</v>
      </c>
      <c r="I36" s="144">
        <f t="shared" si="3"/>
        <v>98.16176470588235</v>
      </c>
      <c r="J36" s="145">
        <f t="shared" si="0"/>
        <v>0</v>
      </c>
      <c r="K36" s="146">
        <f t="shared" si="0"/>
        <v>96.73913043478261</v>
      </c>
    </row>
    <row r="37" spans="1:11" ht="13.5">
      <c r="A37" s="17"/>
      <c r="B37" s="75" t="str">
        <f>+'帳票61_06(1)'!B36</f>
        <v>南大東村</v>
      </c>
      <c r="C37" s="129">
        <f>+'帳票61_06(1)'!CO36</f>
        <v>18281</v>
      </c>
      <c r="D37" s="130">
        <f>+'帳票61_06(1)'!CP36</f>
        <v>6340</v>
      </c>
      <c r="E37" s="131">
        <f t="shared" si="1"/>
        <v>24621</v>
      </c>
      <c r="F37" s="129">
        <f>+'帳票61_06(1)'!CT36</f>
        <v>17583</v>
      </c>
      <c r="G37" s="130">
        <f>+'帳票61_06(1)'!CU36</f>
        <v>590</v>
      </c>
      <c r="H37" s="131">
        <f t="shared" si="2"/>
        <v>18173</v>
      </c>
      <c r="I37" s="144">
        <f t="shared" si="3"/>
        <v>96.18182812756415</v>
      </c>
      <c r="J37" s="145">
        <f t="shared" si="3"/>
        <v>9.305993690851736</v>
      </c>
      <c r="K37" s="146">
        <f t="shared" si="3"/>
        <v>73.8109743714715</v>
      </c>
    </row>
    <row r="38" spans="1:11" ht="13.5">
      <c r="A38" s="17"/>
      <c r="B38" s="75" t="str">
        <f>+'帳票61_06(1)'!B37</f>
        <v>北大東村</v>
      </c>
      <c r="C38" s="129">
        <f>+'帳票61_06(1)'!CO37</f>
        <v>2060</v>
      </c>
      <c r="D38" s="130">
        <f>+'帳票61_06(1)'!CP37</f>
        <v>922</v>
      </c>
      <c r="E38" s="131">
        <f t="shared" si="1"/>
        <v>2982</v>
      </c>
      <c r="F38" s="129">
        <f>+'帳票61_06(1)'!CT37</f>
        <v>2008</v>
      </c>
      <c r="G38" s="130">
        <f>+'帳票61_06(1)'!CU37</f>
        <v>387</v>
      </c>
      <c r="H38" s="131">
        <f t="shared" si="2"/>
        <v>2395</v>
      </c>
      <c r="I38" s="144">
        <f t="shared" si="3"/>
        <v>97.47572815533981</v>
      </c>
      <c r="J38" s="145">
        <f t="shared" si="3"/>
        <v>41.97396963123644</v>
      </c>
      <c r="K38" s="146">
        <f t="shared" si="3"/>
        <v>80.31522468142185</v>
      </c>
    </row>
    <row r="39" spans="1:11" ht="13.5">
      <c r="A39" s="17"/>
      <c r="B39" s="76" t="str">
        <f>+'帳票61_06(1)'!B38</f>
        <v>伊平屋村</v>
      </c>
      <c r="C39" s="132">
        <f>+'帳票61_06(1)'!CO38</f>
        <v>1508</v>
      </c>
      <c r="D39" s="133">
        <f>+'帳票61_06(1)'!CP38</f>
        <v>235</v>
      </c>
      <c r="E39" s="134">
        <f t="shared" si="1"/>
        <v>1743</v>
      </c>
      <c r="F39" s="132">
        <f>+'帳票61_06(1)'!CT38</f>
        <v>1399</v>
      </c>
      <c r="G39" s="133">
        <f>+'帳票61_06(1)'!CU38</f>
        <v>73</v>
      </c>
      <c r="H39" s="134">
        <f t="shared" si="2"/>
        <v>1472</v>
      </c>
      <c r="I39" s="147">
        <f t="shared" si="3"/>
        <v>92.77188328912467</v>
      </c>
      <c r="J39" s="148">
        <f t="shared" si="3"/>
        <v>31.06382978723404</v>
      </c>
      <c r="K39" s="149">
        <f t="shared" si="3"/>
        <v>84.45209409064832</v>
      </c>
    </row>
    <row r="40" spans="1:11" ht="13.5">
      <c r="A40" s="17"/>
      <c r="B40" s="77" t="str">
        <f>+'帳票61_06(1)'!B39</f>
        <v>伊是名村</v>
      </c>
      <c r="C40" s="135">
        <f>+'帳票61_06(1)'!CO39</f>
        <v>3609</v>
      </c>
      <c r="D40" s="136">
        <f>+'帳票61_06(1)'!CP39</f>
        <v>1449</v>
      </c>
      <c r="E40" s="137">
        <f t="shared" si="1"/>
        <v>5058</v>
      </c>
      <c r="F40" s="135">
        <f>+'帳票61_06(1)'!CT39</f>
        <v>3309</v>
      </c>
      <c r="G40" s="136">
        <f>+'帳票61_06(1)'!CU39</f>
        <v>56</v>
      </c>
      <c r="H40" s="137">
        <f t="shared" si="2"/>
        <v>3365</v>
      </c>
      <c r="I40" s="150">
        <f t="shared" si="3"/>
        <v>91.68744804655029</v>
      </c>
      <c r="J40" s="151">
        <f t="shared" si="3"/>
        <v>3.864734299516908</v>
      </c>
      <c r="K40" s="152">
        <f t="shared" si="3"/>
        <v>66.52827204428627</v>
      </c>
    </row>
    <row r="41" spans="1:11" ht="13.5">
      <c r="A41" s="17"/>
      <c r="B41" s="75" t="str">
        <f>+'帳票61_06(1)'!B40</f>
        <v>久米島町</v>
      </c>
      <c r="C41" s="129">
        <f>+'帳票61_06(1)'!CO40</f>
        <v>42307</v>
      </c>
      <c r="D41" s="130">
        <f>+'帳票61_06(1)'!CP40</f>
        <v>17118</v>
      </c>
      <c r="E41" s="131">
        <f t="shared" si="1"/>
        <v>59425</v>
      </c>
      <c r="F41" s="129">
        <f>+'帳票61_06(1)'!CT40</f>
        <v>38115</v>
      </c>
      <c r="G41" s="130">
        <f>+'帳票61_06(1)'!CU40</f>
        <v>2768</v>
      </c>
      <c r="H41" s="131">
        <f t="shared" si="2"/>
        <v>40883</v>
      </c>
      <c r="I41" s="144">
        <f t="shared" si="3"/>
        <v>90.09147422412367</v>
      </c>
      <c r="J41" s="145">
        <f t="shared" si="3"/>
        <v>16.17011333099661</v>
      </c>
      <c r="K41" s="146">
        <f t="shared" si="3"/>
        <v>68.79764408918805</v>
      </c>
    </row>
    <row r="42" spans="1:11" ht="13.5">
      <c r="A42" s="17"/>
      <c r="B42" s="75" t="str">
        <f>+'帳票61_06(1)'!B41</f>
        <v>八重瀬町</v>
      </c>
      <c r="C42" s="129">
        <f>+'帳票61_06(1)'!CO41</f>
        <v>203012</v>
      </c>
      <c r="D42" s="130">
        <f>+'帳票61_06(1)'!CP41</f>
        <v>51777</v>
      </c>
      <c r="E42" s="131">
        <f t="shared" si="1"/>
        <v>254789</v>
      </c>
      <c r="F42" s="129">
        <f>+'帳票61_06(1)'!CT41</f>
        <v>187532</v>
      </c>
      <c r="G42" s="130">
        <f>+'帳票61_06(1)'!CU41</f>
        <v>8872</v>
      </c>
      <c r="H42" s="131">
        <f t="shared" si="2"/>
        <v>196404</v>
      </c>
      <c r="I42" s="144">
        <f t="shared" si="3"/>
        <v>92.37483498512404</v>
      </c>
      <c r="J42" s="145">
        <f t="shared" si="3"/>
        <v>17.135021341522297</v>
      </c>
      <c r="K42" s="146">
        <f t="shared" si="3"/>
        <v>77.08496049672475</v>
      </c>
    </row>
    <row r="43" spans="1:11" ht="13.5">
      <c r="A43" s="17"/>
      <c r="B43" s="75" t="str">
        <f>+'帳票61_06(1)'!B42</f>
        <v>多良間村</v>
      </c>
      <c r="C43" s="129">
        <f>+'帳票61_06(1)'!CO42</f>
        <v>6936</v>
      </c>
      <c r="D43" s="130">
        <f>+'帳票61_06(1)'!CP42</f>
        <v>1563</v>
      </c>
      <c r="E43" s="131">
        <f t="shared" si="1"/>
        <v>8499</v>
      </c>
      <c r="F43" s="129">
        <f>+'帳票61_06(1)'!CT42</f>
        <v>6037</v>
      </c>
      <c r="G43" s="130">
        <f>+'帳票61_06(1)'!CU42</f>
        <v>474</v>
      </c>
      <c r="H43" s="131">
        <f t="shared" si="2"/>
        <v>6511</v>
      </c>
      <c r="I43" s="144">
        <f t="shared" si="3"/>
        <v>87.03863898500576</v>
      </c>
      <c r="J43" s="145">
        <f t="shared" si="3"/>
        <v>30.326295585412666</v>
      </c>
      <c r="K43" s="146">
        <f t="shared" si="3"/>
        <v>76.60901282503823</v>
      </c>
    </row>
    <row r="44" spans="1:11" ht="13.5">
      <c r="A44" s="17"/>
      <c r="B44" s="76" t="str">
        <f>+'帳票61_06(1)'!B43</f>
        <v>竹富町</v>
      </c>
      <c r="C44" s="132">
        <f>+'帳票61_06(1)'!CO43</f>
        <v>36854</v>
      </c>
      <c r="D44" s="133">
        <f>+'帳票61_06(1)'!CP43</f>
        <v>4855</v>
      </c>
      <c r="E44" s="134">
        <f t="shared" si="1"/>
        <v>41709</v>
      </c>
      <c r="F44" s="132">
        <f>+'帳票61_06(1)'!CT43</f>
        <v>35543</v>
      </c>
      <c r="G44" s="133">
        <f>+'帳票61_06(1)'!CU43</f>
        <v>1525</v>
      </c>
      <c r="H44" s="134">
        <f t="shared" si="2"/>
        <v>37068</v>
      </c>
      <c r="I44" s="147">
        <f t="shared" si="3"/>
        <v>96.44271992185381</v>
      </c>
      <c r="J44" s="148">
        <f t="shared" si="3"/>
        <v>31.41091658084449</v>
      </c>
      <c r="K44" s="149">
        <f t="shared" si="3"/>
        <v>88.87290512838956</v>
      </c>
    </row>
    <row r="45" spans="1:11" ht="14.25" thickBot="1">
      <c r="A45" s="17"/>
      <c r="B45" s="77" t="str">
        <f>+'帳票61_06(1)'!B44</f>
        <v>与那国町</v>
      </c>
      <c r="C45" s="135">
        <f>+'帳票61_06(1)'!CO44</f>
        <v>6569</v>
      </c>
      <c r="D45" s="136">
        <f>+'帳票61_06(1)'!CP44</f>
        <v>2924</v>
      </c>
      <c r="E45" s="137">
        <f t="shared" si="1"/>
        <v>9493</v>
      </c>
      <c r="F45" s="135">
        <f>+'帳票61_06(1)'!CT44</f>
        <v>5284</v>
      </c>
      <c r="G45" s="136">
        <f>+'帳票61_06(1)'!CU44</f>
        <v>521</v>
      </c>
      <c r="H45" s="137">
        <f t="shared" si="2"/>
        <v>5805</v>
      </c>
      <c r="I45" s="150">
        <f t="shared" si="3"/>
        <v>80.43842289541787</v>
      </c>
      <c r="J45" s="151">
        <f t="shared" si="3"/>
        <v>17.818057455540355</v>
      </c>
      <c r="K45" s="152">
        <f t="shared" si="3"/>
        <v>61.150321289371114</v>
      </c>
    </row>
    <row r="46" spans="1:11" ht="14.25" thickTop="1">
      <c r="A46" s="19"/>
      <c r="B46" s="79" t="s">
        <v>65</v>
      </c>
      <c r="C46" s="173">
        <f aca="true" t="shared" si="4" ref="C46:H46">SUM(C5:C15)</f>
        <v>16666302</v>
      </c>
      <c r="D46" s="174">
        <f t="shared" si="4"/>
        <v>3008835</v>
      </c>
      <c r="E46" s="175">
        <f t="shared" si="4"/>
        <v>19675137</v>
      </c>
      <c r="F46" s="173">
        <f t="shared" si="4"/>
        <v>15870551</v>
      </c>
      <c r="G46" s="174">
        <f t="shared" si="4"/>
        <v>720167</v>
      </c>
      <c r="H46" s="175">
        <f t="shared" si="4"/>
        <v>16590718</v>
      </c>
      <c r="I46" s="176">
        <f t="shared" si="3"/>
        <v>95.22538953152295</v>
      </c>
      <c r="J46" s="177">
        <f t="shared" si="3"/>
        <v>23.93507786236201</v>
      </c>
      <c r="K46" s="178">
        <f t="shared" si="3"/>
        <v>84.32326544918087</v>
      </c>
    </row>
    <row r="47" spans="1:11" ht="14.25" thickBot="1">
      <c r="A47" s="19"/>
      <c r="B47" s="80" t="s">
        <v>66</v>
      </c>
      <c r="C47" s="138">
        <f aca="true" t="shared" si="5" ref="C47:H47">SUM(C16:C45)</f>
        <v>4317040</v>
      </c>
      <c r="D47" s="139">
        <f t="shared" si="5"/>
        <v>764503</v>
      </c>
      <c r="E47" s="140">
        <f t="shared" si="5"/>
        <v>5081543</v>
      </c>
      <c r="F47" s="138">
        <f t="shared" si="5"/>
        <v>4087527</v>
      </c>
      <c r="G47" s="139">
        <f t="shared" si="5"/>
        <v>160988</v>
      </c>
      <c r="H47" s="140">
        <f t="shared" si="5"/>
        <v>4248515</v>
      </c>
      <c r="I47" s="153">
        <f t="shared" si="3"/>
        <v>94.68355632563052</v>
      </c>
      <c r="J47" s="167">
        <f t="shared" si="3"/>
        <v>21.057863736309734</v>
      </c>
      <c r="K47" s="154">
        <f t="shared" si="3"/>
        <v>83.60679029971801</v>
      </c>
    </row>
    <row r="48" spans="2:11" ht="14.25" thickBot="1">
      <c r="B48" s="82" t="s">
        <v>114</v>
      </c>
      <c r="C48" s="156">
        <f aca="true" t="shared" si="6" ref="C48:H48">SUM(C46:C47)</f>
        <v>20983342</v>
      </c>
      <c r="D48" s="157">
        <f t="shared" si="6"/>
        <v>3773338</v>
      </c>
      <c r="E48" s="158">
        <f t="shared" si="6"/>
        <v>24756680</v>
      </c>
      <c r="F48" s="156">
        <f t="shared" si="6"/>
        <v>19958078</v>
      </c>
      <c r="G48" s="157">
        <f t="shared" si="6"/>
        <v>881155</v>
      </c>
      <c r="H48" s="158">
        <f t="shared" si="6"/>
        <v>20839233</v>
      </c>
      <c r="I48" s="159">
        <f t="shared" si="3"/>
        <v>95.11391464715201</v>
      </c>
      <c r="J48" s="172">
        <f t="shared" si="3"/>
        <v>23.3521354302212</v>
      </c>
      <c r="K48" s="160">
        <f t="shared" si="3"/>
        <v>84.17620214019004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K48"/>
  <sheetViews>
    <sheetView showGridLines="0" zoomScaleSheetLayoutView="100" workbookViewId="0" topLeftCell="A23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50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4" t="str">
        <f>+'帳票61_06(1)'!B4</f>
        <v>那覇市</v>
      </c>
      <c r="C5" s="161">
        <f>+'帳票61_06(1)'!CX4</f>
        <v>9043007</v>
      </c>
      <c r="D5" s="162">
        <f>+'帳票61_06(1)'!CY4</f>
        <v>1148954</v>
      </c>
      <c r="E5" s="163">
        <f>SUM(C5:D5)</f>
        <v>10191961</v>
      </c>
      <c r="F5" s="161">
        <f>+'帳票61_06(1)'!DC4</f>
        <v>8716965</v>
      </c>
      <c r="G5" s="162">
        <f>+'帳票61_06(1)'!DD4</f>
        <v>331027</v>
      </c>
      <c r="H5" s="163">
        <f>SUM(F5:G5)</f>
        <v>9047992</v>
      </c>
      <c r="I5" s="164">
        <f>IF(C5=0,"－",(F5/C5)*100)</f>
        <v>96.39454000201482</v>
      </c>
      <c r="J5" s="165">
        <f aca="true" t="shared" si="0" ref="J5:K36">IF(D5=0,"－",(G5/D5)*100)</f>
        <v>28.811162152705855</v>
      </c>
      <c r="K5" s="166">
        <f>IF(E5=0,"－",(H5/E5)*100)</f>
        <v>88.77577141435295</v>
      </c>
    </row>
    <row r="6" spans="1:11" ht="13.5">
      <c r="A6" s="17"/>
      <c r="B6" s="75" t="str">
        <f>+'帳票61_06(1)'!B5</f>
        <v>宜野湾市</v>
      </c>
      <c r="C6" s="129">
        <f>+'帳票61_06(1)'!CX5</f>
        <v>2074389</v>
      </c>
      <c r="D6" s="130">
        <f>+'帳票61_06(1)'!CY5</f>
        <v>440699</v>
      </c>
      <c r="E6" s="131">
        <f aca="true" t="shared" si="1" ref="E6:E45">SUM(C6:D6)</f>
        <v>2515088</v>
      </c>
      <c r="F6" s="129">
        <f>+'帳票61_06(1)'!DC5</f>
        <v>1945148</v>
      </c>
      <c r="G6" s="130">
        <f>+'帳票61_06(1)'!DD5</f>
        <v>112506</v>
      </c>
      <c r="H6" s="131">
        <f aca="true" t="shared" si="2" ref="H6:H45">SUM(F6:G6)</f>
        <v>2057654</v>
      </c>
      <c r="I6" s="144">
        <f aca="true" t="shared" si="3" ref="I6:K48">IF(C6=0,"－",(F6/C6)*100)</f>
        <v>93.7696835068061</v>
      </c>
      <c r="J6" s="145">
        <f t="shared" si="0"/>
        <v>25.52898917401673</v>
      </c>
      <c r="K6" s="146">
        <f t="shared" si="0"/>
        <v>81.8124057687047</v>
      </c>
    </row>
    <row r="7" spans="1:11" ht="13.5">
      <c r="A7" s="17"/>
      <c r="B7" s="75" t="str">
        <f>+'帳票61_06(1)'!B6</f>
        <v>石垣市</v>
      </c>
      <c r="C7" s="129">
        <f>+'帳票61_06(1)'!CX6</f>
        <v>1309166</v>
      </c>
      <c r="D7" s="130">
        <f>+'帳票61_06(1)'!CY6</f>
        <v>329866</v>
      </c>
      <c r="E7" s="131">
        <f t="shared" si="1"/>
        <v>1639032</v>
      </c>
      <c r="F7" s="129">
        <f>+'帳票61_06(1)'!DC6</f>
        <v>1223720</v>
      </c>
      <c r="G7" s="130">
        <f>+'帳票61_06(1)'!DD6</f>
        <v>78723</v>
      </c>
      <c r="H7" s="131">
        <f t="shared" si="2"/>
        <v>1302443</v>
      </c>
      <c r="I7" s="144">
        <f t="shared" si="3"/>
        <v>93.47324938166742</v>
      </c>
      <c r="J7" s="145">
        <f t="shared" si="0"/>
        <v>23.865145240794746</v>
      </c>
      <c r="K7" s="146">
        <f t="shared" si="0"/>
        <v>79.46415933306976</v>
      </c>
    </row>
    <row r="8" spans="1:11" ht="13.5">
      <c r="A8" s="17"/>
      <c r="B8" s="75" t="str">
        <f>+'帳票61_06(1)'!B7</f>
        <v>浦添市</v>
      </c>
      <c r="C8" s="129">
        <f>+'帳票61_06(1)'!CX7</f>
        <v>2763558</v>
      </c>
      <c r="D8" s="130">
        <f>+'帳票61_06(1)'!CY7</f>
        <v>288989</v>
      </c>
      <c r="E8" s="131">
        <f t="shared" si="1"/>
        <v>3052547</v>
      </c>
      <c r="F8" s="129">
        <f>+'帳票61_06(1)'!DC7</f>
        <v>2684863</v>
      </c>
      <c r="G8" s="130">
        <f>+'帳票61_06(1)'!DD7</f>
        <v>84281</v>
      </c>
      <c r="H8" s="131">
        <f t="shared" si="2"/>
        <v>2769144</v>
      </c>
      <c r="I8" s="144">
        <f t="shared" si="3"/>
        <v>97.15240280826384</v>
      </c>
      <c r="J8" s="145">
        <f t="shared" si="0"/>
        <v>29.164085830256514</v>
      </c>
      <c r="K8" s="146">
        <f t="shared" si="0"/>
        <v>90.71585138574443</v>
      </c>
    </row>
    <row r="9" spans="1:11" ht="13.5">
      <c r="A9" s="17"/>
      <c r="B9" s="76" t="str">
        <f>+'帳票61_06(1)'!B8</f>
        <v>名護市</v>
      </c>
      <c r="C9" s="132">
        <f>+'帳票61_06(1)'!CX8</f>
        <v>1588672</v>
      </c>
      <c r="D9" s="133">
        <f>+'帳票61_06(1)'!CY8</f>
        <v>405836</v>
      </c>
      <c r="E9" s="134">
        <f t="shared" si="1"/>
        <v>1994508</v>
      </c>
      <c r="F9" s="132">
        <f>+'帳票61_06(1)'!DC8</f>
        <v>1480723</v>
      </c>
      <c r="G9" s="133">
        <f>+'帳票61_06(1)'!DD8</f>
        <v>66009</v>
      </c>
      <c r="H9" s="134">
        <f t="shared" si="2"/>
        <v>1546732</v>
      </c>
      <c r="I9" s="147">
        <f t="shared" si="3"/>
        <v>93.20507946259518</v>
      </c>
      <c r="J9" s="148">
        <f t="shared" si="0"/>
        <v>16.264944460323875</v>
      </c>
      <c r="K9" s="149">
        <f t="shared" si="0"/>
        <v>77.54955106723061</v>
      </c>
    </row>
    <row r="10" spans="1:11" ht="13.5">
      <c r="A10" s="17"/>
      <c r="B10" s="77" t="str">
        <f>+'帳票61_06(1)'!B9</f>
        <v>糸満市</v>
      </c>
      <c r="C10" s="135">
        <f>+'帳票61_06(1)'!CX9</f>
        <v>1230243</v>
      </c>
      <c r="D10" s="136">
        <f>+'帳票61_06(1)'!CY9</f>
        <v>293313</v>
      </c>
      <c r="E10" s="137">
        <f t="shared" si="1"/>
        <v>1523556</v>
      </c>
      <c r="F10" s="135">
        <f>+'帳票61_06(1)'!DC9</f>
        <v>1154758</v>
      </c>
      <c r="G10" s="136">
        <f>+'帳票61_06(1)'!DD9</f>
        <v>84035</v>
      </c>
      <c r="H10" s="137">
        <f t="shared" si="2"/>
        <v>1238793</v>
      </c>
      <c r="I10" s="150">
        <f t="shared" si="3"/>
        <v>93.86422032070088</v>
      </c>
      <c r="J10" s="151">
        <f t="shared" si="0"/>
        <v>28.650281439963454</v>
      </c>
      <c r="K10" s="152">
        <f t="shared" si="0"/>
        <v>81.30931846285925</v>
      </c>
    </row>
    <row r="11" spans="1:11" ht="13.5">
      <c r="A11" s="17"/>
      <c r="B11" s="75" t="str">
        <f>+'帳票61_06(1)'!B10</f>
        <v>沖縄市</v>
      </c>
      <c r="C11" s="129">
        <f>+'帳票61_06(1)'!CX10</f>
        <v>3062580</v>
      </c>
      <c r="D11" s="130">
        <f>+'帳票61_06(1)'!CY10</f>
        <v>733490</v>
      </c>
      <c r="E11" s="131">
        <f t="shared" si="1"/>
        <v>3796070</v>
      </c>
      <c r="F11" s="129">
        <f>+'帳票61_06(1)'!DC10</f>
        <v>2887637</v>
      </c>
      <c r="G11" s="130">
        <f>+'帳票61_06(1)'!DD10</f>
        <v>109758</v>
      </c>
      <c r="H11" s="131">
        <f t="shared" si="2"/>
        <v>2997395</v>
      </c>
      <c r="I11" s="144">
        <f t="shared" si="3"/>
        <v>94.2877247288234</v>
      </c>
      <c r="J11" s="145">
        <f t="shared" si="0"/>
        <v>14.96380318750085</v>
      </c>
      <c r="K11" s="146">
        <f t="shared" si="0"/>
        <v>78.96047754651521</v>
      </c>
    </row>
    <row r="12" spans="1:11" ht="13.5">
      <c r="A12" s="17"/>
      <c r="B12" s="75" t="str">
        <f>+'帳票61_06(1)'!B11</f>
        <v>豊見城市</v>
      </c>
      <c r="C12" s="129">
        <f>+'帳票61_06(1)'!CX11</f>
        <v>1064613</v>
      </c>
      <c r="D12" s="130">
        <f>+'帳票61_06(1)'!CY11</f>
        <v>171107</v>
      </c>
      <c r="E12" s="131">
        <f t="shared" si="1"/>
        <v>1235720</v>
      </c>
      <c r="F12" s="129">
        <f>+'帳票61_06(1)'!DC11</f>
        <v>1011078</v>
      </c>
      <c r="G12" s="130">
        <f>+'帳票61_06(1)'!DD11</f>
        <v>41038</v>
      </c>
      <c r="H12" s="131">
        <f t="shared" si="2"/>
        <v>1052116</v>
      </c>
      <c r="I12" s="144">
        <f t="shared" si="3"/>
        <v>94.97141214694918</v>
      </c>
      <c r="J12" s="145">
        <f t="shared" si="0"/>
        <v>23.983822987954905</v>
      </c>
      <c r="K12" s="146">
        <f t="shared" si="0"/>
        <v>85.14194154015473</v>
      </c>
    </row>
    <row r="13" spans="1:11" ht="13.5">
      <c r="A13" s="17"/>
      <c r="B13" s="75" t="str">
        <f>+'帳票61_06(1)'!B12</f>
        <v>うるま市</v>
      </c>
      <c r="C13" s="129">
        <f>+'帳票61_06(1)'!CX12</f>
        <v>2329965</v>
      </c>
      <c r="D13" s="130">
        <f>+'帳票61_06(1)'!CY12</f>
        <v>675681</v>
      </c>
      <c r="E13" s="131">
        <f t="shared" si="1"/>
        <v>3005646</v>
      </c>
      <c r="F13" s="129">
        <f>+'帳票61_06(1)'!DC12</f>
        <v>2168928</v>
      </c>
      <c r="G13" s="130">
        <f>+'帳票61_06(1)'!DD12</f>
        <v>162346</v>
      </c>
      <c r="H13" s="131">
        <f t="shared" si="2"/>
        <v>2331274</v>
      </c>
      <c r="I13" s="144">
        <f t="shared" si="3"/>
        <v>93.08843695076965</v>
      </c>
      <c r="J13" s="145">
        <f t="shared" si="0"/>
        <v>24.027018667092904</v>
      </c>
      <c r="K13" s="146">
        <f t="shared" si="0"/>
        <v>77.56315946721604</v>
      </c>
    </row>
    <row r="14" spans="1:11" ht="13.5">
      <c r="A14" s="17"/>
      <c r="B14" s="76" t="str">
        <f>+'帳票61_06(1)'!B13</f>
        <v>宮古島市</v>
      </c>
      <c r="C14" s="132">
        <f>+'帳票61_06(1)'!CX13</f>
        <v>1283030</v>
      </c>
      <c r="D14" s="133">
        <f>+'帳票61_06(1)'!CY13</f>
        <v>380974</v>
      </c>
      <c r="E14" s="134">
        <f t="shared" si="1"/>
        <v>1664004</v>
      </c>
      <c r="F14" s="132">
        <f>+'帳票61_06(1)'!DC13</f>
        <v>1194539</v>
      </c>
      <c r="G14" s="133">
        <f>+'帳票61_06(1)'!DD13</f>
        <v>90739</v>
      </c>
      <c r="H14" s="134">
        <f t="shared" si="2"/>
        <v>1285278</v>
      </c>
      <c r="I14" s="147">
        <f t="shared" si="3"/>
        <v>93.10296719484346</v>
      </c>
      <c r="J14" s="148">
        <f t="shared" si="0"/>
        <v>23.817635849165562</v>
      </c>
      <c r="K14" s="149">
        <f t="shared" si="0"/>
        <v>77.24007874981069</v>
      </c>
    </row>
    <row r="15" spans="1:11" ht="13.5">
      <c r="A15" s="17"/>
      <c r="B15" s="77" t="str">
        <f>+'帳票61_06(1)'!B14</f>
        <v>南城市</v>
      </c>
      <c r="C15" s="135">
        <f>+'帳票61_06(1)'!CX14</f>
        <v>713199</v>
      </c>
      <c r="D15" s="136">
        <f>+'帳票61_06(1)'!CY14</f>
        <v>133481</v>
      </c>
      <c r="E15" s="137">
        <f t="shared" si="1"/>
        <v>846680</v>
      </c>
      <c r="F15" s="135">
        <f>+'帳票61_06(1)'!DC14</f>
        <v>672330</v>
      </c>
      <c r="G15" s="136">
        <f>+'帳票61_06(1)'!DD14</f>
        <v>25382</v>
      </c>
      <c r="H15" s="137">
        <f t="shared" si="2"/>
        <v>697712</v>
      </c>
      <c r="I15" s="150">
        <f t="shared" si="3"/>
        <v>94.26962180261049</v>
      </c>
      <c r="J15" s="151">
        <f t="shared" si="0"/>
        <v>19.01544039975727</v>
      </c>
      <c r="K15" s="152">
        <f t="shared" si="0"/>
        <v>82.4056314073794</v>
      </c>
    </row>
    <row r="16" spans="1:11" ht="13.5">
      <c r="A16" s="17"/>
      <c r="B16" s="78" t="str">
        <f>+'帳票61_06(1)'!B15</f>
        <v>国頭村</v>
      </c>
      <c r="C16" s="126">
        <f>+'帳票61_06(1)'!CX15</f>
        <v>112480</v>
      </c>
      <c r="D16" s="127">
        <f>+'帳票61_06(1)'!CY15</f>
        <v>22579</v>
      </c>
      <c r="E16" s="128">
        <f t="shared" si="1"/>
        <v>135059</v>
      </c>
      <c r="F16" s="126">
        <f>+'帳票61_06(1)'!DC15</f>
        <v>106059</v>
      </c>
      <c r="G16" s="127">
        <f>+'帳票61_06(1)'!DD15</f>
        <v>3522</v>
      </c>
      <c r="H16" s="128">
        <f t="shared" si="2"/>
        <v>109581</v>
      </c>
      <c r="I16" s="141">
        <f t="shared" si="3"/>
        <v>94.29142958748223</v>
      </c>
      <c r="J16" s="142">
        <f t="shared" si="0"/>
        <v>15.598565038309934</v>
      </c>
      <c r="K16" s="143">
        <f t="shared" si="0"/>
        <v>81.13565182623891</v>
      </c>
    </row>
    <row r="17" spans="1:11" ht="13.5">
      <c r="A17" s="17"/>
      <c r="B17" s="75" t="str">
        <f>+'帳票61_06(1)'!B16</f>
        <v>大宜味村</v>
      </c>
      <c r="C17" s="129">
        <f>+'帳票61_06(1)'!CX16</f>
        <v>66116</v>
      </c>
      <c r="D17" s="130">
        <f>+'帳票61_06(1)'!CY16</f>
        <v>20392</v>
      </c>
      <c r="E17" s="131">
        <f t="shared" si="1"/>
        <v>86508</v>
      </c>
      <c r="F17" s="129">
        <f>+'帳票61_06(1)'!DC16</f>
        <v>56504</v>
      </c>
      <c r="G17" s="130">
        <f>+'帳票61_06(1)'!DD16</f>
        <v>1621</v>
      </c>
      <c r="H17" s="131">
        <f t="shared" si="2"/>
        <v>58125</v>
      </c>
      <c r="I17" s="144">
        <f t="shared" si="3"/>
        <v>85.46191542138061</v>
      </c>
      <c r="J17" s="145">
        <f t="shared" si="0"/>
        <v>7.949195763044331</v>
      </c>
      <c r="K17" s="146">
        <f t="shared" si="0"/>
        <v>67.19031765848246</v>
      </c>
    </row>
    <row r="18" spans="1:11" ht="13.5">
      <c r="A18" s="17"/>
      <c r="B18" s="75" t="str">
        <f>+'帳票61_06(1)'!B17</f>
        <v>東村</v>
      </c>
      <c r="C18" s="129">
        <f>+'帳票61_06(1)'!CX17</f>
        <v>24873</v>
      </c>
      <c r="D18" s="130">
        <f>+'帳票61_06(1)'!CY17</f>
        <v>6673</v>
      </c>
      <c r="E18" s="131">
        <f t="shared" si="1"/>
        <v>31546</v>
      </c>
      <c r="F18" s="129">
        <f>+'帳票61_06(1)'!DC17</f>
        <v>23230</v>
      </c>
      <c r="G18" s="130">
        <f>+'帳票61_06(1)'!DD17</f>
        <v>547</v>
      </c>
      <c r="H18" s="131">
        <f t="shared" si="2"/>
        <v>23777</v>
      </c>
      <c r="I18" s="144">
        <f t="shared" si="3"/>
        <v>93.39444377437381</v>
      </c>
      <c r="J18" s="145">
        <f t="shared" si="0"/>
        <v>8.197212647984415</v>
      </c>
      <c r="K18" s="146">
        <f t="shared" si="0"/>
        <v>75.37247194573004</v>
      </c>
    </row>
    <row r="19" spans="1:11" ht="13.5">
      <c r="A19" s="17"/>
      <c r="B19" s="76" t="str">
        <f>+'帳票61_06(1)'!B18</f>
        <v>今帰仁村</v>
      </c>
      <c r="C19" s="132">
        <f>+'帳票61_06(1)'!CX18</f>
        <v>155787</v>
      </c>
      <c r="D19" s="133">
        <f>+'帳票61_06(1)'!CY18</f>
        <v>24055</v>
      </c>
      <c r="E19" s="134">
        <f t="shared" si="1"/>
        <v>179842</v>
      </c>
      <c r="F19" s="132">
        <f>+'帳票61_06(1)'!DC18</f>
        <v>149087</v>
      </c>
      <c r="G19" s="133">
        <f>+'帳票61_06(1)'!DD18</f>
        <v>3665</v>
      </c>
      <c r="H19" s="134">
        <f t="shared" si="2"/>
        <v>152752</v>
      </c>
      <c r="I19" s="147">
        <f t="shared" si="3"/>
        <v>95.69925603548435</v>
      </c>
      <c r="J19" s="148">
        <f t="shared" si="0"/>
        <v>15.235917688630222</v>
      </c>
      <c r="K19" s="149">
        <f t="shared" si="0"/>
        <v>84.93677783832474</v>
      </c>
    </row>
    <row r="20" spans="1:11" ht="13.5">
      <c r="A20" s="17"/>
      <c r="B20" s="77" t="str">
        <f>+'帳票61_06(1)'!B19</f>
        <v>本部町</v>
      </c>
      <c r="C20" s="135">
        <f>+'帳票61_06(1)'!CX19</f>
        <v>288556</v>
      </c>
      <c r="D20" s="136">
        <f>+'帳票61_06(1)'!CY19</f>
        <v>118445</v>
      </c>
      <c r="E20" s="137">
        <f t="shared" si="1"/>
        <v>407001</v>
      </c>
      <c r="F20" s="135">
        <f>+'帳票61_06(1)'!DC19</f>
        <v>261155</v>
      </c>
      <c r="G20" s="136">
        <f>+'帳票61_06(1)'!DD19</f>
        <v>14948</v>
      </c>
      <c r="H20" s="137">
        <f t="shared" si="2"/>
        <v>276103</v>
      </c>
      <c r="I20" s="150">
        <f t="shared" si="3"/>
        <v>90.50409625861184</v>
      </c>
      <c r="J20" s="151">
        <f t="shared" si="0"/>
        <v>12.620203469964963</v>
      </c>
      <c r="K20" s="152">
        <f t="shared" si="0"/>
        <v>67.83840825943916</v>
      </c>
    </row>
    <row r="21" spans="1:11" ht="13.5">
      <c r="A21" s="17"/>
      <c r="B21" s="75" t="str">
        <f>+'帳票61_06(1)'!B20</f>
        <v>恩納村</v>
      </c>
      <c r="C21" s="129">
        <f>+'帳票61_06(1)'!CX20</f>
        <v>567302</v>
      </c>
      <c r="D21" s="130">
        <f>+'帳票61_06(1)'!CY20</f>
        <v>78577</v>
      </c>
      <c r="E21" s="131">
        <f t="shared" si="1"/>
        <v>645879</v>
      </c>
      <c r="F21" s="129">
        <f>+'帳票61_06(1)'!DC20</f>
        <v>549383</v>
      </c>
      <c r="G21" s="130">
        <f>+'帳票61_06(1)'!DD20</f>
        <v>14802</v>
      </c>
      <c r="H21" s="131">
        <f t="shared" si="2"/>
        <v>564185</v>
      </c>
      <c r="I21" s="144">
        <f t="shared" si="3"/>
        <v>96.84136491674629</v>
      </c>
      <c r="J21" s="145">
        <f t="shared" si="0"/>
        <v>18.837573335708925</v>
      </c>
      <c r="K21" s="146">
        <f t="shared" si="0"/>
        <v>87.35150082290956</v>
      </c>
    </row>
    <row r="22" spans="1:11" ht="13.5">
      <c r="A22" s="17"/>
      <c r="B22" s="75" t="str">
        <f>+'帳票61_06(1)'!B21</f>
        <v>宜野座村</v>
      </c>
      <c r="C22" s="129">
        <f>+'帳票61_06(1)'!CX21</f>
        <v>101837</v>
      </c>
      <c r="D22" s="130">
        <f>+'帳票61_06(1)'!CY21</f>
        <v>63912</v>
      </c>
      <c r="E22" s="131">
        <f t="shared" si="1"/>
        <v>165749</v>
      </c>
      <c r="F22" s="129">
        <f>+'帳票61_06(1)'!DC21</f>
        <v>91702</v>
      </c>
      <c r="G22" s="130">
        <f>+'帳票61_06(1)'!DD21</f>
        <v>15261</v>
      </c>
      <c r="H22" s="131">
        <f t="shared" si="2"/>
        <v>106963</v>
      </c>
      <c r="I22" s="144">
        <f t="shared" si="3"/>
        <v>90.04782151870145</v>
      </c>
      <c r="J22" s="145">
        <f t="shared" si="0"/>
        <v>23.878144949305295</v>
      </c>
      <c r="K22" s="146">
        <f t="shared" si="0"/>
        <v>64.53311935516956</v>
      </c>
    </row>
    <row r="23" spans="1:11" ht="13.5">
      <c r="A23" s="17"/>
      <c r="B23" s="75" t="str">
        <f>+'帳票61_06(1)'!B22</f>
        <v>金武町</v>
      </c>
      <c r="C23" s="129">
        <f>+'帳票61_06(1)'!CX22</f>
        <v>235094</v>
      </c>
      <c r="D23" s="130">
        <f>+'帳票61_06(1)'!CY22</f>
        <v>123691</v>
      </c>
      <c r="E23" s="131">
        <f t="shared" si="1"/>
        <v>358785</v>
      </c>
      <c r="F23" s="129">
        <f>+'帳票61_06(1)'!DC22</f>
        <v>224888</v>
      </c>
      <c r="G23" s="130">
        <f>+'帳票61_06(1)'!DD22</f>
        <v>16506</v>
      </c>
      <c r="H23" s="131">
        <f t="shared" si="2"/>
        <v>241394</v>
      </c>
      <c r="I23" s="144">
        <f t="shared" si="3"/>
        <v>95.65875777348634</v>
      </c>
      <c r="J23" s="145">
        <f t="shared" si="0"/>
        <v>13.344544065453428</v>
      </c>
      <c r="K23" s="146">
        <f t="shared" si="0"/>
        <v>67.28096213609822</v>
      </c>
    </row>
    <row r="24" spans="1:11" ht="13.5">
      <c r="A24" s="17"/>
      <c r="B24" s="76" t="str">
        <f>+'帳票61_06(1)'!B23</f>
        <v>伊江村</v>
      </c>
      <c r="C24" s="132">
        <f>+'帳票61_06(1)'!CX23</f>
        <v>85947</v>
      </c>
      <c r="D24" s="133">
        <f>+'帳票61_06(1)'!CY23</f>
        <v>13909</v>
      </c>
      <c r="E24" s="134">
        <f t="shared" si="1"/>
        <v>99856</v>
      </c>
      <c r="F24" s="132">
        <f>+'帳票61_06(1)'!DC23</f>
        <v>83251</v>
      </c>
      <c r="G24" s="133">
        <f>+'帳票61_06(1)'!DD23</f>
        <v>1418</v>
      </c>
      <c r="H24" s="134">
        <f t="shared" si="2"/>
        <v>84669</v>
      </c>
      <c r="I24" s="147">
        <f t="shared" si="3"/>
        <v>96.8631831244837</v>
      </c>
      <c r="J24" s="148">
        <f t="shared" si="0"/>
        <v>10.19483787475735</v>
      </c>
      <c r="K24" s="149">
        <f t="shared" si="0"/>
        <v>84.79109918282327</v>
      </c>
    </row>
    <row r="25" spans="1:11" ht="13.5">
      <c r="A25" s="17"/>
      <c r="B25" s="77" t="str">
        <f>+'帳票61_06(1)'!B24</f>
        <v>読谷村</v>
      </c>
      <c r="C25" s="135">
        <f>+'帳票61_06(1)'!CX24</f>
        <v>884163</v>
      </c>
      <c r="D25" s="136">
        <f>+'帳票61_06(1)'!CY24</f>
        <v>189436</v>
      </c>
      <c r="E25" s="137">
        <f t="shared" si="1"/>
        <v>1073599</v>
      </c>
      <c r="F25" s="135">
        <f>+'帳票61_06(1)'!DC24</f>
        <v>827760</v>
      </c>
      <c r="G25" s="136">
        <f>+'帳票61_06(1)'!DD24</f>
        <v>49523</v>
      </c>
      <c r="H25" s="137">
        <f t="shared" si="2"/>
        <v>877283</v>
      </c>
      <c r="I25" s="150">
        <f t="shared" si="3"/>
        <v>93.62074640083333</v>
      </c>
      <c r="J25" s="151">
        <f t="shared" si="0"/>
        <v>26.142338309508222</v>
      </c>
      <c r="K25" s="152">
        <f t="shared" si="0"/>
        <v>81.71421545660903</v>
      </c>
    </row>
    <row r="26" spans="1:11" ht="13.5">
      <c r="A26" s="17"/>
      <c r="B26" s="75" t="str">
        <f>+'帳票61_06(1)'!B25</f>
        <v>嘉手納町</v>
      </c>
      <c r="C26" s="129">
        <f>+'帳票61_06(1)'!CX25</f>
        <v>258027</v>
      </c>
      <c r="D26" s="130">
        <f>+'帳票61_06(1)'!CY25</f>
        <v>24205</v>
      </c>
      <c r="E26" s="131">
        <f t="shared" si="1"/>
        <v>282232</v>
      </c>
      <c r="F26" s="129">
        <f>+'帳票61_06(1)'!DC25</f>
        <v>248160</v>
      </c>
      <c r="G26" s="130">
        <f>+'帳票61_06(1)'!DD25</f>
        <v>6460</v>
      </c>
      <c r="H26" s="131">
        <f t="shared" si="2"/>
        <v>254620</v>
      </c>
      <c r="I26" s="144">
        <f t="shared" si="3"/>
        <v>96.17598158332268</v>
      </c>
      <c r="J26" s="145">
        <f t="shared" si="0"/>
        <v>26.68870068167734</v>
      </c>
      <c r="K26" s="146">
        <f t="shared" si="0"/>
        <v>90.21655942628759</v>
      </c>
    </row>
    <row r="27" spans="1:11" ht="13.5">
      <c r="A27" s="17"/>
      <c r="B27" s="75" t="str">
        <f>+'帳票61_06(1)'!B26</f>
        <v>北谷町</v>
      </c>
      <c r="C27" s="129">
        <f>+'帳票61_06(1)'!CX26</f>
        <v>809308</v>
      </c>
      <c r="D27" s="130">
        <f>+'帳票61_06(1)'!CY26</f>
        <v>133150</v>
      </c>
      <c r="E27" s="131">
        <f t="shared" si="1"/>
        <v>942458</v>
      </c>
      <c r="F27" s="129">
        <f>+'帳票61_06(1)'!DC26</f>
        <v>801486</v>
      </c>
      <c r="G27" s="130">
        <f>+'帳票61_06(1)'!DD26</f>
        <v>26002</v>
      </c>
      <c r="H27" s="131">
        <f t="shared" si="2"/>
        <v>827488</v>
      </c>
      <c r="I27" s="144">
        <f t="shared" si="3"/>
        <v>99.0334952823894</v>
      </c>
      <c r="J27" s="145">
        <f t="shared" si="0"/>
        <v>19.528351483289523</v>
      </c>
      <c r="K27" s="146">
        <f t="shared" si="0"/>
        <v>87.80104789815567</v>
      </c>
    </row>
    <row r="28" spans="1:11" ht="13.5">
      <c r="A28" s="17"/>
      <c r="B28" s="75" t="str">
        <f>+'帳票61_06(1)'!B27</f>
        <v>北中城村</v>
      </c>
      <c r="C28" s="129">
        <f>+'帳票61_06(1)'!CX27</f>
        <v>367583</v>
      </c>
      <c r="D28" s="130">
        <f>+'帳票61_06(1)'!CY27</f>
        <v>67119</v>
      </c>
      <c r="E28" s="131">
        <f t="shared" si="1"/>
        <v>434702</v>
      </c>
      <c r="F28" s="129">
        <f>+'帳票61_06(1)'!DC27</f>
        <v>349994</v>
      </c>
      <c r="G28" s="130">
        <f>+'帳票61_06(1)'!DD27</f>
        <v>19362</v>
      </c>
      <c r="H28" s="131">
        <f t="shared" si="2"/>
        <v>369356</v>
      </c>
      <c r="I28" s="144">
        <f t="shared" si="3"/>
        <v>95.21495825432623</v>
      </c>
      <c r="J28" s="145">
        <f t="shared" si="0"/>
        <v>28.84727126447057</v>
      </c>
      <c r="K28" s="146">
        <f t="shared" si="0"/>
        <v>84.96763299915806</v>
      </c>
    </row>
    <row r="29" spans="1:11" ht="13.5">
      <c r="A29" s="17"/>
      <c r="B29" s="76" t="str">
        <f>+'帳票61_06(1)'!B28</f>
        <v>中城村</v>
      </c>
      <c r="C29" s="132">
        <f>+'帳票61_06(1)'!CX28</f>
        <v>387962</v>
      </c>
      <c r="D29" s="133">
        <f>+'帳票61_06(1)'!CY28</f>
        <v>88546</v>
      </c>
      <c r="E29" s="134">
        <f t="shared" si="1"/>
        <v>476508</v>
      </c>
      <c r="F29" s="132">
        <f>+'帳票61_06(1)'!DC28</f>
        <v>369818</v>
      </c>
      <c r="G29" s="133">
        <f>+'帳票61_06(1)'!DD28</f>
        <v>16052</v>
      </c>
      <c r="H29" s="134">
        <f t="shared" si="2"/>
        <v>385870</v>
      </c>
      <c r="I29" s="147">
        <f t="shared" si="3"/>
        <v>95.32325330831371</v>
      </c>
      <c r="J29" s="148">
        <f t="shared" si="0"/>
        <v>18.128430420346486</v>
      </c>
      <c r="K29" s="149">
        <f t="shared" si="0"/>
        <v>80.9787034005725</v>
      </c>
    </row>
    <row r="30" spans="1:11" ht="13.5">
      <c r="A30" s="17"/>
      <c r="B30" s="77" t="str">
        <f>+'帳票61_06(1)'!B29</f>
        <v>西原町</v>
      </c>
      <c r="C30" s="135">
        <f>+'帳票61_06(1)'!CX29</f>
        <v>760729</v>
      </c>
      <c r="D30" s="136">
        <f>+'帳票61_06(1)'!CY29</f>
        <v>119639</v>
      </c>
      <c r="E30" s="137">
        <f t="shared" si="1"/>
        <v>880368</v>
      </c>
      <c r="F30" s="135">
        <f>+'帳票61_06(1)'!DC29</f>
        <v>734904</v>
      </c>
      <c r="G30" s="136">
        <f>+'帳票61_06(1)'!DD29</f>
        <v>30904</v>
      </c>
      <c r="H30" s="137">
        <f t="shared" si="2"/>
        <v>765808</v>
      </c>
      <c r="I30" s="150">
        <f t="shared" si="3"/>
        <v>96.60522998334493</v>
      </c>
      <c r="J30" s="151">
        <f t="shared" si="0"/>
        <v>25.83104171716581</v>
      </c>
      <c r="K30" s="152">
        <f t="shared" si="0"/>
        <v>86.98725987314397</v>
      </c>
    </row>
    <row r="31" spans="1:11" ht="13.5">
      <c r="A31" s="17"/>
      <c r="B31" s="75" t="str">
        <f>+'帳票61_06(1)'!B30</f>
        <v>与那原町</v>
      </c>
      <c r="C31" s="129">
        <f>+'帳票61_06(1)'!CX30</f>
        <v>307556</v>
      </c>
      <c r="D31" s="130">
        <f>+'帳票61_06(1)'!CY30</f>
        <v>55572</v>
      </c>
      <c r="E31" s="131">
        <f t="shared" si="1"/>
        <v>363128</v>
      </c>
      <c r="F31" s="129">
        <f>+'帳票61_06(1)'!DC30</f>
        <v>293492</v>
      </c>
      <c r="G31" s="130">
        <f>+'帳票61_06(1)'!DD30</f>
        <v>9972</v>
      </c>
      <c r="H31" s="131">
        <f t="shared" si="2"/>
        <v>303464</v>
      </c>
      <c r="I31" s="144">
        <f t="shared" si="3"/>
        <v>95.42717423818752</v>
      </c>
      <c r="J31" s="145">
        <f t="shared" si="0"/>
        <v>17.94428849060678</v>
      </c>
      <c r="K31" s="146">
        <f t="shared" si="0"/>
        <v>83.5694300632284</v>
      </c>
    </row>
    <row r="32" spans="1:11" ht="13.5">
      <c r="A32" s="17"/>
      <c r="B32" s="75" t="str">
        <f>+'帳票61_06(1)'!B31</f>
        <v>南風原町</v>
      </c>
      <c r="C32" s="129">
        <f>+'帳票61_06(1)'!CX31</f>
        <v>741342</v>
      </c>
      <c r="D32" s="130">
        <f>+'帳票61_06(1)'!CY31</f>
        <v>85592</v>
      </c>
      <c r="E32" s="131">
        <f t="shared" si="1"/>
        <v>826934</v>
      </c>
      <c r="F32" s="129">
        <f>+'帳票61_06(1)'!DC31</f>
        <v>721512</v>
      </c>
      <c r="G32" s="130">
        <f>+'帳票61_06(1)'!DD31</f>
        <v>17834</v>
      </c>
      <c r="H32" s="131">
        <f t="shared" si="2"/>
        <v>739346</v>
      </c>
      <c r="I32" s="144">
        <f t="shared" si="3"/>
        <v>97.32512119912268</v>
      </c>
      <c r="J32" s="145">
        <f t="shared" si="0"/>
        <v>20.836059444807926</v>
      </c>
      <c r="K32" s="146">
        <f t="shared" si="0"/>
        <v>89.4081027022713</v>
      </c>
    </row>
    <row r="33" spans="1:11" ht="13.5">
      <c r="A33" s="17"/>
      <c r="B33" s="75" t="str">
        <f>+'帳票61_06(1)'!B32</f>
        <v>渡嘉敷村</v>
      </c>
      <c r="C33" s="129">
        <f>+'帳票61_06(1)'!CX32</f>
        <v>14787</v>
      </c>
      <c r="D33" s="130">
        <f>+'帳票61_06(1)'!CY32</f>
        <v>1981</v>
      </c>
      <c r="E33" s="131">
        <f t="shared" si="1"/>
        <v>16768</v>
      </c>
      <c r="F33" s="129">
        <f>+'帳票61_06(1)'!DC32</f>
        <v>14453</v>
      </c>
      <c r="G33" s="130">
        <f>+'帳票61_06(1)'!DD32</f>
        <v>1306</v>
      </c>
      <c r="H33" s="131">
        <f t="shared" si="2"/>
        <v>15759</v>
      </c>
      <c r="I33" s="144">
        <f t="shared" si="3"/>
        <v>97.74125921417462</v>
      </c>
      <c r="J33" s="145">
        <f t="shared" si="0"/>
        <v>65.92629984856133</v>
      </c>
      <c r="K33" s="146">
        <f t="shared" si="0"/>
        <v>93.98258587786259</v>
      </c>
    </row>
    <row r="34" spans="1:11" ht="13.5">
      <c r="A34" s="17"/>
      <c r="B34" s="76" t="str">
        <f>+'帳票61_06(1)'!B33</f>
        <v>座間味村</v>
      </c>
      <c r="C34" s="132">
        <f>+'帳票61_06(1)'!CX33</f>
        <v>27513</v>
      </c>
      <c r="D34" s="133">
        <f>+'帳票61_06(1)'!CY33</f>
        <v>13760</v>
      </c>
      <c r="E34" s="134">
        <f t="shared" si="1"/>
        <v>41273</v>
      </c>
      <c r="F34" s="132">
        <f>+'帳票61_06(1)'!DC33</f>
        <v>23997</v>
      </c>
      <c r="G34" s="133">
        <f>+'帳票61_06(1)'!DD33</f>
        <v>4093</v>
      </c>
      <c r="H34" s="134">
        <f t="shared" si="2"/>
        <v>28090</v>
      </c>
      <c r="I34" s="147">
        <f t="shared" si="3"/>
        <v>87.22058663177407</v>
      </c>
      <c r="J34" s="148">
        <f t="shared" si="0"/>
        <v>29.745639534883722</v>
      </c>
      <c r="K34" s="149">
        <f t="shared" si="0"/>
        <v>68.05902163642091</v>
      </c>
    </row>
    <row r="35" spans="1:11" ht="13.5">
      <c r="A35" s="17"/>
      <c r="B35" s="77" t="str">
        <f>+'帳票61_06(1)'!B34</f>
        <v>粟国村</v>
      </c>
      <c r="C35" s="135">
        <f>+'帳票61_06(1)'!CX34</f>
        <v>15122</v>
      </c>
      <c r="D35" s="136">
        <f>+'帳票61_06(1)'!CY34</f>
        <v>5285</v>
      </c>
      <c r="E35" s="137">
        <f t="shared" si="1"/>
        <v>20407</v>
      </c>
      <c r="F35" s="135">
        <f>+'帳票61_06(1)'!DC34</f>
        <v>13594</v>
      </c>
      <c r="G35" s="136">
        <f>+'帳票61_06(1)'!DD34</f>
        <v>1676</v>
      </c>
      <c r="H35" s="137">
        <f t="shared" si="2"/>
        <v>15270</v>
      </c>
      <c r="I35" s="150">
        <f t="shared" si="3"/>
        <v>89.89551646607592</v>
      </c>
      <c r="J35" s="151">
        <f t="shared" si="0"/>
        <v>31.712393566698204</v>
      </c>
      <c r="K35" s="152">
        <f t="shared" si="0"/>
        <v>74.82726515411379</v>
      </c>
    </row>
    <row r="36" spans="1:11" ht="13.5">
      <c r="A36" s="17"/>
      <c r="B36" s="75" t="str">
        <f>+'帳票61_06(1)'!B35</f>
        <v>渡名喜村</v>
      </c>
      <c r="C36" s="129">
        <f>+'帳票61_06(1)'!CX35</f>
        <v>4840</v>
      </c>
      <c r="D36" s="130">
        <f>+'帳票61_06(1)'!CY35</f>
        <v>318</v>
      </c>
      <c r="E36" s="131">
        <f t="shared" si="1"/>
        <v>5158</v>
      </c>
      <c r="F36" s="129">
        <f>+'帳票61_06(1)'!DC35</f>
        <v>4452</v>
      </c>
      <c r="G36" s="130">
        <f>+'帳票61_06(1)'!DD35</f>
        <v>106</v>
      </c>
      <c r="H36" s="131">
        <f t="shared" si="2"/>
        <v>4558</v>
      </c>
      <c r="I36" s="144">
        <f t="shared" si="3"/>
        <v>91.98347107438016</v>
      </c>
      <c r="J36" s="145">
        <f t="shared" si="0"/>
        <v>33.33333333333333</v>
      </c>
      <c r="K36" s="146">
        <f t="shared" si="0"/>
        <v>88.36758433501358</v>
      </c>
    </row>
    <row r="37" spans="1:11" ht="13.5">
      <c r="A37" s="17"/>
      <c r="B37" s="75" t="str">
        <f>+'帳票61_06(1)'!B36</f>
        <v>南大東村</v>
      </c>
      <c r="C37" s="129">
        <f>+'帳票61_06(1)'!CX36</f>
        <v>15402</v>
      </c>
      <c r="D37" s="130">
        <f>+'帳票61_06(1)'!CY36</f>
        <v>5358</v>
      </c>
      <c r="E37" s="131">
        <f t="shared" si="1"/>
        <v>20760</v>
      </c>
      <c r="F37" s="129">
        <f>+'帳票61_06(1)'!DC36</f>
        <v>14813</v>
      </c>
      <c r="G37" s="130">
        <f>+'帳票61_06(1)'!DD36</f>
        <v>497</v>
      </c>
      <c r="H37" s="131">
        <f t="shared" si="2"/>
        <v>15310</v>
      </c>
      <c r="I37" s="144">
        <f t="shared" si="3"/>
        <v>96.17582132190624</v>
      </c>
      <c r="J37" s="145">
        <f t="shared" si="3"/>
        <v>9.27584919746174</v>
      </c>
      <c r="K37" s="146">
        <f t="shared" si="3"/>
        <v>73.74759152215799</v>
      </c>
    </row>
    <row r="38" spans="1:11" ht="13.5">
      <c r="A38" s="17"/>
      <c r="B38" s="75" t="str">
        <f>+'帳票61_06(1)'!B37</f>
        <v>北大東村</v>
      </c>
      <c r="C38" s="129">
        <f>+'帳票61_06(1)'!CX37</f>
        <v>5244</v>
      </c>
      <c r="D38" s="130">
        <f>+'帳票61_06(1)'!CY37</f>
        <v>901</v>
      </c>
      <c r="E38" s="131">
        <f t="shared" si="1"/>
        <v>6145</v>
      </c>
      <c r="F38" s="129">
        <f>+'帳票61_06(1)'!DC37</f>
        <v>5111</v>
      </c>
      <c r="G38" s="130">
        <f>+'帳票61_06(1)'!DD37</f>
        <v>379</v>
      </c>
      <c r="H38" s="131">
        <f t="shared" si="2"/>
        <v>5490</v>
      </c>
      <c r="I38" s="144">
        <f t="shared" si="3"/>
        <v>97.46376811594203</v>
      </c>
      <c r="J38" s="145">
        <f t="shared" si="3"/>
        <v>42.06437291897892</v>
      </c>
      <c r="K38" s="146">
        <f t="shared" si="3"/>
        <v>89.34092758340114</v>
      </c>
    </row>
    <row r="39" spans="1:11" ht="13.5">
      <c r="A39" s="17"/>
      <c r="B39" s="76" t="str">
        <f>+'帳票61_06(1)'!B38</f>
        <v>伊平屋村</v>
      </c>
      <c r="C39" s="132">
        <f>+'帳票61_06(1)'!CX38</f>
        <v>16281</v>
      </c>
      <c r="D39" s="133">
        <f>+'帳票61_06(1)'!CY38</f>
        <v>2879</v>
      </c>
      <c r="E39" s="134">
        <f t="shared" si="1"/>
        <v>19160</v>
      </c>
      <c r="F39" s="132">
        <f>+'帳票61_06(1)'!DC38</f>
        <v>15101</v>
      </c>
      <c r="G39" s="133">
        <f>+'帳票61_06(1)'!DD38</f>
        <v>902</v>
      </c>
      <c r="H39" s="134">
        <f t="shared" si="2"/>
        <v>16003</v>
      </c>
      <c r="I39" s="147">
        <f t="shared" si="3"/>
        <v>92.75228794300105</v>
      </c>
      <c r="J39" s="148">
        <f t="shared" si="3"/>
        <v>31.330323028829454</v>
      </c>
      <c r="K39" s="149">
        <f t="shared" si="3"/>
        <v>83.52296450939457</v>
      </c>
    </row>
    <row r="40" spans="1:11" ht="13.5">
      <c r="A40" s="17"/>
      <c r="B40" s="77" t="str">
        <f>+'帳票61_06(1)'!B39</f>
        <v>伊是名村</v>
      </c>
      <c r="C40" s="135">
        <f>+'帳票61_06(1)'!CX39</f>
        <v>29398</v>
      </c>
      <c r="D40" s="136">
        <f>+'帳票61_06(1)'!CY39</f>
        <v>14093</v>
      </c>
      <c r="E40" s="137">
        <f t="shared" si="1"/>
        <v>43491</v>
      </c>
      <c r="F40" s="135">
        <f>+'帳票61_06(1)'!DC39</f>
        <v>26955</v>
      </c>
      <c r="G40" s="136">
        <f>+'帳票61_06(1)'!DD39</f>
        <v>546</v>
      </c>
      <c r="H40" s="137">
        <f t="shared" si="2"/>
        <v>27501</v>
      </c>
      <c r="I40" s="150">
        <f t="shared" si="3"/>
        <v>91.68991087829103</v>
      </c>
      <c r="J40" s="151">
        <f t="shared" si="3"/>
        <v>3.874263818917193</v>
      </c>
      <c r="K40" s="152">
        <f t="shared" si="3"/>
        <v>63.23377250465614</v>
      </c>
    </row>
    <row r="41" spans="1:11" ht="13.5">
      <c r="A41" s="17"/>
      <c r="B41" s="75" t="str">
        <f>+'帳票61_06(1)'!B40</f>
        <v>久米島町</v>
      </c>
      <c r="C41" s="129">
        <f>+'帳票61_06(1)'!CX40</f>
        <v>172708</v>
      </c>
      <c r="D41" s="130">
        <f>+'帳票61_06(1)'!CY40</f>
        <v>69878</v>
      </c>
      <c r="E41" s="131">
        <f t="shared" si="1"/>
        <v>242586</v>
      </c>
      <c r="F41" s="129">
        <f>+'帳票61_06(1)'!DC40</f>
        <v>155593</v>
      </c>
      <c r="G41" s="130">
        <f>+'帳票61_06(1)'!DD40</f>
        <v>11302</v>
      </c>
      <c r="H41" s="131">
        <f t="shared" si="2"/>
        <v>166895</v>
      </c>
      <c r="I41" s="144">
        <f t="shared" si="3"/>
        <v>90.09021006554416</v>
      </c>
      <c r="J41" s="145">
        <f t="shared" si="3"/>
        <v>16.173903088239502</v>
      </c>
      <c r="K41" s="146">
        <f t="shared" si="3"/>
        <v>68.79828184643797</v>
      </c>
    </row>
    <row r="42" spans="1:11" ht="13.5">
      <c r="A42" s="17"/>
      <c r="B42" s="75" t="str">
        <f>+'帳票61_06(1)'!B41</f>
        <v>八重瀬町</v>
      </c>
      <c r="C42" s="129">
        <f>+'帳票61_06(1)'!CX41</f>
        <v>446857</v>
      </c>
      <c r="D42" s="130">
        <f>+'帳票61_06(1)'!CY41</f>
        <v>126131</v>
      </c>
      <c r="E42" s="131">
        <f t="shared" si="1"/>
        <v>572988</v>
      </c>
      <c r="F42" s="129">
        <f>+'帳票61_06(1)'!DC41</f>
        <v>412740</v>
      </c>
      <c r="G42" s="130">
        <f>+'帳票61_06(1)'!DD41</f>
        <v>21622</v>
      </c>
      <c r="H42" s="131">
        <f t="shared" si="2"/>
        <v>434362</v>
      </c>
      <c r="I42" s="144">
        <f t="shared" si="3"/>
        <v>92.36511904255724</v>
      </c>
      <c r="J42" s="145">
        <f t="shared" si="3"/>
        <v>17.142494707883074</v>
      </c>
      <c r="K42" s="146">
        <f t="shared" si="3"/>
        <v>75.80647413209351</v>
      </c>
    </row>
    <row r="43" spans="1:11" ht="13.5">
      <c r="A43" s="17"/>
      <c r="B43" s="75" t="str">
        <f>+'帳票61_06(1)'!B42</f>
        <v>多良間村</v>
      </c>
      <c r="C43" s="129">
        <f>+'帳票61_06(1)'!CX42</f>
        <v>21720</v>
      </c>
      <c r="D43" s="130">
        <f>+'帳票61_06(1)'!CY42</f>
        <v>6254</v>
      </c>
      <c r="E43" s="131">
        <f t="shared" si="1"/>
        <v>27974</v>
      </c>
      <c r="F43" s="129">
        <f>+'帳票61_06(1)'!DC42</f>
        <v>18913</v>
      </c>
      <c r="G43" s="130">
        <f>+'帳票61_06(1)'!DD42</f>
        <v>1895</v>
      </c>
      <c r="H43" s="131">
        <f t="shared" si="2"/>
        <v>20808</v>
      </c>
      <c r="I43" s="144">
        <f t="shared" si="3"/>
        <v>87.07642725598527</v>
      </c>
      <c r="J43" s="145">
        <f t="shared" si="3"/>
        <v>30.30060761112888</v>
      </c>
      <c r="K43" s="146">
        <f t="shared" si="3"/>
        <v>74.38335597340388</v>
      </c>
    </row>
    <row r="44" spans="1:11" ht="13.5">
      <c r="A44" s="17"/>
      <c r="B44" s="76" t="str">
        <f>+'帳票61_06(1)'!B43</f>
        <v>竹富町</v>
      </c>
      <c r="C44" s="132">
        <f>+'帳票61_06(1)'!CX43</f>
        <v>139349</v>
      </c>
      <c r="D44" s="133">
        <f>+'帳票61_06(1)'!CY43</f>
        <v>29555</v>
      </c>
      <c r="E44" s="134">
        <f t="shared" si="1"/>
        <v>168904</v>
      </c>
      <c r="F44" s="132">
        <f>+'帳票61_06(1)'!DC43</f>
        <v>134389</v>
      </c>
      <c r="G44" s="133">
        <f>+'帳票61_06(1)'!DD43</f>
        <v>9284</v>
      </c>
      <c r="H44" s="134">
        <f t="shared" si="2"/>
        <v>143673</v>
      </c>
      <c r="I44" s="147">
        <f t="shared" si="3"/>
        <v>96.44059160812061</v>
      </c>
      <c r="J44" s="148">
        <f t="shared" si="3"/>
        <v>31.412620537980036</v>
      </c>
      <c r="K44" s="149">
        <f t="shared" si="3"/>
        <v>85.0619286695401</v>
      </c>
    </row>
    <row r="45" spans="1:11" ht="14.25" thickBot="1">
      <c r="A45" s="17"/>
      <c r="B45" s="77" t="str">
        <f>+'帳票61_06(1)'!B44</f>
        <v>与那国町</v>
      </c>
      <c r="C45" s="135">
        <f>+'帳票61_06(1)'!CX44</f>
        <v>29861</v>
      </c>
      <c r="D45" s="136">
        <f>+'帳票61_06(1)'!CY44</f>
        <v>17784</v>
      </c>
      <c r="E45" s="137">
        <f t="shared" si="1"/>
        <v>47645</v>
      </c>
      <c r="F45" s="135">
        <f>+'帳票61_06(1)'!DC44</f>
        <v>26849</v>
      </c>
      <c r="G45" s="136">
        <f>+'帳票61_06(1)'!DD44</f>
        <v>3166</v>
      </c>
      <c r="H45" s="137">
        <f t="shared" si="2"/>
        <v>30015</v>
      </c>
      <c r="I45" s="150">
        <f t="shared" si="3"/>
        <v>89.91326479354342</v>
      </c>
      <c r="J45" s="151">
        <f t="shared" si="3"/>
        <v>17.80251911830859</v>
      </c>
      <c r="K45" s="152">
        <f t="shared" si="3"/>
        <v>62.997166544233394</v>
      </c>
    </row>
    <row r="46" spans="1:11" ht="14.25" thickTop="1">
      <c r="A46" s="19"/>
      <c r="B46" s="79" t="s">
        <v>65</v>
      </c>
      <c r="C46" s="173">
        <f aca="true" t="shared" si="4" ref="C46:H46">SUM(C5:C15)</f>
        <v>26462422</v>
      </c>
      <c r="D46" s="174">
        <f t="shared" si="4"/>
        <v>5002390</v>
      </c>
      <c r="E46" s="175">
        <f t="shared" si="4"/>
        <v>31464812</v>
      </c>
      <c r="F46" s="173">
        <f t="shared" si="4"/>
        <v>25140689</v>
      </c>
      <c r="G46" s="174">
        <f t="shared" si="4"/>
        <v>1185844</v>
      </c>
      <c r="H46" s="175">
        <f t="shared" si="4"/>
        <v>26326533</v>
      </c>
      <c r="I46" s="176">
        <f t="shared" si="3"/>
        <v>95.00524555159767</v>
      </c>
      <c r="J46" s="177">
        <f t="shared" si="3"/>
        <v>23.7055487476986</v>
      </c>
      <c r="K46" s="178">
        <f t="shared" si="3"/>
        <v>83.66976100159124</v>
      </c>
    </row>
    <row r="47" spans="1:11" ht="14.25" thickBot="1">
      <c r="A47" s="19"/>
      <c r="B47" s="80" t="s">
        <v>66</v>
      </c>
      <c r="C47" s="138">
        <f aca="true" t="shared" si="5" ref="C47:H47">SUM(C16:C45)</f>
        <v>7093744</v>
      </c>
      <c r="D47" s="139">
        <f t="shared" si="5"/>
        <v>1529669</v>
      </c>
      <c r="E47" s="140">
        <f t="shared" si="5"/>
        <v>8623413</v>
      </c>
      <c r="F47" s="138">
        <f t="shared" si="5"/>
        <v>6759345</v>
      </c>
      <c r="G47" s="139">
        <f t="shared" si="5"/>
        <v>305173</v>
      </c>
      <c r="H47" s="140">
        <f t="shared" si="5"/>
        <v>7064518</v>
      </c>
      <c r="I47" s="153">
        <f t="shared" si="3"/>
        <v>95.28600129917291</v>
      </c>
      <c r="J47" s="167">
        <f t="shared" si="3"/>
        <v>19.95026374987007</v>
      </c>
      <c r="K47" s="154">
        <f t="shared" si="3"/>
        <v>81.92252881776623</v>
      </c>
    </row>
    <row r="48" spans="2:11" ht="14.25" thickBot="1">
      <c r="B48" s="82" t="s">
        <v>114</v>
      </c>
      <c r="C48" s="156">
        <f aca="true" t="shared" si="6" ref="C48:H48">SUM(C46:C47)</f>
        <v>33556166</v>
      </c>
      <c r="D48" s="157">
        <f t="shared" si="6"/>
        <v>6532059</v>
      </c>
      <c r="E48" s="158">
        <f t="shared" si="6"/>
        <v>40088225</v>
      </c>
      <c r="F48" s="156">
        <f t="shared" si="6"/>
        <v>31900034</v>
      </c>
      <c r="G48" s="157">
        <f t="shared" si="6"/>
        <v>1491017</v>
      </c>
      <c r="H48" s="158">
        <f t="shared" si="6"/>
        <v>33391051</v>
      </c>
      <c r="I48" s="159">
        <f t="shared" si="3"/>
        <v>95.0645970698798</v>
      </c>
      <c r="J48" s="172">
        <f t="shared" si="3"/>
        <v>22.82614103761157</v>
      </c>
      <c r="K48" s="160">
        <f t="shared" si="3"/>
        <v>83.29391236454096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K48"/>
  <sheetViews>
    <sheetView showGridLines="0" zoomScaleSheetLayoutView="100" workbookViewId="0" topLeftCell="A15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51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4" t="str">
        <f>+'帳票61_06(1)'!B4</f>
        <v>那覇市</v>
      </c>
      <c r="C5" s="161">
        <f>+'帳票61_06(1)'!DG4</f>
        <v>2164006</v>
      </c>
      <c r="D5" s="162">
        <f>+'帳票61_06(1)'!DH4</f>
        <v>274947</v>
      </c>
      <c r="E5" s="163">
        <f>SUM(C5:D5)</f>
        <v>2438953</v>
      </c>
      <c r="F5" s="161">
        <f>+'帳票61_06(1)'!DL4</f>
        <v>2085983</v>
      </c>
      <c r="G5" s="162">
        <f>+'帳票61_06(1)'!DM4</f>
        <v>79215</v>
      </c>
      <c r="H5" s="163">
        <f>SUM(F5:G5)</f>
        <v>2165198</v>
      </c>
      <c r="I5" s="164">
        <f>IF(C5=0,"－",(F5/C5)*100)</f>
        <v>96.39451092094939</v>
      </c>
      <c r="J5" s="165">
        <f aca="true" t="shared" si="0" ref="J5:K36">IF(D5=0,"－",(G5/D5)*100)</f>
        <v>28.8110072122991</v>
      </c>
      <c r="K5" s="166">
        <f>IF(E5=0,"－",(H5/E5)*100)</f>
        <v>88.77571646522094</v>
      </c>
    </row>
    <row r="6" spans="1:11" ht="13.5">
      <c r="A6" s="17"/>
      <c r="B6" s="75" t="str">
        <f>+'帳票61_06(1)'!B5</f>
        <v>宜野湾市</v>
      </c>
      <c r="C6" s="129">
        <f>+'帳票61_06(1)'!DG5</f>
        <v>267532</v>
      </c>
      <c r="D6" s="130">
        <f>+'帳票61_06(1)'!DH5</f>
        <v>56434</v>
      </c>
      <c r="E6" s="131">
        <f aca="true" t="shared" si="1" ref="E6:E45">SUM(C6:D6)</f>
        <v>323966</v>
      </c>
      <c r="F6" s="129">
        <f>+'帳票61_06(1)'!DL5</f>
        <v>250226</v>
      </c>
      <c r="G6" s="130">
        <f>+'帳票61_06(1)'!DM5</f>
        <v>14408</v>
      </c>
      <c r="H6" s="131">
        <f aca="true" t="shared" si="2" ref="H6:H45">SUM(F6:G6)</f>
        <v>264634</v>
      </c>
      <c r="I6" s="144">
        <f aca="true" t="shared" si="3" ref="I6:K48">IF(C6=0,"－",(F6/C6)*100)</f>
        <v>93.5312411225573</v>
      </c>
      <c r="J6" s="145">
        <f t="shared" si="0"/>
        <v>25.53070843817557</v>
      </c>
      <c r="K6" s="146">
        <f t="shared" si="0"/>
        <v>81.6857324534056</v>
      </c>
    </row>
    <row r="7" spans="1:11" ht="13.5">
      <c r="A7" s="17"/>
      <c r="B7" s="75" t="str">
        <f>+'帳票61_06(1)'!B6</f>
        <v>石垣市</v>
      </c>
      <c r="C7" s="129">
        <f>+'帳票61_06(1)'!DG6</f>
        <v>279570</v>
      </c>
      <c r="D7" s="130">
        <f>+'帳票61_06(1)'!DH6</f>
        <v>70442</v>
      </c>
      <c r="E7" s="131">
        <f t="shared" si="1"/>
        <v>350012</v>
      </c>
      <c r="F7" s="129">
        <f>+'帳票61_06(1)'!DL6</f>
        <v>261323</v>
      </c>
      <c r="G7" s="130">
        <f>+'帳票61_06(1)'!DM6</f>
        <v>16811</v>
      </c>
      <c r="H7" s="131">
        <f t="shared" si="2"/>
        <v>278134</v>
      </c>
      <c r="I7" s="144">
        <f t="shared" si="3"/>
        <v>93.47319097184963</v>
      </c>
      <c r="J7" s="145">
        <f t="shared" si="0"/>
        <v>23.86502370744726</v>
      </c>
      <c r="K7" s="146">
        <f t="shared" si="0"/>
        <v>79.46413265830886</v>
      </c>
    </row>
    <row r="8" spans="1:11" ht="13.5">
      <c r="A8" s="17"/>
      <c r="B8" s="75" t="str">
        <f>+'帳票61_06(1)'!B7</f>
        <v>浦添市</v>
      </c>
      <c r="C8" s="129">
        <f>+'帳票61_06(1)'!DG7</f>
        <v>735300</v>
      </c>
      <c r="D8" s="130">
        <f>+'帳票61_06(1)'!DH7</f>
        <v>75799</v>
      </c>
      <c r="E8" s="131">
        <f t="shared" si="1"/>
        <v>811099</v>
      </c>
      <c r="F8" s="129">
        <f>+'帳票61_06(1)'!DL7</f>
        <v>714362</v>
      </c>
      <c r="G8" s="130">
        <f>+'帳票61_06(1)'!DM7</f>
        <v>22107</v>
      </c>
      <c r="H8" s="131">
        <f t="shared" si="2"/>
        <v>736469</v>
      </c>
      <c r="I8" s="144">
        <f t="shared" si="3"/>
        <v>97.15245478036175</v>
      </c>
      <c r="J8" s="145">
        <f t="shared" si="0"/>
        <v>29.165292418105782</v>
      </c>
      <c r="K8" s="146">
        <f t="shared" si="0"/>
        <v>90.79890370965813</v>
      </c>
    </row>
    <row r="9" spans="1:11" ht="13.5">
      <c r="A9" s="17"/>
      <c r="B9" s="76" t="str">
        <f>+'帳票61_06(1)'!B8</f>
        <v>名護市</v>
      </c>
      <c r="C9" s="132">
        <f>+'帳票61_06(1)'!DG8</f>
        <v>497307</v>
      </c>
      <c r="D9" s="133">
        <f>+'帳票61_06(1)'!DH8</f>
        <v>127040</v>
      </c>
      <c r="E9" s="134">
        <f t="shared" si="1"/>
        <v>624347</v>
      </c>
      <c r="F9" s="132">
        <f>+'帳票61_06(1)'!DL8</f>
        <v>463515</v>
      </c>
      <c r="G9" s="133">
        <f>+'帳票61_06(1)'!DM8</f>
        <v>20663</v>
      </c>
      <c r="H9" s="134">
        <f t="shared" si="2"/>
        <v>484178</v>
      </c>
      <c r="I9" s="147">
        <f t="shared" si="3"/>
        <v>93.2050021415343</v>
      </c>
      <c r="J9" s="148">
        <f t="shared" si="0"/>
        <v>16.264955919395465</v>
      </c>
      <c r="K9" s="149">
        <f t="shared" si="0"/>
        <v>77.54950372148821</v>
      </c>
    </row>
    <row r="10" spans="1:11" ht="13.5">
      <c r="A10" s="17"/>
      <c r="B10" s="77" t="str">
        <f>+'帳票61_06(1)'!B9</f>
        <v>糸満市</v>
      </c>
      <c r="C10" s="135">
        <f>+'帳票61_06(1)'!DG9</f>
        <v>232892</v>
      </c>
      <c r="D10" s="136">
        <f>+'帳票61_06(1)'!DH9</f>
        <v>55513</v>
      </c>
      <c r="E10" s="137">
        <f t="shared" si="1"/>
        <v>288405</v>
      </c>
      <c r="F10" s="135">
        <f>+'帳票61_06(1)'!DL9</f>
        <v>218552</v>
      </c>
      <c r="G10" s="136">
        <f>+'帳票61_06(1)'!DM9</f>
        <v>15905</v>
      </c>
      <c r="H10" s="137">
        <f t="shared" si="2"/>
        <v>234457</v>
      </c>
      <c r="I10" s="150">
        <f t="shared" si="3"/>
        <v>93.84263950672414</v>
      </c>
      <c r="J10" s="151">
        <f t="shared" si="0"/>
        <v>28.650946625114837</v>
      </c>
      <c r="K10" s="152">
        <f t="shared" si="0"/>
        <v>81.29436036129748</v>
      </c>
    </row>
    <row r="11" spans="1:11" ht="13.5">
      <c r="A11" s="17"/>
      <c r="B11" s="75" t="str">
        <f>+'帳票61_06(1)'!B10</f>
        <v>沖縄市</v>
      </c>
      <c r="C11" s="129">
        <f>+'帳票61_06(1)'!DG10</f>
        <v>469313</v>
      </c>
      <c r="D11" s="130">
        <f>+'帳票61_06(1)'!DH10</f>
        <v>111965</v>
      </c>
      <c r="E11" s="131">
        <f t="shared" si="1"/>
        <v>581278</v>
      </c>
      <c r="F11" s="129">
        <f>+'帳票61_06(1)'!DL10</f>
        <v>442504</v>
      </c>
      <c r="G11" s="130">
        <f>+'帳票61_06(1)'!DM10</f>
        <v>16754</v>
      </c>
      <c r="H11" s="131">
        <f t="shared" si="2"/>
        <v>459258</v>
      </c>
      <c r="I11" s="144">
        <f t="shared" si="3"/>
        <v>94.28760763072832</v>
      </c>
      <c r="J11" s="145">
        <f t="shared" si="0"/>
        <v>14.963604697896665</v>
      </c>
      <c r="K11" s="146">
        <f t="shared" si="0"/>
        <v>79.00832303992237</v>
      </c>
    </row>
    <row r="12" spans="1:11" ht="13.5">
      <c r="A12" s="17"/>
      <c r="B12" s="75" t="str">
        <f>+'帳票61_06(1)'!B11</f>
        <v>豊見城市</v>
      </c>
      <c r="C12" s="129">
        <f>+'帳票61_06(1)'!DG11</f>
        <v>162005</v>
      </c>
      <c r="D12" s="130">
        <f>+'帳票61_06(1)'!DH11</f>
        <v>26038</v>
      </c>
      <c r="E12" s="131">
        <f t="shared" si="1"/>
        <v>188043</v>
      </c>
      <c r="F12" s="129">
        <f>+'帳票61_06(1)'!DL11</f>
        <v>153950</v>
      </c>
      <c r="G12" s="130">
        <f>+'帳票61_06(1)'!DM11</f>
        <v>6249</v>
      </c>
      <c r="H12" s="131">
        <f t="shared" si="2"/>
        <v>160199</v>
      </c>
      <c r="I12" s="144">
        <f t="shared" si="3"/>
        <v>95.02793123669022</v>
      </c>
      <c r="J12" s="145">
        <f t="shared" si="0"/>
        <v>23.999539135110222</v>
      </c>
      <c r="K12" s="146">
        <f t="shared" si="0"/>
        <v>85.19274846710593</v>
      </c>
    </row>
    <row r="13" spans="1:11" ht="13.5">
      <c r="A13" s="17"/>
      <c r="B13" s="75" t="str">
        <f>+'帳票61_06(1)'!B12</f>
        <v>うるま市</v>
      </c>
      <c r="C13" s="129">
        <f>+'帳票61_06(1)'!DG12</f>
        <v>975464</v>
      </c>
      <c r="D13" s="130">
        <f>+'帳票61_06(1)'!DH12</f>
        <v>282881</v>
      </c>
      <c r="E13" s="131">
        <f t="shared" si="1"/>
        <v>1258345</v>
      </c>
      <c r="F13" s="129">
        <f>+'帳票61_06(1)'!DL12</f>
        <v>908044</v>
      </c>
      <c r="G13" s="130">
        <f>+'帳票61_06(1)'!DM12</f>
        <v>67968</v>
      </c>
      <c r="H13" s="131">
        <f t="shared" si="2"/>
        <v>976012</v>
      </c>
      <c r="I13" s="144">
        <f t="shared" si="3"/>
        <v>93.08841740956099</v>
      </c>
      <c r="J13" s="145">
        <f t="shared" si="0"/>
        <v>24.027064383963577</v>
      </c>
      <c r="K13" s="146">
        <f t="shared" si="0"/>
        <v>77.56314842114047</v>
      </c>
    </row>
    <row r="14" spans="1:11" ht="13.5">
      <c r="A14" s="17"/>
      <c r="B14" s="76" t="str">
        <f>+'帳票61_06(1)'!B13</f>
        <v>宮古島市</v>
      </c>
      <c r="C14" s="132">
        <f>+'帳票61_06(1)'!DG13</f>
        <v>345108</v>
      </c>
      <c r="D14" s="133">
        <f>+'帳票61_06(1)'!DH13</f>
        <v>100580</v>
      </c>
      <c r="E14" s="134">
        <f t="shared" si="1"/>
        <v>445688</v>
      </c>
      <c r="F14" s="132">
        <f>+'帳票61_06(1)'!DL13</f>
        <v>316316</v>
      </c>
      <c r="G14" s="133">
        <f>+'帳票61_06(1)'!DM13</f>
        <v>23941</v>
      </c>
      <c r="H14" s="134">
        <f t="shared" si="2"/>
        <v>340257</v>
      </c>
      <c r="I14" s="147">
        <f t="shared" si="3"/>
        <v>91.65710444266722</v>
      </c>
      <c r="J14" s="148">
        <f t="shared" si="0"/>
        <v>23.8029429310002</v>
      </c>
      <c r="K14" s="149">
        <f t="shared" si="0"/>
        <v>76.34421388953707</v>
      </c>
    </row>
    <row r="15" spans="1:11" ht="13.5">
      <c r="A15" s="17"/>
      <c r="B15" s="77" t="str">
        <f>+'帳票61_06(1)'!B14</f>
        <v>南城市</v>
      </c>
      <c r="C15" s="135">
        <f>+'帳票61_06(1)'!DG14</f>
        <v>149762</v>
      </c>
      <c r="D15" s="136">
        <f>+'帳票61_06(1)'!DH14</f>
        <v>28029</v>
      </c>
      <c r="E15" s="137">
        <f t="shared" si="1"/>
        <v>177791</v>
      </c>
      <c r="F15" s="135">
        <f>+'帳票61_06(1)'!DL14</f>
        <v>141180</v>
      </c>
      <c r="G15" s="136">
        <f>+'帳票61_06(1)'!DM14</f>
        <v>5330</v>
      </c>
      <c r="H15" s="137">
        <f t="shared" si="2"/>
        <v>146510</v>
      </c>
      <c r="I15" s="150">
        <f t="shared" si="3"/>
        <v>94.26957439136764</v>
      </c>
      <c r="J15" s="151">
        <f t="shared" si="0"/>
        <v>19.016019123051127</v>
      </c>
      <c r="K15" s="152">
        <f t="shared" si="0"/>
        <v>82.40574607263585</v>
      </c>
    </row>
    <row r="16" spans="1:11" ht="13.5">
      <c r="A16" s="17"/>
      <c r="B16" s="78" t="str">
        <f>+'帳票61_06(1)'!B15</f>
        <v>国頭村</v>
      </c>
      <c r="C16" s="126">
        <f>+'帳票61_06(1)'!DG15</f>
        <v>49991</v>
      </c>
      <c r="D16" s="127">
        <f>+'帳票61_06(1)'!DH15</f>
        <v>10035</v>
      </c>
      <c r="E16" s="128">
        <f t="shared" si="1"/>
        <v>60026</v>
      </c>
      <c r="F16" s="126">
        <f>+'帳票61_06(1)'!DL15</f>
        <v>47138</v>
      </c>
      <c r="G16" s="127">
        <f>+'帳票61_06(1)'!DM15</f>
        <v>1566</v>
      </c>
      <c r="H16" s="128">
        <f t="shared" si="2"/>
        <v>48704</v>
      </c>
      <c r="I16" s="141">
        <f t="shared" si="3"/>
        <v>94.29297273509232</v>
      </c>
      <c r="J16" s="142">
        <f t="shared" si="0"/>
        <v>15.605381165919283</v>
      </c>
      <c r="K16" s="143">
        <f t="shared" si="0"/>
        <v>81.13817345816813</v>
      </c>
    </row>
    <row r="17" spans="1:11" ht="13.5">
      <c r="A17" s="17"/>
      <c r="B17" s="75" t="str">
        <f>+'帳票61_06(1)'!B16</f>
        <v>大宜味村</v>
      </c>
      <c r="C17" s="129">
        <f>+'帳票61_06(1)'!DG16</f>
        <v>20784</v>
      </c>
      <c r="D17" s="130">
        <f>+'帳票61_06(1)'!DH16</f>
        <v>6410</v>
      </c>
      <c r="E17" s="131">
        <f t="shared" si="1"/>
        <v>27194</v>
      </c>
      <c r="F17" s="129">
        <f>+'帳票61_06(1)'!DL16</f>
        <v>17762</v>
      </c>
      <c r="G17" s="130">
        <f>+'帳票61_06(1)'!DM16</f>
        <v>509</v>
      </c>
      <c r="H17" s="131">
        <f t="shared" si="2"/>
        <v>18271</v>
      </c>
      <c r="I17" s="144">
        <f t="shared" si="3"/>
        <v>85.45996920708238</v>
      </c>
      <c r="J17" s="145">
        <f t="shared" si="0"/>
        <v>7.940717628705148</v>
      </c>
      <c r="K17" s="146">
        <f t="shared" si="0"/>
        <v>67.1876149150548</v>
      </c>
    </row>
    <row r="18" spans="1:11" ht="13.5">
      <c r="A18" s="17"/>
      <c r="B18" s="75" t="str">
        <f>+'帳票61_06(1)'!B17</f>
        <v>東村</v>
      </c>
      <c r="C18" s="129">
        <f>+'帳票61_06(1)'!DG17</f>
        <v>14557</v>
      </c>
      <c r="D18" s="130">
        <f>+'帳票61_06(1)'!DH17</f>
        <v>0</v>
      </c>
      <c r="E18" s="131">
        <f t="shared" si="1"/>
        <v>14557</v>
      </c>
      <c r="F18" s="129">
        <f>+'帳票61_06(1)'!DL17</f>
        <v>14557</v>
      </c>
      <c r="G18" s="130">
        <f>+'帳票61_06(1)'!DM17</f>
        <v>0</v>
      </c>
      <c r="H18" s="131">
        <f t="shared" si="2"/>
        <v>14557</v>
      </c>
      <c r="I18" s="144">
        <f t="shared" si="3"/>
        <v>100</v>
      </c>
      <c r="J18" s="145" t="str">
        <f t="shared" si="0"/>
        <v>－</v>
      </c>
      <c r="K18" s="146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+'帳票61_06(1)'!DG18</f>
        <v>44594</v>
      </c>
      <c r="D19" s="133">
        <f>+'帳票61_06(1)'!DH18</f>
        <v>6886</v>
      </c>
      <c r="E19" s="134">
        <f t="shared" si="1"/>
        <v>51480</v>
      </c>
      <c r="F19" s="132">
        <f>+'帳票61_06(1)'!DL18</f>
        <v>43283</v>
      </c>
      <c r="G19" s="133">
        <f>+'帳票61_06(1)'!DM18</f>
        <v>1064</v>
      </c>
      <c r="H19" s="134">
        <f t="shared" si="2"/>
        <v>44347</v>
      </c>
      <c r="I19" s="147">
        <f t="shared" si="3"/>
        <v>97.06014262008343</v>
      </c>
      <c r="J19" s="148">
        <f t="shared" si="0"/>
        <v>15.451641010746442</v>
      </c>
      <c r="K19" s="149">
        <f t="shared" si="0"/>
        <v>86.14413364413365</v>
      </c>
    </row>
    <row r="20" spans="1:11" ht="13.5">
      <c r="A20" s="17"/>
      <c r="B20" s="77" t="str">
        <f>+'帳票61_06(1)'!B19</f>
        <v>本部町</v>
      </c>
      <c r="C20" s="135">
        <f>+'帳票61_06(1)'!DG19</f>
        <v>68662</v>
      </c>
      <c r="D20" s="136">
        <f>+'帳票61_06(1)'!DH19</f>
        <v>0</v>
      </c>
      <c r="E20" s="137">
        <f t="shared" si="1"/>
        <v>68662</v>
      </c>
      <c r="F20" s="135">
        <f>+'帳票61_06(1)'!DL19</f>
        <v>68662</v>
      </c>
      <c r="G20" s="136">
        <f>+'帳票61_06(1)'!DM19</f>
        <v>0</v>
      </c>
      <c r="H20" s="137">
        <f t="shared" si="2"/>
        <v>68662</v>
      </c>
      <c r="I20" s="150">
        <f t="shared" si="3"/>
        <v>100</v>
      </c>
      <c r="J20" s="151" t="str">
        <f t="shared" si="0"/>
        <v>－</v>
      </c>
      <c r="K20" s="152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+'帳票61_06(1)'!DG20</f>
        <v>120383</v>
      </c>
      <c r="D21" s="130">
        <f>+'帳票61_06(1)'!DH20</f>
        <v>16420</v>
      </c>
      <c r="E21" s="131">
        <f t="shared" si="1"/>
        <v>136803</v>
      </c>
      <c r="F21" s="129">
        <f>+'帳票61_06(1)'!DL20</f>
        <v>113348</v>
      </c>
      <c r="G21" s="130">
        <f>+'帳票61_06(1)'!DM20</f>
        <v>3054</v>
      </c>
      <c r="H21" s="131">
        <f t="shared" si="2"/>
        <v>116402</v>
      </c>
      <c r="I21" s="144">
        <f t="shared" si="3"/>
        <v>94.15615161609198</v>
      </c>
      <c r="J21" s="145">
        <f t="shared" si="0"/>
        <v>18.599269183922047</v>
      </c>
      <c r="K21" s="146">
        <f t="shared" si="0"/>
        <v>85.08731533665197</v>
      </c>
    </row>
    <row r="22" spans="1:11" ht="13.5">
      <c r="A22" s="17"/>
      <c r="B22" s="75" t="str">
        <f>+'帳票61_06(1)'!B21</f>
        <v>宜野座村</v>
      </c>
      <c r="C22" s="129">
        <f>+'帳票61_06(1)'!DG21</f>
        <v>29615</v>
      </c>
      <c r="D22" s="130">
        <f>+'帳票61_06(1)'!DH21</f>
        <v>1005</v>
      </c>
      <c r="E22" s="131">
        <f t="shared" si="1"/>
        <v>30620</v>
      </c>
      <c r="F22" s="129">
        <f>+'帳票61_06(1)'!DL21</f>
        <v>29343</v>
      </c>
      <c r="G22" s="130">
        <f>+'帳票61_06(1)'!DM21</f>
        <v>240</v>
      </c>
      <c r="H22" s="131">
        <f t="shared" si="2"/>
        <v>29583</v>
      </c>
      <c r="I22" s="144">
        <f t="shared" si="3"/>
        <v>99.08154651359109</v>
      </c>
      <c r="J22" s="145">
        <f t="shared" si="0"/>
        <v>23.88059701492537</v>
      </c>
      <c r="K22" s="146">
        <f t="shared" si="0"/>
        <v>96.61332462442847</v>
      </c>
    </row>
    <row r="23" spans="1:11" ht="13.5">
      <c r="A23" s="17"/>
      <c r="B23" s="75" t="str">
        <f>+'帳票61_06(1)'!B22</f>
        <v>金武町</v>
      </c>
      <c r="C23" s="129">
        <f>+'帳票61_06(1)'!DG22</f>
        <v>256432</v>
      </c>
      <c r="D23" s="130">
        <f>+'帳票61_06(1)'!DH22</f>
        <v>3750</v>
      </c>
      <c r="E23" s="131">
        <f t="shared" si="1"/>
        <v>260182</v>
      </c>
      <c r="F23" s="129">
        <f>+'帳票61_06(1)'!DL22</f>
        <v>235599</v>
      </c>
      <c r="G23" s="130">
        <f>+'帳票61_06(1)'!DM22</f>
        <v>501</v>
      </c>
      <c r="H23" s="131">
        <f t="shared" si="2"/>
        <v>236100</v>
      </c>
      <c r="I23" s="144">
        <f t="shared" si="3"/>
        <v>91.87581893055469</v>
      </c>
      <c r="J23" s="145">
        <f t="shared" si="0"/>
        <v>13.36</v>
      </c>
      <c r="K23" s="146">
        <f t="shared" si="0"/>
        <v>90.74417138772091</v>
      </c>
    </row>
    <row r="24" spans="1:11" ht="13.5">
      <c r="A24" s="17"/>
      <c r="B24" s="76" t="str">
        <f>+'帳票61_06(1)'!B23</f>
        <v>伊江村</v>
      </c>
      <c r="C24" s="132">
        <f>+'帳票61_06(1)'!DG23</f>
        <v>28270</v>
      </c>
      <c r="D24" s="133">
        <f>+'帳票61_06(1)'!DH23</f>
        <v>0</v>
      </c>
      <c r="E24" s="134">
        <f t="shared" si="1"/>
        <v>28270</v>
      </c>
      <c r="F24" s="132">
        <f>+'帳票61_06(1)'!DL23</f>
        <v>27383</v>
      </c>
      <c r="G24" s="133">
        <f>+'帳票61_06(1)'!DM23</f>
        <v>0</v>
      </c>
      <c r="H24" s="134">
        <f t="shared" si="2"/>
        <v>27383</v>
      </c>
      <c r="I24" s="147">
        <f t="shared" si="3"/>
        <v>96.86239830208702</v>
      </c>
      <c r="J24" s="148" t="str">
        <f t="shared" si="0"/>
        <v>－</v>
      </c>
      <c r="K24" s="149">
        <f t="shared" si="0"/>
        <v>96.86239830208702</v>
      </c>
    </row>
    <row r="25" spans="1:11" ht="13.5">
      <c r="A25" s="17"/>
      <c r="B25" s="77" t="str">
        <f>+'帳票61_06(1)'!B24</f>
        <v>読谷村</v>
      </c>
      <c r="C25" s="135">
        <f>+'帳票61_06(1)'!DG24</f>
        <v>98590</v>
      </c>
      <c r="D25" s="136">
        <f>+'帳票61_06(1)'!DH24</f>
        <v>3007</v>
      </c>
      <c r="E25" s="137">
        <f t="shared" si="1"/>
        <v>101597</v>
      </c>
      <c r="F25" s="135">
        <f>+'帳票61_06(1)'!DL24</f>
        <v>97426</v>
      </c>
      <c r="G25" s="136">
        <f>+'帳票61_06(1)'!DM24</f>
        <v>339</v>
      </c>
      <c r="H25" s="137">
        <f t="shared" si="2"/>
        <v>97765</v>
      </c>
      <c r="I25" s="150">
        <f t="shared" si="3"/>
        <v>98.81935287554519</v>
      </c>
      <c r="J25" s="151">
        <f t="shared" si="0"/>
        <v>11.273694712337878</v>
      </c>
      <c r="K25" s="152">
        <f t="shared" si="0"/>
        <v>96.22823508568167</v>
      </c>
    </row>
    <row r="26" spans="1:11" ht="13.5">
      <c r="A26" s="17"/>
      <c r="B26" s="75" t="str">
        <f>+'帳票61_06(1)'!B25</f>
        <v>嘉手納町</v>
      </c>
      <c r="C26" s="129">
        <f>+'帳票61_06(1)'!DG25</f>
        <v>33112</v>
      </c>
      <c r="D26" s="130">
        <f>+'帳票61_06(1)'!DH25</f>
        <v>3102</v>
      </c>
      <c r="E26" s="131">
        <f t="shared" si="1"/>
        <v>36214</v>
      </c>
      <c r="F26" s="129">
        <f>+'帳票61_06(1)'!DL25</f>
        <v>31809</v>
      </c>
      <c r="G26" s="130">
        <f>+'帳票61_06(1)'!DM25</f>
        <v>828</v>
      </c>
      <c r="H26" s="131">
        <f t="shared" si="2"/>
        <v>32637</v>
      </c>
      <c r="I26" s="144">
        <f t="shared" si="3"/>
        <v>96.06487074172504</v>
      </c>
      <c r="J26" s="145">
        <f t="shared" si="0"/>
        <v>26.692456479690524</v>
      </c>
      <c r="K26" s="146">
        <f t="shared" si="0"/>
        <v>90.12260451758988</v>
      </c>
    </row>
    <row r="27" spans="1:11" ht="13.5">
      <c r="A27" s="17"/>
      <c r="B27" s="75" t="str">
        <f>+'帳票61_06(1)'!B26</f>
        <v>北谷町</v>
      </c>
      <c r="C27" s="129">
        <f>+'帳票61_06(1)'!DG26</f>
        <v>114160</v>
      </c>
      <c r="D27" s="130">
        <f>+'帳票61_06(1)'!DH26</f>
        <v>20357</v>
      </c>
      <c r="E27" s="131">
        <f t="shared" si="1"/>
        <v>134517</v>
      </c>
      <c r="F27" s="129">
        <f>+'帳票61_06(1)'!DL26</f>
        <v>105145</v>
      </c>
      <c r="G27" s="130">
        <f>+'帳票61_06(1)'!DM26</f>
        <v>3975</v>
      </c>
      <c r="H27" s="131">
        <f t="shared" si="2"/>
        <v>109120</v>
      </c>
      <c r="I27" s="144">
        <f t="shared" si="3"/>
        <v>92.1031885073581</v>
      </c>
      <c r="J27" s="145">
        <f t="shared" si="0"/>
        <v>19.526452817212753</v>
      </c>
      <c r="K27" s="146">
        <f t="shared" si="0"/>
        <v>81.11985845655197</v>
      </c>
    </row>
    <row r="28" spans="1:11" ht="13.5">
      <c r="A28" s="17"/>
      <c r="B28" s="75" t="str">
        <f>+'帳票61_06(1)'!B27</f>
        <v>北中城村</v>
      </c>
      <c r="C28" s="129">
        <f>+'帳票61_06(1)'!DG27</f>
        <v>71617</v>
      </c>
      <c r="D28" s="130">
        <f>+'帳票61_06(1)'!DH27</f>
        <v>14708</v>
      </c>
      <c r="E28" s="131">
        <f t="shared" si="1"/>
        <v>86325</v>
      </c>
      <c r="F28" s="129">
        <f>+'帳票61_06(1)'!DL27</f>
        <v>68190</v>
      </c>
      <c r="G28" s="130">
        <f>+'帳票61_06(1)'!DM27</f>
        <v>4243</v>
      </c>
      <c r="H28" s="131">
        <f t="shared" si="2"/>
        <v>72433</v>
      </c>
      <c r="I28" s="144">
        <f t="shared" si="3"/>
        <v>95.21482329614477</v>
      </c>
      <c r="J28" s="145">
        <f t="shared" si="0"/>
        <v>28.848245852597227</v>
      </c>
      <c r="K28" s="146">
        <f t="shared" si="0"/>
        <v>83.90732696206197</v>
      </c>
    </row>
    <row r="29" spans="1:11" ht="13.5">
      <c r="A29" s="17"/>
      <c r="B29" s="76" t="str">
        <f>+'帳票61_06(1)'!B28</f>
        <v>中城村</v>
      </c>
      <c r="C29" s="132">
        <f>+'帳票61_06(1)'!DG28</f>
        <v>99822</v>
      </c>
      <c r="D29" s="133">
        <f>+'帳票61_06(1)'!DH28</f>
        <v>22845</v>
      </c>
      <c r="E29" s="134">
        <f t="shared" si="1"/>
        <v>122667</v>
      </c>
      <c r="F29" s="132">
        <f>+'帳票61_06(1)'!DL28</f>
        <v>95416</v>
      </c>
      <c r="G29" s="133">
        <f>+'帳票61_06(1)'!DM28</f>
        <v>4142</v>
      </c>
      <c r="H29" s="134">
        <f t="shared" si="2"/>
        <v>99558</v>
      </c>
      <c r="I29" s="147">
        <f t="shared" si="3"/>
        <v>95.58614333513654</v>
      </c>
      <c r="J29" s="148">
        <f t="shared" si="0"/>
        <v>18.13088203107901</v>
      </c>
      <c r="K29" s="149">
        <f t="shared" si="0"/>
        <v>81.16119249675951</v>
      </c>
    </row>
    <row r="30" spans="1:11" ht="13.5">
      <c r="A30" s="17"/>
      <c r="B30" s="77" t="str">
        <f>+'帳票61_06(1)'!B29</f>
        <v>西原町</v>
      </c>
      <c r="C30" s="135">
        <f>+'帳票61_06(1)'!DG29</f>
        <v>213890</v>
      </c>
      <c r="D30" s="136">
        <f>+'帳票61_06(1)'!DH29</f>
        <v>33638</v>
      </c>
      <c r="E30" s="137">
        <f t="shared" si="1"/>
        <v>247528</v>
      </c>
      <c r="F30" s="135">
        <f>+'帳票61_06(1)'!DL29</f>
        <v>206629</v>
      </c>
      <c r="G30" s="136">
        <f>+'帳票61_06(1)'!DM29</f>
        <v>8689</v>
      </c>
      <c r="H30" s="137">
        <f t="shared" si="2"/>
        <v>215318</v>
      </c>
      <c r="I30" s="150">
        <f t="shared" si="3"/>
        <v>96.60526438823695</v>
      </c>
      <c r="J30" s="151">
        <f t="shared" si="0"/>
        <v>25.830905523515074</v>
      </c>
      <c r="K30" s="152">
        <f t="shared" si="0"/>
        <v>86.98733072622088</v>
      </c>
    </row>
    <row r="31" spans="1:11" ht="13.5">
      <c r="A31" s="17"/>
      <c r="B31" s="75" t="str">
        <f>+'帳票61_06(1)'!B30</f>
        <v>与那原町</v>
      </c>
      <c r="C31" s="129">
        <f>+'帳票61_06(1)'!DG30</f>
        <v>39257</v>
      </c>
      <c r="D31" s="130">
        <f>+'帳票61_06(1)'!DH30</f>
        <v>7170</v>
      </c>
      <c r="E31" s="131">
        <f t="shared" si="1"/>
        <v>46427</v>
      </c>
      <c r="F31" s="129">
        <f>+'帳票61_06(1)'!DL30</f>
        <v>37462</v>
      </c>
      <c r="G31" s="130">
        <f>+'帳票61_06(1)'!DM30</f>
        <v>1287</v>
      </c>
      <c r="H31" s="131">
        <f t="shared" si="2"/>
        <v>38749</v>
      </c>
      <c r="I31" s="144">
        <f t="shared" si="3"/>
        <v>95.42756705810429</v>
      </c>
      <c r="J31" s="145">
        <f t="shared" si="0"/>
        <v>17.94979079497908</v>
      </c>
      <c r="K31" s="146">
        <f t="shared" si="0"/>
        <v>83.46220949016737</v>
      </c>
    </row>
    <row r="32" spans="1:11" ht="13.5">
      <c r="A32" s="17"/>
      <c r="B32" s="75" t="str">
        <f>+'帳票61_06(1)'!B31</f>
        <v>南風原町</v>
      </c>
      <c r="C32" s="129">
        <f>+'帳票61_06(1)'!DG31</f>
        <v>144405</v>
      </c>
      <c r="D32" s="130">
        <f>+'帳票61_06(1)'!DH31</f>
        <v>16672</v>
      </c>
      <c r="E32" s="131">
        <f t="shared" si="1"/>
        <v>161077</v>
      </c>
      <c r="F32" s="129">
        <f>+'帳票61_06(1)'!DL31</f>
        <v>140542</v>
      </c>
      <c r="G32" s="130">
        <f>+'帳票61_06(1)'!DM31</f>
        <v>3474</v>
      </c>
      <c r="H32" s="131">
        <f t="shared" si="2"/>
        <v>144016</v>
      </c>
      <c r="I32" s="144">
        <f t="shared" si="3"/>
        <v>97.32488487240747</v>
      </c>
      <c r="J32" s="145">
        <f t="shared" si="0"/>
        <v>20.837332053742802</v>
      </c>
      <c r="K32" s="146">
        <f t="shared" si="0"/>
        <v>89.40817124729166</v>
      </c>
    </row>
    <row r="33" spans="1:11" ht="13.5">
      <c r="A33" s="17"/>
      <c r="B33" s="75" t="str">
        <f>+'帳票61_06(1)'!B32</f>
        <v>渡嘉敷村</v>
      </c>
      <c r="C33" s="129">
        <f>+'帳票61_06(1)'!DG32</f>
        <v>9029</v>
      </c>
      <c r="D33" s="130">
        <f>+'帳票61_06(1)'!DH32</f>
        <v>46</v>
      </c>
      <c r="E33" s="131">
        <f t="shared" si="1"/>
        <v>9075</v>
      </c>
      <c r="F33" s="129">
        <f>+'帳票61_06(1)'!DL32</f>
        <v>8826</v>
      </c>
      <c r="G33" s="130">
        <f>+'帳票61_06(1)'!DM32</f>
        <v>30</v>
      </c>
      <c r="H33" s="131">
        <f t="shared" si="2"/>
        <v>8856</v>
      </c>
      <c r="I33" s="144">
        <f t="shared" si="3"/>
        <v>97.75168900210433</v>
      </c>
      <c r="J33" s="145">
        <f t="shared" si="0"/>
        <v>65.21739130434783</v>
      </c>
      <c r="K33" s="146">
        <f t="shared" si="0"/>
        <v>97.58677685950413</v>
      </c>
    </row>
    <row r="34" spans="1:11" ht="13.5">
      <c r="A34" s="17"/>
      <c r="B34" s="76" t="str">
        <f>+'帳票61_06(1)'!B33</f>
        <v>座間味村</v>
      </c>
      <c r="C34" s="132">
        <f>+'帳票61_06(1)'!DG33</f>
        <v>7475</v>
      </c>
      <c r="D34" s="133">
        <f>+'帳票61_06(1)'!DH33</f>
        <v>0</v>
      </c>
      <c r="E34" s="134">
        <f t="shared" si="1"/>
        <v>7475</v>
      </c>
      <c r="F34" s="132">
        <f>+'帳票61_06(1)'!DL33</f>
        <v>7475</v>
      </c>
      <c r="G34" s="133">
        <f>+'帳票61_06(1)'!DM33</f>
        <v>0</v>
      </c>
      <c r="H34" s="134">
        <f t="shared" si="2"/>
        <v>7475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+'帳票61_06(1)'!DG34</f>
        <v>10717</v>
      </c>
      <c r="D35" s="136">
        <f>+'帳票61_06(1)'!DH34</f>
        <v>0</v>
      </c>
      <c r="E35" s="137">
        <f t="shared" si="1"/>
        <v>10717</v>
      </c>
      <c r="F35" s="135">
        <f>+'帳票61_06(1)'!DL34</f>
        <v>10717</v>
      </c>
      <c r="G35" s="136">
        <f>+'帳票61_06(1)'!DM34</f>
        <v>0</v>
      </c>
      <c r="H35" s="137">
        <f t="shared" si="2"/>
        <v>10717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+'帳票61_06(1)'!DG35</f>
        <v>3616</v>
      </c>
      <c r="D36" s="130">
        <f>+'帳票61_06(1)'!DH35</f>
        <v>200</v>
      </c>
      <c r="E36" s="131">
        <f t="shared" si="1"/>
        <v>3816</v>
      </c>
      <c r="F36" s="129">
        <f>+'帳票61_06(1)'!DL35</f>
        <v>3463</v>
      </c>
      <c r="G36" s="130">
        <f>+'帳票61_06(1)'!DM35</f>
        <v>0</v>
      </c>
      <c r="H36" s="131">
        <f t="shared" si="2"/>
        <v>3463</v>
      </c>
      <c r="I36" s="144">
        <f t="shared" si="3"/>
        <v>95.76880530973452</v>
      </c>
      <c r="J36" s="145">
        <f t="shared" si="0"/>
        <v>0</v>
      </c>
      <c r="K36" s="146">
        <f t="shared" si="0"/>
        <v>90.74947589098532</v>
      </c>
    </row>
    <row r="37" spans="1:11" ht="13.5">
      <c r="A37" s="17"/>
      <c r="B37" s="75" t="str">
        <f>+'帳票61_06(1)'!B36</f>
        <v>南大東村</v>
      </c>
      <c r="C37" s="129">
        <f>+'帳票61_06(1)'!DG36</f>
        <v>38288</v>
      </c>
      <c r="D37" s="130">
        <f>+'帳票61_06(1)'!DH36</f>
        <v>0</v>
      </c>
      <c r="E37" s="131">
        <f t="shared" si="1"/>
        <v>38288</v>
      </c>
      <c r="F37" s="129">
        <f>+'帳票61_06(1)'!DL36</f>
        <v>36824</v>
      </c>
      <c r="G37" s="130">
        <f>+'帳票61_06(1)'!DM36</f>
        <v>0</v>
      </c>
      <c r="H37" s="131">
        <f t="shared" si="2"/>
        <v>36824</v>
      </c>
      <c r="I37" s="144">
        <f t="shared" si="3"/>
        <v>96.17634768073547</v>
      </c>
      <c r="J37" s="145" t="str">
        <f t="shared" si="3"/>
        <v>－</v>
      </c>
      <c r="K37" s="146">
        <f t="shared" si="3"/>
        <v>96.17634768073547</v>
      </c>
    </row>
    <row r="38" spans="1:11" ht="13.5">
      <c r="A38" s="17"/>
      <c r="B38" s="75" t="str">
        <f>+'帳票61_06(1)'!B37</f>
        <v>北大東村</v>
      </c>
      <c r="C38" s="129">
        <f>+'帳票61_06(1)'!DG37</f>
        <v>11423</v>
      </c>
      <c r="D38" s="130">
        <f>+'帳票61_06(1)'!DH37</f>
        <v>226</v>
      </c>
      <c r="E38" s="131">
        <f t="shared" si="1"/>
        <v>11649</v>
      </c>
      <c r="F38" s="129">
        <f>+'帳票61_06(1)'!DL37</f>
        <v>11137</v>
      </c>
      <c r="G38" s="130">
        <f>+'帳票61_06(1)'!DM37</f>
        <v>96</v>
      </c>
      <c r="H38" s="131">
        <f t="shared" si="2"/>
        <v>11233</v>
      </c>
      <c r="I38" s="144">
        <f t="shared" si="3"/>
        <v>97.49627943622517</v>
      </c>
      <c r="J38" s="145">
        <f t="shared" si="3"/>
        <v>42.47787610619469</v>
      </c>
      <c r="K38" s="146">
        <f t="shared" si="3"/>
        <v>96.42887801528029</v>
      </c>
    </row>
    <row r="39" spans="1:11" ht="13.5">
      <c r="A39" s="17"/>
      <c r="B39" s="76" t="str">
        <f>+'帳票61_06(1)'!B38</f>
        <v>伊平屋村</v>
      </c>
      <c r="C39" s="132">
        <f>+'帳票61_06(1)'!DG38</f>
        <v>11569</v>
      </c>
      <c r="D39" s="171">
        <f>+'帳票61_06(1)'!DH38</f>
        <v>2115</v>
      </c>
      <c r="E39" s="134">
        <f t="shared" si="1"/>
        <v>13684</v>
      </c>
      <c r="F39" s="132">
        <f>+'帳票61_06(1)'!DL38</f>
        <v>10730</v>
      </c>
      <c r="G39" s="133">
        <f>+'帳票61_06(1)'!DM38</f>
        <v>663</v>
      </c>
      <c r="H39" s="134">
        <f t="shared" si="2"/>
        <v>11393</v>
      </c>
      <c r="I39" s="147">
        <f t="shared" si="3"/>
        <v>92.74786066211426</v>
      </c>
      <c r="J39" s="148">
        <f t="shared" si="3"/>
        <v>31.347517730496456</v>
      </c>
      <c r="K39" s="149">
        <f t="shared" si="3"/>
        <v>83.25781935106694</v>
      </c>
    </row>
    <row r="40" spans="1:11" ht="13.5">
      <c r="A40" s="17"/>
      <c r="B40" s="77" t="str">
        <f>+'帳票61_06(1)'!B39</f>
        <v>伊是名村</v>
      </c>
      <c r="C40" s="135">
        <f>+'帳票61_06(1)'!DG39</f>
        <v>19441</v>
      </c>
      <c r="D40" s="136">
        <f>+'帳票61_06(1)'!DH39</f>
        <v>1040</v>
      </c>
      <c r="E40" s="137">
        <f t="shared" si="1"/>
        <v>20481</v>
      </c>
      <c r="F40" s="135">
        <f>+'帳票61_06(1)'!DL39</f>
        <v>17826</v>
      </c>
      <c r="G40" s="136">
        <f>+'帳票61_06(1)'!DM39</f>
        <v>40</v>
      </c>
      <c r="H40" s="137">
        <f t="shared" si="2"/>
        <v>17866</v>
      </c>
      <c r="I40" s="150">
        <f t="shared" si="3"/>
        <v>91.69281415565042</v>
      </c>
      <c r="J40" s="151">
        <f t="shared" si="3"/>
        <v>3.8461538461538463</v>
      </c>
      <c r="K40" s="152">
        <f t="shared" si="3"/>
        <v>87.23206874664324</v>
      </c>
    </row>
    <row r="41" spans="1:11" ht="13.5">
      <c r="A41" s="17"/>
      <c r="B41" s="75" t="str">
        <f>+'帳票61_06(1)'!B40</f>
        <v>久米島町</v>
      </c>
      <c r="C41" s="129">
        <f>+'帳票61_06(1)'!DG40</f>
        <v>74763</v>
      </c>
      <c r="D41" s="130">
        <f>+'帳票61_06(1)'!DH40</f>
        <v>30249</v>
      </c>
      <c r="E41" s="131">
        <f t="shared" si="1"/>
        <v>105012</v>
      </c>
      <c r="F41" s="129">
        <f>+'帳票61_06(1)'!DL40</f>
        <v>67354</v>
      </c>
      <c r="G41" s="130">
        <f>+'帳票61_06(1)'!DM40</f>
        <v>4892</v>
      </c>
      <c r="H41" s="131">
        <f t="shared" si="2"/>
        <v>72246</v>
      </c>
      <c r="I41" s="144">
        <f t="shared" si="3"/>
        <v>90.0900177895483</v>
      </c>
      <c r="J41" s="145">
        <f t="shared" si="3"/>
        <v>16.172435452411648</v>
      </c>
      <c r="K41" s="146">
        <f t="shared" si="3"/>
        <v>68.79785167409439</v>
      </c>
    </row>
    <row r="42" spans="1:11" ht="13.5">
      <c r="A42" s="17"/>
      <c r="B42" s="75" t="str">
        <f>+'帳票61_06(1)'!B41</f>
        <v>八重瀬町</v>
      </c>
      <c r="C42" s="129">
        <f>+'帳票61_06(1)'!DG41</f>
        <v>96746</v>
      </c>
      <c r="D42" s="130">
        <f>+'帳票61_06(1)'!DH41</f>
        <v>28372</v>
      </c>
      <c r="E42" s="131">
        <f t="shared" si="1"/>
        <v>125118</v>
      </c>
      <c r="F42" s="129">
        <f>+'帳票61_06(1)'!DL41</f>
        <v>89369</v>
      </c>
      <c r="G42" s="130">
        <f>+'帳票61_06(1)'!DM41</f>
        <v>4862</v>
      </c>
      <c r="H42" s="131">
        <f t="shared" si="2"/>
        <v>94231</v>
      </c>
      <c r="I42" s="144">
        <f t="shared" si="3"/>
        <v>92.3748785479503</v>
      </c>
      <c r="J42" s="145">
        <f t="shared" si="3"/>
        <v>17.136613562667417</v>
      </c>
      <c r="K42" s="146">
        <f t="shared" si="3"/>
        <v>75.3137038635528</v>
      </c>
    </row>
    <row r="43" spans="1:11" ht="13.5">
      <c r="A43" s="17"/>
      <c r="B43" s="75" t="str">
        <f>+'帳票61_06(1)'!B42</f>
        <v>多良間村</v>
      </c>
      <c r="C43" s="129">
        <f>+'帳票61_06(1)'!DG42</f>
        <v>13348</v>
      </c>
      <c r="D43" s="130">
        <f>+'帳票61_06(1)'!DH42</f>
        <v>0</v>
      </c>
      <c r="E43" s="131">
        <f t="shared" si="1"/>
        <v>13348</v>
      </c>
      <c r="F43" s="129">
        <f>+'帳票61_06(1)'!DL42</f>
        <v>13331</v>
      </c>
      <c r="G43" s="130">
        <f>+'帳票61_06(1)'!DM42</f>
        <v>0</v>
      </c>
      <c r="H43" s="131">
        <f t="shared" si="2"/>
        <v>13331</v>
      </c>
      <c r="I43" s="144">
        <f t="shared" si="3"/>
        <v>99.87264009589451</v>
      </c>
      <c r="J43" s="145" t="str">
        <f t="shared" si="3"/>
        <v>－</v>
      </c>
      <c r="K43" s="146">
        <f t="shared" si="3"/>
        <v>99.87264009589451</v>
      </c>
    </row>
    <row r="44" spans="1:11" ht="13.5">
      <c r="A44" s="17"/>
      <c r="B44" s="76" t="str">
        <f>+'帳票61_06(1)'!B43</f>
        <v>竹富町</v>
      </c>
      <c r="C44" s="132">
        <f>+'帳票61_06(1)'!DG43</f>
        <v>85445</v>
      </c>
      <c r="D44" s="133">
        <f>+'帳票61_06(1)'!DH43</f>
        <v>6077</v>
      </c>
      <c r="E44" s="134">
        <f t="shared" si="1"/>
        <v>91522</v>
      </c>
      <c r="F44" s="132">
        <f>+'帳票61_06(1)'!DL43</f>
        <v>82403</v>
      </c>
      <c r="G44" s="133">
        <f>+'帳票61_06(1)'!DM43</f>
        <v>1909</v>
      </c>
      <c r="H44" s="134">
        <f t="shared" si="2"/>
        <v>84312</v>
      </c>
      <c r="I44" s="147">
        <f t="shared" si="3"/>
        <v>96.43981508572766</v>
      </c>
      <c r="J44" s="148">
        <f t="shared" si="3"/>
        <v>31.41352641105809</v>
      </c>
      <c r="K44" s="149">
        <f t="shared" si="3"/>
        <v>92.12211271606827</v>
      </c>
    </row>
    <row r="45" spans="1:11" ht="14.25" thickBot="1">
      <c r="A45" s="17"/>
      <c r="B45" s="77" t="str">
        <f>+'帳票61_06(1)'!B44</f>
        <v>与那国町</v>
      </c>
      <c r="C45" s="135">
        <f>+'帳票61_06(1)'!DG44</f>
        <v>23292</v>
      </c>
      <c r="D45" s="136">
        <f>+'帳票61_06(1)'!DH44</f>
        <v>13296</v>
      </c>
      <c r="E45" s="137">
        <f t="shared" si="1"/>
        <v>36588</v>
      </c>
      <c r="F45" s="135">
        <f>+'帳票61_06(1)'!DL44</f>
        <v>21244</v>
      </c>
      <c r="G45" s="136">
        <f>+'帳票61_06(1)'!DM44</f>
        <v>2367</v>
      </c>
      <c r="H45" s="137">
        <f t="shared" si="2"/>
        <v>23611</v>
      </c>
      <c r="I45" s="150">
        <f t="shared" si="3"/>
        <v>91.20728147003263</v>
      </c>
      <c r="J45" s="151">
        <f t="shared" si="3"/>
        <v>17.802346570397113</v>
      </c>
      <c r="K45" s="152">
        <f t="shared" si="3"/>
        <v>64.53208702306767</v>
      </c>
    </row>
    <row r="46" spans="1:11" ht="14.25" thickTop="1">
      <c r="A46" s="19"/>
      <c r="B46" s="79" t="s">
        <v>65</v>
      </c>
      <c r="C46" s="173">
        <f aca="true" t="shared" si="4" ref="C46:H46">SUM(C5:C15)</f>
        <v>6278259</v>
      </c>
      <c r="D46" s="174">
        <f t="shared" si="4"/>
        <v>1209668</v>
      </c>
      <c r="E46" s="175">
        <f t="shared" si="4"/>
        <v>7487927</v>
      </c>
      <c r="F46" s="173">
        <f t="shared" si="4"/>
        <v>5955955</v>
      </c>
      <c r="G46" s="174">
        <f t="shared" si="4"/>
        <v>289351</v>
      </c>
      <c r="H46" s="175">
        <f t="shared" si="4"/>
        <v>6245306</v>
      </c>
      <c r="I46" s="176">
        <f t="shared" si="3"/>
        <v>94.86634750175168</v>
      </c>
      <c r="J46" s="177">
        <f t="shared" si="3"/>
        <v>23.919868922712677</v>
      </c>
      <c r="K46" s="178">
        <f t="shared" si="3"/>
        <v>83.4050064857737</v>
      </c>
    </row>
    <row r="47" spans="1:11" ht="14.25" thickBot="1">
      <c r="A47" s="19"/>
      <c r="B47" s="80" t="s">
        <v>66</v>
      </c>
      <c r="C47" s="138">
        <f aca="true" t="shared" si="5" ref="C47:H47">SUM(C16:C45)</f>
        <v>1853293</v>
      </c>
      <c r="D47" s="139">
        <f t="shared" si="5"/>
        <v>247626</v>
      </c>
      <c r="E47" s="140">
        <f t="shared" si="5"/>
        <v>2100919</v>
      </c>
      <c r="F47" s="138">
        <f t="shared" si="5"/>
        <v>1760393</v>
      </c>
      <c r="G47" s="139">
        <f t="shared" si="5"/>
        <v>48770</v>
      </c>
      <c r="H47" s="140">
        <f t="shared" si="5"/>
        <v>1809163</v>
      </c>
      <c r="I47" s="153">
        <f t="shared" si="3"/>
        <v>94.98730098262929</v>
      </c>
      <c r="J47" s="167">
        <f t="shared" si="3"/>
        <v>19.695023947404554</v>
      </c>
      <c r="K47" s="154">
        <f t="shared" si="3"/>
        <v>86.1129343872848</v>
      </c>
    </row>
    <row r="48" spans="2:11" ht="14.25" thickBot="1">
      <c r="B48" s="82" t="s">
        <v>114</v>
      </c>
      <c r="C48" s="156">
        <f aca="true" t="shared" si="6" ref="C48:H48">SUM(C46:C47)</f>
        <v>8131552</v>
      </c>
      <c r="D48" s="157">
        <f t="shared" si="6"/>
        <v>1457294</v>
      </c>
      <c r="E48" s="158">
        <f t="shared" si="6"/>
        <v>9588846</v>
      </c>
      <c r="F48" s="156">
        <f t="shared" si="6"/>
        <v>7716348</v>
      </c>
      <c r="G48" s="157">
        <f t="shared" si="6"/>
        <v>338121</v>
      </c>
      <c r="H48" s="158">
        <f t="shared" si="6"/>
        <v>8054469</v>
      </c>
      <c r="I48" s="159">
        <f t="shared" si="3"/>
        <v>94.89391447044795</v>
      </c>
      <c r="J48" s="172">
        <f t="shared" si="3"/>
        <v>23.20197571663645</v>
      </c>
      <c r="K48" s="160">
        <f t="shared" si="3"/>
        <v>83.99831429141734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K48"/>
  <sheetViews>
    <sheetView showGridLines="0" zoomScaleSheetLayoutView="100" workbookViewId="0" topLeftCell="A25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74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4" t="str">
        <f>+'帳票61_06(1)'!B4</f>
        <v>那覇市</v>
      </c>
      <c r="C5" s="161">
        <f>'a交付金'!C5+'b納付金'!C5</f>
        <v>481061</v>
      </c>
      <c r="D5" s="162">
        <f>'a交付金'!D5+'b納付金'!D5</f>
        <v>0</v>
      </c>
      <c r="E5" s="163">
        <f aca="true" t="shared" si="0" ref="E5:E45">SUM(C5:D5)</f>
        <v>481061</v>
      </c>
      <c r="F5" s="161">
        <f>'a交付金'!F5+'b納付金'!F5</f>
        <v>481061</v>
      </c>
      <c r="G5" s="162">
        <f>'a交付金'!G5+'b納付金'!G5</f>
        <v>0</v>
      </c>
      <c r="H5" s="163">
        <f aca="true" t="shared" si="1" ref="H5:H45">SUM(F5:G5)</f>
        <v>481061</v>
      </c>
      <c r="I5" s="164">
        <f>IF(C5=0,"－",(F5/C5)*100)</f>
        <v>100</v>
      </c>
      <c r="J5" s="165" t="str">
        <f aca="true" t="shared" si="2" ref="J5:K36">IF(D5=0,"－",(G5/D5)*100)</f>
        <v>－</v>
      </c>
      <c r="K5" s="166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'a交付金'!C6+'b納付金'!C6</f>
        <v>34386</v>
      </c>
      <c r="D6" s="130">
        <f>'a交付金'!D6+'b納付金'!D6</f>
        <v>0</v>
      </c>
      <c r="E6" s="131">
        <f t="shared" si="0"/>
        <v>34386</v>
      </c>
      <c r="F6" s="129">
        <f>'a交付金'!F6+'b納付金'!F6</f>
        <v>34386</v>
      </c>
      <c r="G6" s="130">
        <f>'a交付金'!G6+'b納付金'!G6</f>
        <v>0</v>
      </c>
      <c r="H6" s="131">
        <f t="shared" si="1"/>
        <v>34386</v>
      </c>
      <c r="I6" s="144">
        <f aca="true" t="shared" si="3" ref="I6:K48">IF(C6=0,"－",(F6/C6)*100)</f>
        <v>100</v>
      </c>
      <c r="J6" s="145" t="str">
        <f t="shared" si="2"/>
        <v>－</v>
      </c>
      <c r="K6" s="146">
        <f t="shared" si="2"/>
        <v>100</v>
      </c>
    </row>
    <row r="7" spans="1:11" ht="13.5">
      <c r="A7" s="17"/>
      <c r="B7" s="75" t="str">
        <f>+'帳票61_06(1)'!B6</f>
        <v>石垣市</v>
      </c>
      <c r="C7" s="129">
        <f>'a交付金'!C7+'b納付金'!C7</f>
        <v>54845</v>
      </c>
      <c r="D7" s="130">
        <f>'a交付金'!D7+'b納付金'!D7</f>
        <v>0</v>
      </c>
      <c r="E7" s="131">
        <f t="shared" si="0"/>
        <v>54845</v>
      </c>
      <c r="F7" s="129">
        <f>'a交付金'!F7+'b納付金'!F7</f>
        <v>54845</v>
      </c>
      <c r="G7" s="130">
        <f>'a交付金'!G7+'b納付金'!G7</f>
        <v>0</v>
      </c>
      <c r="H7" s="131">
        <f t="shared" si="1"/>
        <v>54845</v>
      </c>
      <c r="I7" s="144">
        <f t="shared" si="3"/>
        <v>100</v>
      </c>
      <c r="J7" s="145" t="str">
        <f t="shared" si="2"/>
        <v>－</v>
      </c>
      <c r="K7" s="146">
        <f t="shared" si="2"/>
        <v>100</v>
      </c>
    </row>
    <row r="8" spans="1:11" ht="13.5">
      <c r="A8" s="17"/>
      <c r="B8" s="75" t="str">
        <f>+'帳票61_06(1)'!B7</f>
        <v>浦添市</v>
      </c>
      <c r="C8" s="129">
        <f>'a交付金'!C8+'b納付金'!C8</f>
        <v>103890</v>
      </c>
      <c r="D8" s="130">
        <f>'a交付金'!D8+'b納付金'!D8</f>
        <v>0</v>
      </c>
      <c r="E8" s="131">
        <f t="shared" si="0"/>
        <v>103890</v>
      </c>
      <c r="F8" s="129">
        <f>'a交付金'!F8+'b納付金'!F8</f>
        <v>103890</v>
      </c>
      <c r="G8" s="130">
        <f>'a交付金'!G8+'b納付金'!G8</f>
        <v>0</v>
      </c>
      <c r="H8" s="131">
        <f t="shared" si="1"/>
        <v>103890</v>
      </c>
      <c r="I8" s="144">
        <f t="shared" si="3"/>
        <v>100</v>
      </c>
      <c r="J8" s="145" t="str">
        <f t="shared" si="2"/>
        <v>－</v>
      </c>
      <c r="K8" s="146">
        <f t="shared" si="2"/>
        <v>100</v>
      </c>
    </row>
    <row r="9" spans="1:11" ht="13.5">
      <c r="A9" s="17"/>
      <c r="B9" s="76" t="str">
        <f>+'帳票61_06(1)'!B8</f>
        <v>名護市</v>
      </c>
      <c r="C9" s="132">
        <f>'a交付金'!C9+'b納付金'!C9</f>
        <v>194946</v>
      </c>
      <c r="D9" s="133">
        <f>'a交付金'!D9+'b納付金'!D9</f>
        <v>0</v>
      </c>
      <c r="E9" s="134">
        <f t="shared" si="0"/>
        <v>194946</v>
      </c>
      <c r="F9" s="132">
        <f>'a交付金'!F9+'b納付金'!F9</f>
        <v>194946</v>
      </c>
      <c r="G9" s="133">
        <f>'a交付金'!G9+'b納付金'!G9</f>
        <v>0</v>
      </c>
      <c r="H9" s="134">
        <f t="shared" si="1"/>
        <v>194946</v>
      </c>
      <c r="I9" s="147">
        <f t="shared" si="3"/>
        <v>100</v>
      </c>
      <c r="J9" s="148" t="str">
        <f t="shared" si="2"/>
        <v>－</v>
      </c>
      <c r="K9" s="149">
        <f t="shared" si="2"/>
        <v>100</v>
      </c>
    </row>
    <row r="10" spans="1:11" ht="13.5">
      <c r="A10" s="17"/>
      <c r="B10" s="77" t="str">
        <f>+'帳票61_06(1)'!B9</f>
        <v>糸満市</v>
      </c>
      <c r="C10" s="135">
        <f>'a交付金'!C10+'b納付金'!C10</f>
        <v>66655</v>
      </c>
      <c r="D10" s="136">
        <f>'a交付金'!D10+'b納付金'!D10</f>
        <v>0</v>
      </c>
      <c r="E10" s="137">
        <f t="shared" si="0"/>
        <v>66655</v>
      </c>
      <c r="F10" s="135">
        <f>'a交付金'!F10+'b納付金'!F10</f>
        <v>66655</v>
      </c>
      <c r="G10" s="136">
        <f>'a交付金'!G10+'b納付金'!G10</f>
        <v>0</v>
      </c>
      <c r="H10" s="137">
        <f t="shared" si="1"/>
        <v>66655</v>
      </c>
      <c r="I10" s="150">
        <f t="shared" si="3"/>
        <v>100</v>
      </c>
      <c r="J10" s="151" t="str">
        <f t="shared" si="2"/>
        <v>－</v>
      </c>
      <c r="K10" s="152">
        <f t="shared" si="2"/>
        <v>100</v>
      </c>
    </row>
    <row r="11" spans="1:11" ht="13.5">
      <c r="A11" s="17"/>
      <c r="B11" s="75" t="str">
        <f>+'帳票61_06(1)'!B10</f>
        <v>沖縄市</v>
      </c>
      <c r="C11" s="129">
        <f>'a交付金'!C11+'b納付金'!C11</f>
        <v>196139</v>
      </c>
      <c r="D11" s="130">
        <f>'a交付金'!D11+'b納付金'!D11</f>
        <v>0</v>
      </c>
      <c r="E11" s="131">
        <f t="shared" si="0"/>
        <v>196139</v>
      </c>
      <c r="F11" s="129">
        <f>'a交付金'!F11+'b納付金'!F11</f>
        <v>196139</v>
      </c>
      <c r="G11" s="130">
        <f>'a交付金'!G11+'b納付金'!G11</f>
        <v>0</v>
      </c>
      <c r="H11" s="131">
        <f t="shared" si="1"/>
        <v>196139</v>
      </c>
      <c r="I11" s="144">
        <f t="shared" si="3"/>
        <v>100</v>
      </c>
      <c r="J11" s="145" t="str">
        <f t="shared" si="2"/>
        <v>－</v>
      </c>
      <c r="K11" s="146">
        <f t="shared" si="2"/>
        <v>100</v>
      </c>
    </row>
    <row r="12" spans="1:11" ht="13.5">
      <c r="A12" s="17"/>
      <c r="B12" s="75" t="str">
        <f>+'帳票61_06(1)'!B11</f>
        <v>豊見城市</v>
      </c>
      <c r="C12" s="129">
        <f>'a交付金'!C12+'b納付金'!C12</f>
        <v>56770</v>
      </c>
      <c r="D12" s="130">
        <f>'a交付金'!D12+'b納付金'!D12</f>
        <v>0</v>
      </c>
      <c r="E12" s="131">
        <f t="shared" si="0"/>
        <v>56770</v>
      </c>
      <c r="F12" s="129">
        <f>'a交付金'!F12+'b納付金'!F12</f>
        <v>56770</v>
      </c>
      <c r="G12" s="130">
        <f>'a交付金'!G12+'b納付金'!G12</f>
        <v>0</v>
      </c>
      <c r="H12" s="131">
        <f t="shared" si="1"/>
        <v>56770</v>
      </c>
      <c r="I12" s="144">
        <f t="shared" si="3"/>
        <v>100</v>
      </c>
      <c r="J12" s="145" t="str">
        <f t="shared" si="2"/>
        <v>－</v>
      </c>
      <c r="K12" s="146">
        <f t="shared" si="2"/>
        <v>100</v>
      </c>
    </row>
    <row r="13" spans="1:11" ht="13.5">
      <c r="A13" s="17"/>
      <c r="B13" s="75" t="str">
        <f>+'帳票61_06(1)'!B12</f>
        <v>うるま市</v>
      </c>
      <c r="C13" s="129">
        <f>'a交付金'!C13+'b納付金'!C13</f>
        <v>217319</v>
      </c>
      <c r="D13" s="130">
        <f>'a交付金'!D13+'b納付金'!D13</f>
        <v>0</v>
      </c>
      <c r="E13" s="131">
        <f t="shared" si="0"/>
        <v>217319</v>
      </c>
      <c r="F13" s="129">
        <f>'a交付金'!F13+'b納付金'!F13</f>
        <v>217319</v>
      </c>
      <c r="G13" s="130">
        <f>'a交付金'!G13+'b納付金'!G13</f>
        <v>0</v>
      </c>
      <c r="H13" s="131">
        <f t="shared" si="1"/>
        <v>217319</v>
      </c>
      <c r="I13" s="144">
        <f t="shared" si="3"/>
        <v>100</v>
      </c>
      <c r="J13" s="145" t="str">
        <f t="shared" si="2"/>
        <v>－</v>
      </c>
      <c r="K13" s="146">
        <f t="shared" si="2"/>
        <v>100</v>
      </c>
    </row>
    <row r="14" spans="1:11" ht="13.5">
      <c r="A14" s="17"/>
      <c r="B14" s="76" t="str">
        <f>+'帳票61_06(1)'!B13</f>
        <v>宮古島市</v>
      </c>
      <c r="C14" s="132">
        <f>'a交付金'!C14+'b納付金'!C14</f>
        <v>115432</v>
      </c>
      <c r="D14" s="133">
        <f>'a交付金'!D14+'b納付金'!D14</f>
        <v>0</v>
      </c>
      <c r="E14" s="134">
        <f t="shared" si="0"/>
        <v>115432</v>
      </c>
      <c r="F14" s="132">
        <f>'a交付金'!F14+'b納付金'!F14</f>
        <v>115432</v>
      </c>
      <c r="G14" s="133">
        <f>'a交付金'!G14+'b納付金'!G14</f>
        <v>0</v>
      </c>
      <c r="H14" s="134">
        <f t="shared" si="1"/>
        <v>115432</v>
      </c>
      <c r="I14" s="147">
        <f t="shared" si="3"/>
        <v>100</v>
      </c>
      <c r="J14" s="148" t="str">
        <f t="shared" si="2"/>
        <v>－</v>
      </c>
      <c r="K14" s="149">
        <f t="shared" si="2"/>
        <v>100</v>
      </c>
    </row>
    <row r="15" spans="1:11" ht="13.5">
      <c r="A15" s="17"/>
      <c r="B15" s="77" t="str">
        <f>+'帳票61_06(1)'!B14</f>
        <v>南城市</v>
      </c>
      <c r="C15" s="135">
        <f>'a交付金'!C15+'b納付金'!C15</f>
        <v>20618</v>
      </c>
      <c r="D15" s="136">
        <f>'a交付金'!D15+'b納付金'!D15</f>
        <v>0</v>
      </c>
      <c r="E15" s="137">
        <f t="shared" si="0"/>
        <v>20618</v>
      </c>
      <c r="F15" s="135">
        <f>'a交付金'!F15+'b納付金'!F15</f>
        <v>20618</v>
      </c>
      <c r="G15" s="136">
        <f>'a交付金'!G15+'b納付金'!G15</f>
        <v>0</v>
      </c>
      <c r="H15" s="137">
        <f t="shared" si="1"/>
        <v>20618</v>
      </c>
      <c r="I15" s="150">
        <f t="shared" si="3"/>
        <v>100</v>
      </c>
      <c r="J15" s="151" t="str">
        <f t="shared" si="2"/>
        <v>－</v>
      </c>
      <c r="K15" s="152">
        <f t="shared" si="2"/>
        <v>100</v>
      </c>
    </row>
    <row r="16" spans="1:11" ht="13.5">
      <c r="A16" s="17"/>
      <c r="B16" s="78" t="str">
        <f>+'帳票61_06(1)'!B15</f>
        <v>国頭村</v>
      </c>
      <c r="C16" s="126">
        <f>'a交付金'!C16+'b納付金'!C16</f>
        <v>319719</v>
      </c>
      <c r="D16" s="127">
        <f>'a交付金'!D16+'b納付金'!D16</f>
        <v>0</v>
      </c>
      <c r="E16" s="128">
        <f t="shared" si="0"/>
        <v>319719</v>
      </c>
      <c r="F16" s="126">
        <f>'a交付金'!F16+'b納付金'!F16</f>
        <v>319719</v>
      </c>
      <c r="G16" s="127">
        <f>'a交付金'!G16+'b納付金'!G16</f>
        <v>0</v>
      </c>
      <c r="H16" s="128">
        <f t="shared" si="1"/>
        <v>319719</v>
      </c>
      <c r="I16" s="141">
        <f t="shared" si="3"/>
        <v>100</v>
      </c>
      <c r="J16" s="142" t="str">
        <f t="shared" si="2"/>
        <v>－</v>
      </c>
      <c r="K16" s="143">
        <f t="shared" si="2"/>
        <v>100</v>
      </c>
    </row>
    <row r="17" spans="1:11" ht="13.5">
      <c r="A17" s="17"/>
      <c r="B17" s="75" t="str">
        <f>+'帳票61_06(1)'!B16</f>
        <v>大宜味村</v>
      </c>
      <c r="C17" s="129">
        <f>'a交付金'!C17+'b納付金'!C17</f>
        <v>588</v>
      </c>
      <c r="D17" s="130">
        <f>'a交付金'!D17+'b納付金'!D17</f>
        <v>0</v>
      </c>
      <c r="E17" s="131">
        <f t="shared" si="0"/>
        <v>588</v>
      </c>
      <c r="F17" s="129">
        <f>'a交付金'!F17+'b納付金'!F17</f>
        <v>588</v>
      </c>
      <c r="G17" s="130">
        <f>'a交付金'!G17+'b納付金'!G17</f>
        <v>0</v>
      </c>
      <c r="H17" s="131">
        <f t="shared" si="1"/>
        <v>588</v>
      </c>
      <c r="I17" s="144">
        <f t="shared" si="3"/>
        <v>100</v>
      </c>
      <c r="J17" s="145" t="str">
        <f t="shared" si="2"/>
        <v>－</v>
      </c>
      <c r="K17" s="146">
        <f t="shared" si="2"/>
        <v>100</v>
      </c>
    </row>
    <row r="18" spans="1:11" ht="13.5">
      <c r="A18" s="17"/>
      <c r="B18" s="75" t="str">
        <f>+'帳票61_06(1)'!B17</f>
        <v>東村</v>
      </c>
      <c r="C18" s="129">
        <f>'a交付金'!C18+'b納付金'!C18</f>
        <v>114960</v>
      </c>
      <c r="D18" s="130">
        <f>'a交付金'!D18+'b納付金'!D18</f>
        <v>0</v>
      </c>
      <c r="E18" s="131">
        <f t="shared" si="0"/>
        <v>114960</v>
      </c>
      <c r="F18" s="129">
        <f>'a交付金'!F18+'b納付金'!F18</f>
        <v>114960</v>
      </c>
      <c r="G18" s="130">
        <f>'a交付金'!G18+'b納付金'!G18</f>
        <v>0</v>
      </c>
      <c r="H18" s="131">
        <f t="shared" si="1"/>
        <v>114960</v>
      </c>
      <c r="I18" s="144">
        <f t="shared" si="3"/>
        <v>100</v>
      </c>
      <c r="J18" s="145" t="str">
        <f t="shared" si="2"/>
        <v>－</v>
      </c>
      <c r="K18" s="146">
        <f t="shared" si="2"/>
        <v>100</v>
      </c>
    </row>
    <row r="19" spans="1:11" ht="13.5">
      <c r="A19" s="17"/>
      <c r="B19" s="76" t="str">
        <f>+'帳票61_06(1)'!B18</f>
        <v>今帰仁村</v>
      </c>
      <c r="C19" s="132">
        <f>'a交付金'!C19+'b納付金'!C19</f>
        <v>607</v>
      </c>
      <c r="D19" s="133">
        <f>'a交付金'!D19+'b納付金'!D19</f>
        <v>0</v>
      </c>
      <c r="E19" s="134">
        <f t="shared" si="0"/>
        <v>607</v>
      </c>
      <c r="F19" s="132">
        <f>'a交付金'!F19+'b納付金'!F19</f>
        <v>607</v>
      </c>
      <c r="G19" s="133">
        <f>'a交付金'!G19+'b納付金'!G19</f>
        <v>0</v>
      </c>
      <c r="H19" s="134">
        <f t="shared" si="1"/>
        <v>607</v>
      </c>
      <c r="I19" s="147">
        <f t="shared" si="3"/>
        <v>100</v>
      </c>
      <c r="J19" s="148" t="str">
        <f t="shared" si="2"/>
        <v>－</v>
      </c>
      <c r="K19" s="149">
        <f t="shared" si="2"/>
        <v>100</v>
      </c>
    </row>
    <row r="20" spans="1:11" ht="13.5">
      <c r="A20" s="17"/>
      <c r="B20" s="77" t="str">
        <f>+'帳票61_06(1)'!B19</f>
        <v>本部町</v>
      </c>
      <c r="C20" s="135">
        <f>'a交付金'!C20+'b納付金'!C20</f>
        <v>3207</v>
      </c>
      <c r="D20" s="136">
        <f>'a交付金'!D20+'b納付金'!D20</f>
        <v>0</v>
      </c>
      <c r="E20" s="137">
        <f t="shared" si="0"/>
        <v>3207</v>
      </c>
      <c r="F20" s="135">
        <f>'a交付金'!F20+'b納付金'!F20</f>
        <v>3207</v>
      </c>
      <c r="G20" s="136">
        <f>'a交付金'!G20+'b納付金'!G20</f>
        <v>0</v>
      </c>
      <c r="H20" s="137">
        <f t="shared" si="1"/>
        <v>3207</v>
      </c>
      <c r="I20" s="150">
        <f t="shared" si="3"/>
        <v>100</v>
      </c>
      <c r="J20" s="151" t="str">
        <f t="shared" si="2"/>
        <v>－</v>
      </c>
      <c r="K20" s="152">
        <f t="shared" si="2"/>
        <v>100</v>
      </c>
    </row>
    <row r="21" spans="1:11" ht="13.5">
      <c r="A21" s="17"/>
      <c r="B21" s="75" t="str">
        <f>+'帳票61_06(1)'!B20</f>
        <v>恩納村</v>
      </c>
      <c r="C21" s="129">
        <f>'a交付金'!C21+'b納付金'!C21</f>
        <v>333</v>
      </c>
      <c r="D21" s="130">
        <f>'a交付金'!D21+'b納付金'!D21</f>
        <v>0</v>
      </c>
      <c r="E21" s="131">
        <f t="shared" si="0"/>
        <v>333</v>
      </c>
      <c r="F21" s="129">
        <f>'a交付金'!F21+'b納付金'!F21</f>
        <v>333</v>
      </c>
      <c r="G21" s="130">
        <f>'a交付金'!G21+'b納付金'!G21</f>
        <v>0</v>
      </c>
      <c r="H21" s="131">
        <f t="shared" si="1"/>
        <v>333</v>
      </c>
      <c r="I21" s="144">
        <f t="shared" si="3"/>
        <v>100</v>
      </c>
      <c r="J21" s="145" t="str">
        <f t="shared" si="2"/>
        <v>－</v>
      </c>
      <c r="K21" s="146">
        <f t="shared" si="2"/>
        <v>100</v>
      </c>
    </row>
    <row r="22" spans="1:11" ht="13.5">
      <c r="A22" s="17"/>
      <c r="B22" s="75" t="str">
        <f>+'帳票61_06(1)'!B21</f>
        <v>宜野座村</v>
      </c>
      <c r="C22" s="129">
        <f>'a交付金'!C22+'b納付金'!C22</f>
        <v>185871</v>
      </c>
      <c r="D22" s="130">
        <f>'a交付金'!D22+'b納付金'!D22</f>
        <v>0</v>
      </c>
      <c r="E22" s="131">
        <f t="shared" si="0"/>
        <v>185871</v>
      </c>
      <c r="F22" s="129">
        <f>'a交付金'!F22+'b納付金'!F22</f>
        <v>185871</v>
      </c>
      <c r="G22" s="130">
        <f>'a交付金'!G22+'b納付金'!G22</f>
        <v>0</v>
      </c>
      <c r="H22" s="131">
        <f t="shared" si="1"/>
        <v>185871</v>
      </c>
      <c r="I22" s="144">
        <f t="shared" si="3"/>
        <v>100</v>
      </c>
      <c r="J22" s="145" t="str">
        <f t="shared" si="2"/>
        <v>－</v>
      </c>
      <c r="K22" s="146">
        <f t="shared" si="2"/>
        <v>100</v>
      </c>
    </row>
    <row r="23" spans="1:11" ht="13.5">
      <c r="A23" s="17"/>
      <c r="B23" s="75" t="str">
        <f>+'帳票61_06(1)'!B22</f>
        <v>金武町</v>
      </c>
      <c r="C23" s="129">
        <f>'a交付金'!C23+'b納付金'!C23</f>
        <v>289</v>
      </c>
      <c r="D23" s="130">
        <f>'a交付金'!D23+'b納付金'!D23</f>
        <v>0</v>
      </c>
      <c r="E23" s="131">
        <f t="shared" si="0"/>
        <v>289</v>
      </c>
      <c r="F23" s="129">
        <f>'a交付金'!F23+'b納付金'!F23</f>
        <v>289</v>
      </c>
      <c r="G23" s="130">
        <f>'a交付金'!G23+'b納付金'!G23</f>
        <v>0</v>
      </c>
      <c r="H23" s="131">
        <f t="shared" si="1"/>
        <v>289</v>
      </c>
      <c r="I23" s="144">
        <f t="shared" si="3"/>
        <v>100</v>
      </c>
      <c r="J23" s="145" t="str">
        <f t="shared" si="2"/>
        <v>－</v>
      </c>
      <c r="K23" s="146">
        <f t="shared" si="2"/>
        <v>100</v>
      </c>
    </row>
    <row r="24" spans="1:11" ht="13.5">
      <c r="A24" s="17"/>
      <c r="B24" s="76" t="str">
        <f>+'帳票61_06(1)'!B23</f>
        <v>伊江村</v>
      </c>
      <c r="C24" s="132">
        <f>'a交付金'!C24+'b納付金'!C24</f>
        <v>4409</v>
      </c>
      <c r="D24" s="133">
        <f>'a交付金'!D24+'b納付金'!D24</f>
        <v>0</v>
      </c>
      <c r="E24" s="134">
        <f t="shared" si="0"/>
        <v>4409</v>
      </c>
      <c r="F24" s="132">
        <f>'a交付金'!F24+'b納付金'!F24</f>
        <v>4409</v>
      </c>
      <c r="G24" s="133">
        <f>'a交付金'!G24+'b納付金'!G24</f>
        <v>0</v>
      </c>
      <c r="H24" s="134">
        <f t="shared" si="1"/>
        <v>4409</v>
      </c>
      <c r="I24" s="147">
        <f t="shared" si="3"/>
        <v>100</v>
      </c>
      <c r="J24" s="148" t="str">
        <f t="shared" si="2"/>
        <v>－</v>
      </c>
      <c r="K24" s="149">
        <f t="shared" si="2"/>
        <v>100</v>
      </c>
    </row>
    <row r="25" spans="1:11" ht="13.5">
      <c r="A25" s="17"/>
      <c r="B25" s="77" t="str">
        <f>+'帳票61_06(1)'!B24</f>
        <v>読谷村</v>
      </c>
      <c r="C25" s="135">
        <f>'a交付金'!C25+'b納付金'!C25</f>
        <v>8944</v>
      </c>
      <c r="D25" s="136">
        <f>'a交付金'!D25+'b納付金'!D25</f>
        <v>0</v>
      </c>
      <c r="E25" s="137">
        <f t="shared" si="0"/>
        <v>8944</v>
      </c>
      <c r="F25" s="135">
        <f>'a交付金'!F25+'b納付金'!F25</f>
        <v>8944</v>
      </c>
      <c r="G25" s="136">
        <f>'a交付金'!G25+'b納付金'!G25</f>
        <v>0</v>
      </c>
      <c r="H25" s="137">
        <f t="shared" si="1"/>
        <v>8944</v>
      </c>
      <c r="I25" s="150">
        <f t="shared" si="3"/>
        <v>100</v>
      </c>
      <c r="J25" s="151" t="str">
        <f t="shared" si="2"/>
        <v>－</v>
      </c>
      <c r="K25" s="152">
        <f t="shared" si="2"/>
        <v>100</v>
      </c>
    </row>
    <row r="26" spans="1:11" ht="13.5">
      <c r="A26" s="17"/>
      <c r="B26" s="75" t="str">
        <f>+'帳票61_06(1)'!B25</f>
        <v>嘉手納町</v>
      </c>
      <c r="C26" s="129">
        <f>'a交付金'!C26+'b納付金'!C26</f>
        <v>7666</v>
      </c>
      <c r="D26" s="130">
        <f>'a交付金'!D26+'b納付金'!D26</f>
        <v>0</v>
      </c>
      <c r="E26" s="131">
        <f t="shared" si="0"/>
        <v>7666</v>
      </c>
      <c r="F26" s="129">
        <f>'a交付金'!F26+'b納付金'!F26</f>
        <v>7666</v>
      </c>
      <c r="G26" s="130">
        <f>'a交付金'!G26+'b納付金'!G26</f>
        <v>0</v>
      </c>
      <c r="H26" s="131">
        <f t="shared" si="1"/>
        <v>7666</v>
      </c>
      <c r="I26" s="144">
        <f t="shared" si="3"/>
        <v>100</v>
      </c>
      <c r="J26" s="145" t="str">
        <f t="shared" si="2"/>
        <v>－</v>
      </c>
      <c r="K26" s="146">
        <f t="shared" si="2"/>
        <v>100</v>
      </c>
    </row>
    <row r="27" spans="1:11" ht="13.5">
      <c r="A27" s="17"/>
      <c r="B27" s="75" t="str">
        <f>+'帳票61_06(1)'!B26</f>
        <v>北谷町</v>
      </c>
      <c r="C27" s="129">
        <f>'a交付金'!C27+'b納付金'!C27</f>
        <v>51536</v>
      </c>
      <c r="D27" s="130">
        <f>'a交付金'!D27+'b納付金'!D27</f>
        <v>0</v>
      </c>
      <c r="E27" s="131">
        <f t="shared" si="0"/>
        <v>51536</v>
      </c>
      <c r="F27" s="129">
        <f>'a交付金'!F27+'b納付金'!F27</f>
        <v>51536</v>
      </c>
      <c r="G27" s="130">
        <f>'a交付金'!G27+'b納付金'!G27</f>
        <v>0</v>
      </c>
      <c r="H27" s="131">
        <f t="shared" si="1"/>
        <v>51536</v>
      </c>
      <c r="I27" s="144">
        <f t="shared" si="3"/>
        <v>100</v>
      </c>
      <c r="J27" s="145" t="str">
        <f t="shared" si="2"/>
        <v>－</v>
      </c>
      <c r="K27" s="146">
        <f t="shared" si="2"/>
        <v>100</v>
      </c>
    </row>
    <row r="28" spans="1:11" ht="13.5">
      <c r="A28" s="17"/>
      <c r="B28" s="75" t="str">
        <f>+'帳票61_06(1)'!B27</f>
        <v>北中城村</v>
      </c>
      <c r="C28" s="129">
        <f>'a交付金'!C28+'b納付金'!C28</f>
        <v>7916</v>
      </c>
      <c r="D28" s="130">
        <f>'a交付金'!D28+'b納付金'!D28</f>
        <v>0</v>
      </c>
      <c r="E28" s="131">
        <f t="shared" si="0"/>
        <v>7916</v>
      </c>
      <c r="F28" s="129">
        <f>'a交付金'!F28+'b納付金'!F28</f>
        <v>7916</v>
      </c>
      <c r="G28" s="130">
        <f>'a交付金'!G28+'b納付金'!G28</f>
        <v>0</v>
      </c>
      <c r="H28" s="131">
        <f t="shared" si="1"/>
        <v>7916</v>
      </c>
      <c r="I28" s="144">
        <f t="shared" si="3"/>
        <v>100</v>
      </c>
      <c r="J28" s="145" t="str">
        <f t="shared" si="2"/>
        <v>－</v>
      </c>
      <c r="K28" s="146">
        <f t="shared" si="2"/>
        <v>100</v>
      </c>
    </row>
    <row r="29" spans="1:11" ht="13.5">
      <c r="A29" s="17"/>
      <c r="B29" s="76" t="str">
        <f>+'帳票61_06(1)'!B28</f>
        <v>中城村</v>
      </c>
      <c r="C29" s="132">
        <f>'a交付金'!C29+'b納付金'!C29</f>
        <v>6779</v>
      </c>
      <c r="D29" s="133">
        <f>'a交付金'!D29+'b納付金'!D29</f>
        <v>0</v>
      </c>
      <c r="E29" s="134">
        <f t="shared" si="0"/>
        <v>6779</v>
      </c>
      <c r="F29" s="132">
        <f>'a交付金'!F29+'b納付金'!F29</f>
        <v>6779</v>
      </c>
      <c r="G29" s="133">
        <f>'a交付金'!G29+'b納付金'!G29</f>
        <v>0</v>
      </c>
      <c r="H29" s="134">
        <f t="shared" si="1"/>
        <v>6779</v>
      </c>
      <c r="I29" s="147">
        <f t="shared" si="3"/>
        <v>100</v>
      </c>
      <c r="J29" s="148" t="str">
        <f t="shared" si="2"/>
        <v>－</v>
      </c>
      <c r="K29" s="149">
        <f t="shared" si="2"/>
        <v>100</v>
      </c>
    </row>
    <row r="30" spans="1:11" ht="13.5">
      <c r="A30" s="17"/>
      <c r="B30" s="77" t="str">
        <f>+'帳票61_06(1)'!B29</f>
        <v>西原町</v>
      </c>
      <c r="C30" s="135">
        <f>'a交付金'!C30+'b納付金'!C30</f>
        <v>33117</v>
      </c>
      <c r="D30" s="136">
        <f>'a交付金'!D30+'b納付金'!D30</f>
        <v>0</v>
      </c>
      <c r="E30" s="137">
        <f t="shared" si="0"/>
        <v>33117</v>
      </c>
      <c r="F30" s="135">
        <f>'a交付金'!F30+'b納付金'!F30</f>
        <v>33117</v>
      </c>
      <c r="G30" s="136">
        <f>'a交付金'!G30+'b納付金'!G30</f>
        <v>0</v>
      </c>
      <c r="H30" s="137">
        <f t="shared" si="1"/>
        <v>33117</v>
      </c>
      <c r="I30" s="150">
        <f t="shared" si="3"/>
        <v>100</v>
      </c>
      <c r="J30" s="151" t="str">
        <f t="shared" si="2"/>
        <v>－</v>
      </c>
      <c r="K30" s="152">
        <f t="shared" si="2"/>
        <v>100</v>
      </c>
    </row>
    <row r="31" spans="1:11" ht="13.5">
      <c r="A31" s="17"/>
      <c r="B31" s="75" t="str">
        <f>+'帳票61_06(1)'!B30</f>
        <v>与那原町</v>
      </c>
      <c r="C31" s="129">
        <f>'a交付金'!C31+'b納付金'!C31</f>
        <v>6677</v>
      </c>
      <c r="D31" s="130">
        <f>'a交付金'!D31+'b納付金'!D31</f>
        <v>0</v>
      </c>
      <c r="E31" s="131">
        <f t="shared" si="0"/>
        <v>6677</v>
      </c>
      <c r="F31" s="129">
        <f>'a交付金'!F31+'b納付金'!F31</f>
        <v>6677</v>
      </c>
      <c r="G31" s="130">
        <f>'a交付金'!G31+'b納付金'!G31</f>
        <v>0</v>
      </c>
      <c r="H31" s="131">
        <f t="shared" si="1"/>
        <v>6677</v>
      </c>
      <c r="I31" s="144">
        <f t="shared" si="3"/>
        <v>100</v>
      </c>
      <c r="J31" s="145" t="str">
        <f t="shared" si="2"/>
        <v>－</v>
      </c>
      <c r="K31" s="146">
        <f t="shared" si="2"/>
        <v>100</v>
      </c>
    </row>
    <row r="32" spans="1:11" ht="13.5">
      <c r="A32" s="17"/>
      <c r="B32" s="75" t="str">
        <f>+'帳票61_06(1)'!B31</f>
        <v>南風原町</v>
      </c>
      <c r="C32" s="129">
        <f>'a交付金'!C32+'b納付金'!C32</f>
        <v>15949</v>
      </c>
      <c r="D32" s="130">
        <f>'a交付金'!D32+'b納付金'!D32</f>
        <v>0</v>
      </c>
      <c r="E32" s="131">
        <f t="shared" si="0"/>
        <v>15949</v>
      </c>
      <c r="F32" s="129">
        <f>'a交付金'!F32+'b納付金'!F32</f>
        <v>15949</v>
      </c>
      <c r="G32" s="130">
        <f>'a交付金'!G32+'b納付金'!G32</f>
        <v>0</v>
      </c>
      <c r="H32" s="131">
        <f t="shared" si="1"/>
        <v>15949</v>
      </c>
      <c r="I32" s="144">
        <f t="shared" si="3"/>
        <v>100</v>
      </c>
      <c r="J32" s="145" t="str">
        <f t="shared" si="2"/>
        <v>－</v>
      </c>
      <c r="K32" s="146">
        <f t="shared" si="2"/>
        <v>100</v>
      </c>
    </row>
    <row r="33" spans="1:11" ht="13.5">
      <c r="A33" s="17"/>
      <c r="B33" s="75" t="str">
        <f>+'帳票61_06(1)'!B32</f>
        <v>渡嘉敷村</v>
      </c>
      <c r="C33" s="129">
        <f>'a交付金'!C33+'b納付金'!C33</f>
        <v>114</v>
      </c>
      <c r="D33" s="130">
        <f>'a交付金'!D33+'b納付金'!D33</f>
        <v>0</v>
      </c>
      <c r="E33" s="131">
        <f t="shared" si="0"/>
        <v>114</v>
      </c>
      <c r="F33" s="129">
        <f>'a交付金'!F33+'b納付金'!F33</f>
        <v>114</v>
      </c>
      <c r="G33" s="130">
        <f>'a交付金'!G33+'b納付金'!G33</f>
        <v>0</v>
      </c>
      <c r="H33" s="131">
        <f t="shared" si="1"/>
        <v>114</v>
      </c>
      <c r="I33" s="144">
        <f t="shared" si="3"/>
        <v>100</v>
      </c>
      <c r="J33" s="145" t="str">
        <f t="shared" si="2"/>
        <v>－</v>
      </c>
      <c r="K33" s="146">
        <f t="shared" si="2"/>
        <v>100</v>
      </c>
    </row>
    <row r="34" spans="1:11" ht="13.5">
      <c r="A34" s="17"/>
      <c r="B34" s="76" t="str">
        <f>+'帳票61_06(1)'!B33</f>
        <v>座間味村</v>
      </c>
      <c r="C34" s="132">
        <f>'a交付金'!C34+'b納付金'!C34</f>
        <v>1236</v>
      </c>
      <c r="D34" s="133">
        <f>'a交付金'!D34+'b納付金'!D34</f>
        <v>0</v>
      </c>
      <c r="E34" s="134">
        <f t="shared" si="0"/>
        <v>1236</v>
      </c>
      <c r="F34" s="132">
        <f>'a交付金'!F34+'b納付金'!F34</f>
        <v>1236</v>
      </c>
      <c r="G34" s="133">
        <f>'a交付金'!G34+'b納付金'!G34</f>
        <v>0</v>
      </c>
      <c r="H34" s="134">
        <f t="shared" si="1"/>
        <v>1236</v>
      </c>
      <c r="I34" s="147">
        <f t="shared" si="3"/>
        <v>100</v>
      </c>
      <c r="J34" s="148" t="str">
        <f t="shared" si="2"/>
        <v>－</v>
      </c>
      <c r="K34" s="149">
        <f t="shared" si="2"/>
        <v>100</v>
      </c>
    </row>
    <row r="35" spans="1:11" ht="13.5">
      <c r="A35" s="17"/>
      <c r="B35" s="77" t="str">
        <f>+'帳票61_06(1)'!B34</f>
        <v>粟国村</v>
      </c>
      <c r="C35" s="135">
        <f>'a交付金'!C35+'b納付金'!C35</f>
        <v>577</v>
      </c>
      <c r="D35" s="136">
        <f>'a交付金'!D35+'b納付金'!D35</f>
        <v>0</v>
      </c>
      <c r="E35" s="137">
        <f t="shared" si="0"/>
        <v>577</v>
      </c>
      <c r="F35" s="135">
        <f>'a交付金'!F35+'b納付金'!F35</f>
        <v>577</v>
      </c>
      <c r="G35" s="136">
        <f>'a交付金'!G35+'b納付金'!G35</f>
        <v>0</v>
      </c>
      <c r="H35" s="137">
        <f t="shared" si="1"/>
        <v>577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'a交付金'!C36+'b納付金'!C36</f>
        <v>28</v>
      </c>
      <c r="D36" s="130">
        <f>'a交付金'!D36+'b納付金'!D36</f>
        <v>0</v>
      </c>
      <c r="E36" s="131">
        <f t="shared" si="0"/>
        <v>28</v>
      </c>
      <c r="F36" s="129">
        <f>'a交付金'!F36+'b納付金'!F36</f>
        <v>28</v>
      </c>
      <c r="G36" s="130">
        <f>'a交付金'!G36+'b納付金'!G36</f>
        <v>0</v>
      </c>
      <c r="H36" s="131">
        <f t="shared" si="1"/>
        <v>28</v>
      </c>
      <c r="I36" s="144">
        <f t="shared" si="3"/>
        <v>100</v>
      </c>
      <c r="J36" s="145" t="str">
        <f t="shared" si="2"/>
        <v>－</v>
      </c>
      <c r="K36" s="146">
        <f t="shared" si="2"/>
        <v>100</v>
      </c>
    </row>
    <row r="37" spans="1:11" ht="13.5">
      <c r="A37" s="17"/>
      <c r="B37" s="75" t="str">
        <f>+'帳票61_06(1)'!B36</f>
        <v>南大東村</v>
      </c>
      <c r="C37" s="129">
        <f>'a交付金'!C37+'b納付金'!C37</f>
        <v>14757</v>
      </c>
      <c r="D37" s="130">
        <f>'a交付金'!D37+'b納付金'!D37</f>
        <v>0</v>
      </c>
      <c r="E37" s="131">
        <f t="shared" si="0"/>
        <v>14757</v>
      </c>
      <c r="F37" s="129">
        <f>'a交付金'!F37+'b納付金'!F37</f>
        <v>14757</v>
      </c>
      <c r="G37" s="130">
        <f>'a交付金'!G37+'b納付金'!G37</f>
        <v>0</v>
      </c>
      <c r="H37" s="131">
        <f t="shared" si="1"/>
        <v>14757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'a交付金'!C38+'b納付金'!C38</f>
        <v>14509</v>
      </c>
      <c r="D38" s="130">
        <f>'a交付金'!D38+'b納付金'!D38</f>
        <v>0</v>
      </c>
      <c r="E38" s="131">
        <f t="shared" si="0"/>
        <v>14509</v>
      </c>
      <c r="F38" s="129">
        <f>'a交付金'!F38+'b納付金'!F38</f>
        <v>14509</v>
      </c>
      <c r="G38" s="130">
        <f>'a交付金'!G38+'b納付金'!G38</f>
        <v>0</v>
      </c>
      <c r="H38" s="131">
        <f t="shared" si="1"/>
        <v>14509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'a交付金'!C39+'b納付金'!C39</f>
        <v>166</v>
      </c>
      <c r="D39" s="171">
        <f>'a交付金'!D39+'b納付金'!D39</f>
        <v>0</v>
      </c>
      <c r="E39" s="134">
        <f t="shared" si="0"/>
        <v>166</v>
      </c>
      <c r="F39" s="132">
        <f>'a交付金'!F39+'b納付金'!F39</f>
        <v>166</v>
      </c>
      <c r="G39" s="133">
        <f>'a交付金'!G39+'b納付金'!G39</f>
        <v>0</v>
      </c>
      <c r="H39" s="134">
        <f t="shared" si="1"/>
        <v>166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'a交付金'!C40+'b納付金'!C40</f>
        <v>154</v>
      </c>
      <c r="D40" s="136">
        <f>'a交付金'!D40+'b納付金'!D40</f>
        <v>0</v>
      </c>
      <c r="E40" s="137">
        <f t="shared" si="0"/>
        <v>154</v>
      </c>
      <c r="F40" s="135">
        <f>'a交付金'!F40+'b納付金'!F40</f>
        <v>154</v>
      </c>
      <c r="G40" s="136">
        <f>'a交付金'!G40+'b納付金'!G40</f>
        <v>0</v>
      </c>
      <c r="H40" s="137">
        <f t="shared" si="1"/>
        <v>154</v>
      </c>
      <c r="I40" s="150">
        <f t="shared" si="3"/>
        <v>100</v>
      </c>
      <c r="J40" s="151" t="str">
        <f t="shared" si="3"/>
        <v>－</v>
      </c>
      <c r="K40" s="152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'a交付金'!C41+'b納付金'!C41</f>
        <v>28598</v>
      </c>
      <c r="D41" s="130">
        <f>'a交付金'!D41+'b納付金'!D41</f>
        <v>0</v>
      </c>
      <c r="E41" s="131">
        <f t="shared" si="0"/>
        <v>28598</v>
      </c>
      <c r="F41" s="129">
        <f>'a交付金'!F41+'b納付金'!F41</f>
        <v>28598</v>
      </c>
      <c r="G41" s="130">
        <f>'a交付金'!G41+'b納付金'!G41</f>
        <v>0</v>
      </c>
      <c r="H41" s="131">
        <f t="shared" si="1"/>
        <v>28598</v>
      </c>
      <c r="I41" s="144">
        <f t="shared" si="3"/>
        <v>100</v>
      </c>
      <c r="J41" s="145" t="str">
        <f t="shared" si="3"/>
        <v>－</v>
      </c>
      <c r="K41" s="146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'a交付金'!C42+'b納付金'!C42</f>
        <v>16199</v>
      </c>
      <c r="D42" s="130">
        <f>'a交付金'!D42+'b納付金'!D42</f>
        <v>0</v>
      </c>
      <c r="E42" s="131">
        <f t="shared" si="0"/>
        <v>16199</v>
      </c>
      <c r="F42" s="129">
        <f>'a交付金'!F42+'b納付金'!F42</f>
        <v>16199</v>
      </c>
      <c r="G42" s="130">
        <f>'a交付金'!G42+'b納付金'!G42</f>
        <v>0</v>
      </c>
      <c r="H42" s="131">
        <f t="shared" si="1"/>
        <v>16199</v>
      </c>
      <c r="I42" s="144">
        <f t="shared" si="3"/>
        <v>100</v>
      </c>
      <c r="J42" s="145" t="str">
        <f t="shared" si="3"/>
        <v>－</v>
      </c>
      <c r="K42" s="146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'a交付金'!C43+'b納付金'!C43</f>
        <v>8913</v>
      </c>
      <c r="D43" s="130">
        <f>'a交付金'!D43+'b納付金'!D43</f>
        <v>0</v>
      </c>
      <c r="E43" s="131">
        <f t="shared" si="0"/>
        <v>8913</v>
      </c>
      <c r="F43" s="129">
        <f>'a交付金'!F43+'b納付金'!F43</f>
        <v>8913</v>
      </c>
      <c r="G43" s="130">
        <f>'a交付金'!G43+'b納付金'!G43</f>
        <v>0</v>
      </c>
      <c r="H43" s="131">
        <f t="shared" si="1"/>
        <v>8913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'a交付金'!C44+'b納付金'!C44</f>
        <v>19673</v>
      </c>
      <c r="D44" s="133">
        <f>'a交付金'!D44+'b納付金'!D44</f>
        <v>0</v>
      </c>
      <c r="E44" s="134">
        <f t="shared" si="0"/>
        <v>19673</v>
      </c>
      <c r="F44" s="132">
        <f>'a交付金'!F44+'b納付金'!F44</f>
        <v>19673</v>
      </c>
      <c r="G44" s="133">
        <f>'a交付金'!G44+'b納付金'!G44</f>
        <v>0</v>
      </c>
      <c r="H44" s="134">
        <f t="shared" si="1"/>
        <v>19673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'a交付金'!C45+'b納付金'!C45</f>
        <v>9962</v>
      </c>
      <c r="D45" s="136">
        <f>'a交付金'!D45+'b納付金'!D45</f>
        <v>0</v>
      </c>
      <c r="E45" s="137">
        <f t="shared" si="0"/>
        <v>9962</v>
      </c>
      <c r="F45" s="135">
        <f>'a交付金'!F45+'b納付金'!F45</f>
        <v>9962</v>
      </c>
      <c r="G45" s="136">
        <f>'a交付金'!G45+'b納付金'!G45</f>
        <v>0</v>
      </c>
      <c r="H45" s="137">
        <f t="shared" si="1"/>
        <v>9962</v>
      </c>
      <c r="I45" s="150">
        <f t="shared" si="3"/>
        <v>100</v>
      </c>
      <c r="J45" s="151" t="str">
        <f t="shared" si="3"/>
        <v>－</v>
      </c>
      <c r="K45" s="152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1542061</v>
      </c>
      <c r="D46" s="174">
        <f t="shared" si="4"/>
        <v>0</v>
      </c>
      <c r="E46" s="175">
        <f t="shared" si="4"/>
        <v>1542061</v>
      </c>
      <c r="F46" s="173">
        <f t="shared" si="4"/>
        <v>1542061</v>
      </c>
      <c r="G46" s="174">
        <f t="shared" si="4"/>
        <v>0</v>
      </c>
      <c r="H46" s="175">
        <f t="shared" si="4"/>
        <v>1542061</v>
      </c>
      <c r="I46" s="176">
        <f t="shared" si="3"/>
        <v>100</v>
      </c>
      <c r="J46" s="177" t="str">
        <f t="shared" si="3"/>
        <v>－</v>
      </c>
      <c r="K46" s="178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883453</v>
      </c>
      <c r="D47" s="139">
        <f t="shared" si="5"/>
        <v>0</v>
      </c>
      <c r="E47" s="140">
        <f t="shared" si="5"/>
        <v>883453</v>
      </c>
      <c r="F47" s="138">
        <f t="shared" si="5"/>
        <v>883453</v>
      </c>
      <c r="G47" s="139">
        <f t="shared" si="5"/>
        <v>0</v>
      </c>
      <c r="H47" s="140">
        <f t="shared" si="5"/>
        <v>883453</v>
      </c>
      <c r="I47" s="153">
        <f t="shared" si="3"/>
        <v>100</v>
      </c>
      <c r="J47" s="167" t="str">
        <f t="shared" si="3"/>
        <v>－</v>
      </c>
      <c r="K47" s="154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2425514</v>
      </c>
      <c r="D48" s="157">
        <f t="shared" si="6"/>
        <v>0</v>
      </c>
      <c r="E48" s="158">
        <f t="shared" si="6"/>
        <v>2425514</v>
      </c>
      <c r="F48" s="156">
        <f t="shared" si="6"/>
        <v>2425514</v>
      </c>
      <c r="G48" s="157">
        <f t="shared" si="6"/>
        <v>0</v>
      </c>
      <c r="H48" s="158">
        <f t="shared" si="6"/>
        <v>2425514</v>
      </c>
      <c r="I48" s="159">
        <f t="shared" si="3"/>
        <v>100</v>
      </c>
      <c r="J48" s="172" t="str">
        <f t="shared" si="3"/>
        <v>－</v>
      </c>
      <c r="K48" s="160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43"/>
  </sheetPr>
  <dimension ref="A1:K48"/>
  <sheetViews>
    <sheetView showGridLines="0" zoomScaleSheetLayoutView="100" workbookViewId="0" topLeftCell="A21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9" width="5.625" style="239" customWidth="1"/>
    <col min="10" max="11" width="5.625" style="10" customWidth="1"/>
    <col min="12" max="16384" width="9.00390625" style="10" customWidth="1"/>
  </cols>
  <sheetData>
    <row r="1" spans="2:11" ht="14.25" thickBot="1">
      <c r="B1" s="10" t="s">
        <v>75</v>
      </c>
      <c r="I1" s="236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311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312"/>
      <c r="J4" s="296"/>
      <c r="K4" s="310"/>
    </row>
    <row r="5" spans="1:11" ht="14.25" thickTop="1">
      <c r="A5" s="17"/>
      <c r="B5" s="74" t="str">
        <f>+'帳票61_06(1)'!B4</f>
        <v>那覇市</v>
      </c>
      <c r="C5" s="161">
        <f>+'帳票61_06(1)'!DY4</f>
        <v>438090</v>
      </c>
      <c r="D5" s="162">
        <f>+'帳票61_06(1)'!DZ4</f>
        <v>0</v>
      </c>
      <c r="E5" s="163">
        <f>SUM(C5:D5)</f>
        <v>438090</v>
      </c>
      <c r="F5" s="161">
        <f>+'帳票61_06(1)'!ED4</f>
        <v>438090</v>
      </c>
      <c r="G5" s="162">
        <f>+'帳票61_06(1)'!EE4</f>
        <v>0</v>
      </c>
      <c r="H5" s="163">
        <f>SUM(F5:G5)</f>
        <v>438090</v>
      </c>
      <c r="I5" s="237">
        <f>IF(C5=0,"－",(F5/C5)*100)</f>
        <v>100</v>
      </c>
      <c r="J5" s="165" t="str">
        <f aca="true" t="shared" si="0" ref="J5:J36">IF(D5=0,"－",(G5/D5)*100)</f>
        <v>－</v>
      </c>
      <c r="K5" s="240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+'帳票61_06(1)'!DY5</f>
        <v>31838</v>
      </c>
      <c r="D6" s="130">
        <f>+'帳票61_06(1)'!DZ5</f>
        <v>0</v>
      </c>
      <c r="E6" s="131">
        <f aca="true" t="shared" si="1" ref="E6:E45">SUM(C6:D6)</f>
        <v>31838</v>
      </c>
      <c r="F6" s="129">
        <f>+'帳票61_06(1)'!ED5</f>
        <v>31838</v>
      </c>
      <c r="G6" s="130">
        <f>+'帳票61_06(1)'!EE5</f>
        <v>0</v>
      </c>
      <c r="H6" s="131">
        <f aca="true" t="shared" si="2" ref="H6:H45">SUM(F6:G6)</f>
        <v>31838</v>
      </c>
      <c r="I6" s="190">
        <f aca="true" t="shared" si="3" ref="I6:I48">IF(C6=0,"－",(F6/C6)*100)</f>
        <v>100</v>
      </c>
      <c r="J6" s="145" t="str">
        <f t="shared" si="0"/>
        <v>－</v>
      </c>
      <c r="K6" s="191">
        <f aca="true" t="shared" si="4" ref="K6:K48">IF(E6=0,"－",(H6/E6)*100)</f>
        <v>100</v>
      </c>
    </row>
    <row r="7" spans="1:11" ht="13.5">
      <c r="A7" s="17"/>
      <c r="B7" s="75" t="str">
        <f>+'帳票61_06(1)'!B6</f>
        <v>石垣市</v>
      </c>
      <c r="C7" s="129">
        <f>+'帳票61_06(1)'!DY6</f>
        <v>52407</v>
      </c>
      <c r="D7" s="130">
        <f>+'帳票61_06(1)'!DZ6</f>
        <v>0</v>
      </c>
      <c r="E7" s="131">
        <f t="shared" si="1"/>
        <v>52407</v>
      </c>
      <c r="F7" s="129">
        <f>+'帳票61_06(1)'!ED6</f>
        <v>52407</v>
      </c>
      <c r="G7" s="130">
        <f>+'帳票61_06(1)'!EE6</f>
        <v>0</v>
      </c>
      <c r="H7" s="131">
        <f t="shared" si="2"/>
        <v>52407</v>
      </c>
      <c r="I7" s="190">
        <f t="shared" si="3"/>
        <v>100</v>
      </c>
      <c r="J7" s="145" t="str">
        <f t="shared" si="0"/>
        <v>－</v>
      </c>
      <c r="K7" s="191">
        <f t="shared" si="4"/>
        <v>100</v>
      </c>
    </row>
    <row r="8" spans="1:11" ht="13.5">
      <c r="A8" s="17"/>
      <c r="B8" s="75" t="str">
        <f>+'帳票61_06(1)'!B7</f>
        <v>浦添市</v>
      </c>
      <c r="C8" s="129">
        <f>+'帳票61_06(1)'!DY7</f>
        <v>97937</v>
      </c>
      <c r="D8" s="130">
        <f>+'帳票61_06(1)'!DZ7</f>
        <v>0</v>
      </c>
      <c r="E8" s="131">
        <f t="shared" si="1"/>
        <v>97937</v>
      </c>
      <c r="F8" s="129">
        <f>+'帳票61_06(1)'!ED7</f>
        <v>97937</v>
      </c>
      <c r="G8" s="130">
        <f>+'帳票61_06(1)'!EE7</f>
        <v>0</v>
      </c>
      <c r="H8" s="131">
        <f t="shared" si="2"/>
        <v>97937</v>
      </c>
      <c r="I8" s="190">
        <f t="shared" si="3"/>
        <v>100</v>
      </c>
      <c r="J8" s="145" t="str">
        <f t="shared" si="0"/>
        <v>－</v>
      </c>
      <c r="K8" s="191">
        <f t="shared" si="4"/>
        <v>100</v>
      </c>
    </row>
    <row r="9" spans="1:11" ht="13.5">
      <c r="A9" s="17"/>
      <c r="B9" s="76" t="str">
        <f>+'帳票61_06(1)'!B8</f>
        <v>名護市</v>
      </c>
      <c r="C9" s="132">
        <f>+'帳票61_06(1)'!DY8</f>
        <v>193693</v>
      </c>
      <c r="D9" s="133">
        <f>+'帳票61_06(1)'!DZ8</f>
        <v>0</v>
      </c>
      <c r="E9" s="134">
        <f t="shared" si="1"/>
        <v>193693</v>
      </c>
      <c r="F9" s="132">
        <f>+'帳票61_06(1)'!ED8</f>
        <v>193693</v>
      </c>
      <c r="G9" s="133">
        <f>+'帳票61_06(1)'!EE8</f>
        <v>0</v>
      </c>
      <c r="H9" s="134">
        <f t="shared" si="2"/>
        <v>193693</v>
      </c>
      <c r="I9" s="168">
        <f t="shared" si="3"/>
        <v>100</v>
      </c>
      <c r="J9" s="148" t="str">
        <f t="shared" si="0"/>
        <v>－</v>
      </c>
      <c r="K9" s="170">
        <f t="shared" si="4"/>
        <v>100</v>
      </c>
    </row>
    <row r="10" spans="1:11" ht="13.5">
      <c r="A10" s="17"/>
      <c r="B10" s="77" t="str">
        <f>+'帳票61_06(1)'!B9</f>
        <v>糸満市</v>
      </c>
      <c r="C10" s="135">
        <f>+'帳票61_06(1)'!DY9</f>
        <v>64898</v>
      </c>
      <c r="D10" s="136">
        <f>+'帳票61_06(1)'!DZ9</f>
        <v>0</v>
      </c>
      <c r="E10" s="137">
        <f t="shared" si="1"/>
        <v>64898</v>
      </c>
      <c r="F10" s="135">
        <f>+'帳票61_06(1)'!ED9</f>
        <v>64898</v>
      </c>
      <c r="G10" s="136">
        <f>+'帳票61_06(1)'!EE9</f>
        <v>0</v>
      </c>
      <c r="H10" s="137">
        <f t="shared" si="2"/>
        <v>64898</v>
      </c>
      <c r="I10" s="192">
        <f t="shared" si="3"/>
        <v>100</v>
      </c>
      <c r="J10" s="151" t="str">
        <f t="shared" si="0"/>
        <v>－</v>
      </c>
      <c r="K10" s="193">
        <f t="shared" si="4"/>
        <v>100</v>
      </c>
    </row>
    <row r="11" spans="1:11" ht="13.5">
      <c r="A11" s="17"/>
      <c r="B11" s="75" t="str">
        <f>+'帳票61_06(1)'!B10</f>
        <v>沖縄市</v>
      </c>
      <c r="C11" s="129">
        <f>+'帳票61_06(1)'!DY10</f>
        <v>192921</v>
      </c>
      <c r="D11" s="130">
        <f>+'帳票61_06(1)'!DZ10</f>
        <v>0</v>
      </c>
      <c r="E11" s="131">
        <f t="shared" si="1"/>
        <v>192921</v>
      </c>
      <c r="F11" s="129">
        <f>+'帳票61_06(1)'!ED10</f>
        <v>192921</v>
      </c>
      <c r="G11" s="130">
        <f>+'帳票61_06(1)'!EE10</f>
        <v>0</v>
      </c>
      <c r="H11" s="131">
        <f t="shared" si="2"/>
        <v>192921</v>
      </c>
      <c r="I11" s="190">
        <f t="shared" si="3"/>
        <v>100</v>
      </c>
      <c r="J11" s="145" t="str">
        <f t="shared" si="0"/>
        <v>－</v>
      </c>
      <c r="K11" s="191">
        <f t="shared" si="4"/>
        <v>100</v>
      </c>
    </row>
    <row r="12" spans="1:11" ht="13.5">
      <c r="A12" s="17"/>
      <c r="B12" s="75" t="str">
        <f>+'帳票61_06(1)'!B11</f>
        <v>豊見城市</v>
      </c>
      <c r="C12" s="129">
        <f>+'帳票61_06(1)'!DY11</f>
        <v>55372</v>
      </c>
      <c r="D12" s="130">
        <f>+'帳票61_06(1)'!DZ11</f>
        <v>0</v>
      </c>
      <c r="E12" s="131">
        <f t="shared" si="1"/>
        <v>55372</v>
      </c>
      <c r="F12" s="129">
        <f>+'帳票61_06(1)'!ED11</f>
        <v>55372</v>
      </c>
      <c r="G12" s="130">
        <f>+'帳票61_06(1)'!EE11</f>
        <v>0</v>
      </c>
      <c r="H12" s="131">
        <f t="shared" si="2"/>
        <v>55372</v>
      </c>
      <c r="I12" s="190">
        <f t="shared" si="3"/>
        <v>100</v>
      </c>
      <c r="J12" s="145" t="str">
        <f t="shared" si="0"/>
        <v>－</v>
      </c>
      <c r="K12" s="191">
        <f t="shared" si="4"/>
        <v>100</v>
      </c>
    </row>
    <row r="13" spans="1:11" ht="13.5">
      <c r="A13" s="17"/>
      <c r="B13" s="75" t="str">
        <f>+'帳票61_06(1)'!B12</f>
        <v>うるま市</v>
      </c>
      <c r="C13" s="129">
        <f>+'帳票61_06(1)'!DY12</f>
        <v>214735</v>
      </c>
      <c r="D13" s="130">
        <f>+'帳票61_06(1)'!DZ12</f>
        <v>0</v>
      </c>
      <c r="E13" s="131">
        <f t="shared" si="1"/>
        <v>214735</v>
      </c>
      <c r="F13" s="129">
        <f>+'帳票61_06(1)'!ED12</f>
        <v>214735</v>
      </c>
      <c r="G13" s="130">
        <f>+'帳票61_06(1)'!EE12</f>
        <v>0</v>
      </c>
      <c r="H13" s="131">
        <f t="shared" si="2"/>
        <v>214735</v>
      </c>
      <c r="I13" s="190">
        <f t="shared" si="3"/>
        <v>100</v>
      </c>
      <c r="J13" s="145" t="str">
        <f t="shared" si="0"/>
        <v>－</v>
      </c>
      <c r="K13" s="191">
        <f t="shared" si="4"/>
        <v>100</v>
      </c>
    </row>
    <row r="14" spans="1:11" ht="13.5">
      <c r="A14" s="17"/>
      <c r="B14" s="76" t="str">
        <f>+'帳票61_06(1)'!B13</f>
        <v>宮古島市</v>
      </c>
      <c r="C14" s="132">
        <f>+'帳票61_06(1)'!DY13</f>
        <v>112395</v>
      </c>
      <c r="D14" s="133">
        <f>+'帳票61_06(1)'!DZ13</f>
        <v>0</v>
      </c>
      <c r="E14" s="134">
        <f t="shared" si="1"/>
        <v>112395</v>
      </c>
      <c r="F14" s="132">
        <f>+'帳票61_06(1)'!ED13</f>
        <v>112395</v>
      </c>
      <c r="G14" s="133">
        <f>+'帳票61_06(1)'!EE13</f>
        <v>0</v>
      </c>
      <c r="H14" s="134">
        <f t="shared" si="2"/>
        <v>112395</v>
      </c>
      <c r="I14" s="168">
        <f t="shared" si="3"/>
        <v>100</v>
      </c>
      <c r="J14" s="148" t="str">
        <f t="shared" si="0"/>
        <v>－</v>
      </c>
      <c r="K14" s="170">
        <f t="shared" si="4"/>
        <v>100</v>
      </c>
    </row>
    <row r="15" spans="1:11" ht="13.5">
      <c r="A15" s="17"/>
      <c r="B15" s="77" t="str">
        <f>+'帳票61_06(1)'!B14</f>
        <v>南城市</v>
      </c>
      <c r="C15" s="135">
        <f>+'帳票61_06(1)'!DY14</f>
        <v>20395</v>
      </c>
      <c r="D15" s="136">
        <f>+'帳票61_06(1)'!DZ14</f>
        <v>0</v>
      </c>
      <c r="E15" s="137">
        <f t="shared" si="1"/>
        <v>20395</v>
      </c>
      <c r="F15" s="135">
        <f>+'帳票61_06(1)'!ED14</f>
        <v>20395</v>
      </c>
      <c r="G15" s="136">
        <f>+'帳票61_06(1)'!EE14</f>
        <v>0</v>
      </c>
      <c r="H15" s="137">
        <f t="shared" si="2"/>
        <v>20395</v>
      </c>
      <c r="I15" s="192">
        <f t="shared" si="3"/>
        <v>100</v>
      </c>
      <c r="J15" s="151" t="str">
        <f t="shared" si="0"/>
        <v>－</v>
      </c>
      <c r="K15" s="193">
        <f t="shared" si="4"/>
        <v>100</v>
      </c>
    </row>
    <row r="16" spans="1:11" ht="13.5">
      <c r="A16" s="17"/>
      <c r="B16" s="78" t="str">
        <f>+'帳票61_06(1)'!B15</f>
        <v>国頭村</v>
      </c>
      <c r="C16" s="126">
        <f>+'帳票61_06(1)'!DY15</f>
        <v>319351</v>
      </c>
      <c r="D16" s="127">
        <f>+'帳票61_06(1)'!DZ15</f>
        <v>0</v>
      </c>
      <c r="E16" s="128">
        <f t="shared" si="1"/>
        <v>319351</v>
      </c>
      <c r="F16" s="126">
        <f>+'帳票61_06(1)'!ED15</f>
        <v>319351</v>
      </c>
      <c r="G16" s="127">
        <f>+'帳票61_06(1)'!EE15</f>
        <v>0</v>
      </c>
      <c r="H16" s="128">
        <f t="shared" si="2"/>
        <v>319351</v>
      </c>
      <c r="I16" s="188">
        <f t="shared" si="3"/>
        <v>100</v>
      </c>
      <c r="J16" s="142" t="str">
        <f t="shared" si="0"/>
        <v>－</v>
      </c>
      <c r="K16" s="189">
        <f t="shared" si="4"/>
        <v>100</v>
      </c>
    </row>
    <row r="17" spans="1:11" ht="13.5">
      <c r="A17" s="17"/>
      <c r="B17" s="75" t="str">
        <f>+'帳票61_06(1)'!B16</f>
        <v>大宜味村</v>
      </c>
      <c r="C17" s="129">
        <f>+'帳票61_06(1)'!DY16</f>
        <v>493</v>
      </c>
      <c r="D17" s="130">
        <f>+'帳票61_06(1)'!DZ16</f>
        <v>0</v>
      </c>
      <c r="E17" s="131">
        <f t="shared" si="1"/>
        <v>493</v>
      </c>
      <c r="F17" s="129">
        <f>+'帳票61_06(1)'!ED16</f>
        <v>493</v>
      </c>
      <c r="G17" s="130">
        <f>+'帳票61_06(1)'!EE16</f>
        <v>0</v>
      </c>
      <c r="H17" s="131">
        <f t="shared" si="2"/>
        <v>493</v>
      </c>
      <c r="I17" s="190">
        <f t="shared" si="3"/>
        <v>100</v>
      </c>
      <c r="J17" s="145" t="str">
        <f t="shared" si="0"/>
        <v>－</v>
      </c>
      <c r="K17" s="191">
        <f t="shared" si="4"/>
        <v>100</v>
      </c>
    </row>
    <row r="18" spans="1:11" ht="13.5">
      <c r="A18" s="17"/>
      <c r="B18" s="75" t="str">
        <f>+'帳票61_06(1)'!B17</f>
        <v>東村</v>
      </c>
      <c r="C18" s="129">
        <f>+'帳票61_06(1)'!DY17</f>
        <v>114913</v>
      </c>
      <c r="D18" s="130">
        <f>+'帳票61_06(1)'!DZ17</f>
        <v>0</v>
      </c>
      <c r="E18" s="131">
        <f t="shared" si="1"/>
        <v>114913</v>
      </c>
      <c r="F18" s="129">
        <f>+'帳票61_06(1)'!ED17</f>
        <v>114913</v>
      </c>
      <c r="G18" s="130">
        <f>+'帳票61_06(1)'!EE17</f>
        <v>0</v>
      </c>
      <c r="H18" s="131">
        <f t="shared" si="2"/>
        <v>114913</v>
      </c>
      <c r="I18" s="190">
        <f t="shared" si="3"/>
        <v>100</v>
      </c>
      <c r="J18" s="145" t="str">
        <f t="shared" si="0"/>
        <v>－</v>
      </c>
      <c r="K18" s="191">
        <f t="shared" si="4"/>
        <v>100</v>
      </c>
    </row>
    <row r="19" spans="1:11" ht="13.5">
      <c r="A19" s="17"/>
      <c r="B19" s="76" t="str">
        <f>+'帳票61_06(1)'!B18</f>
        <v>今帰仁村</v>
      </c>
      <c r="C19" s="132">
        <f>+'帳票61_06(1)'!DY18</f>
        <v>565</v>
      </c>
      <c r="D19" s="133">
        <f>+'帳票61_06(1)'!DZ18</f>
        <v>0</v>
      </c>
      <c r="E19" s="134">
        <f t="shared" si="1"/>
        <v>565</v>
      </c>
      <c r="F19" s="132">
        <f>+'帳票61_06(1)'!ED18</f>
        <v>565</v>
      </c>
      <c r="G19" s="133">
        <f>+'帳票61_06(1)'!EE18</f>
        <v>0</v>
      </c>
      <c r="H19" s="134">
        <f t="shared" si="2"/>
        <v>565</v>
      </c>
      <c r="I19" s="168">
        <f t="shared" si="3"/>
        <v>100</v>
      </c>
      <c r="J19" s="148" t="str">
        <f t="shared" si="0"/>
        <v>－</v>
      </c>
      <c r="K19" s="170">
        <f t="shared" si="4"/>
        <v>100</v>
      </c>
    </row>
    <row r="20" spans="1:11" ht="13.5">
      <c r="A20" s="17"/>
      <c r="B20" s="77" t="str">
        <f>+'帳票61_06(1)'!B19</f>
        <v>本部町</v>
      </c>
      <c r="C20" s="135">
        <f>+'帳票61_06(1)'!DY19</f>
        <v>2768</v>
      </c>
      <c r="D20" s="136">
        <f>+'帳票61_06(1)'!DZ19</f>
        <v>0</v>
      </c>
      <c r="E20" s="137">
        <f t="shared" si="1"/>
        <v>2768</v>
      </c>
      <c r="F20" s="135">
        <f>+'帳票61_06(1)'!ED19</f>
        <v>2768</v>
      </c>
      <c r="G20" s="136">
        <f>+'帳票61_06(1)'!EE19</f>
        <v>0</v>
      </c>
      <c r="H20" s="137">
        <f t="shared" si="2"/>
        <v>2768</v>
      </c>
      <c r="I20" s="192">
        <f t="shared" si="3"/>
        <v>100</v>
      </c>
      <c r="J20" s="151" t="str">
        <f t="shared" si="0"/>
        <v>－</v>
      </c>
      <c r="K20" s="193">
        <f t="shared" si="4"/>
        <v>100</v>
      </c>
    </row>
    <row r="21" spans="1:11" ht="13.5">
      <c r="A21" s="17"/>
      <c r="B21" s="75" t="str">
        <f>+'帳票61_06(1)'!B20</f>
        <v>恩納村</v>
      </c>
      <c r="C21" s="129">
        <f>+'帳票61_06(1)'!DY20</f>
        <v>28</v>
      </c>
      <c r="D21" s="130">
        <f>+'帳票61_06(1)'!DZ20</f>
        <v>0</v>
      </c>
      <c r="E21" s="131">
        <f t="shared" si="1"/>
        <v>28</v>
      </c>
      <c r="F21" s="129">
        <f>+'帳票61_06(1)'!ED20</f>
        <v>28</v>
      </c>
      <c r="G21" s="130">
        <f>+'帳票61_06(1)'!EE20</f>
        <v>0</v>
      </c>
      <c r="H21" s="131">
        <f t="shared" si="2"/>
        <v>28</v>
      </c>
      <c r="I21" s="190">
        <f t="shared" si="3"/>
        <v>100</v>
      </c>
      <c r="J21" s="145" t="str">
        <f t="shared" si="0"/>
        <v>－</v>
      </c>
      <c r="K21" s="191">
        <f t="shared" si="4"/>
        <v>100</v>
      </c>
    </row>
    <row r="22" spans="1:11" ht="13.5">
      <c r="A22" s="17"/>
      <c r="B22" s="75" t="str">
        <f>+'帳票61_06(1)'!B21</f>
        <v>宜野座村</v>
      </c>
      <c r="C22" s="129">
        <f>+'帳票61_06(1)'!DY21</f>
        <v>185827</v>
      </c>
      <c r="D22" s="130">
        <f>+'帳票61_06(1)'!DZ21</f>
        <v>0</v>
      </c>
      <c r="E22" s="131">
        <f t="shared" si="1"/>
        <v>185827</v>
      </c>
      <c r="F22" s="129">
        <f>+'帳票61_06(1)'!ED21</f>
        <v>185827</v>
      </c>
      <c r="G22" s="130">
        <f>+'帳票61_06(1)'!EE21</f>
        <v>0</v>
      </c>
      <c r="H22" s="131">
        <f t="shared" si="2"/>
        <v>185827</v>
      </c>
      <c r="I22" s="190">
        <f t="shared" si="3"/>
        <v>100</v>
      </c>
      <c r="J22" s="145" t="str">
        <f t="shared" si="0"/>
        <v>－</v>
      </c>
      <c r="K22" s="191">
        <f t="shared" si="4"/>
        <v>100</v>
      </c>
    </row>
    <row r="23" spans="1:11" ht="13.5">
      <c r="A23" s="17"/>
      <c r="B23" s="75" t="str">
        <f>+'帳票61_06(1)'!B22</f>
        <v>金武町</v>
      </c>
      <c r="C23" s="129">
        <f>+'帳票61_06(1)'!DY22</f>
        <v>244</v>
      </c>
      <c r="D23" s="130">
        <f>+'帳票61_06(1)'!DZ22</f>
        <v>0</v>
      </c>
      <c r="E23" s="131">
        <f t="shared" si="1"/>
        <v>244</v>
      </c>
      <c r="F23" s="129">
        <f>+'帳票61_06(1)'!ED22</f>
        <v>244</v>
      </c>
      <c r="G23" s="130">
        <f>+'帳票61_06(1)'!EE22</f>
        <v>0</v>
      </c>
      <c r="H23" s="131">
        <f t="shared" si="2"/>
        <v>244</v>
      </c>
      <c r="I23" s="190">
        <f t="shared" si="3"/>
        <v>100</v>
      </c>
      <c r="J23" s="145" t="str">
        <f t="shared" si="0"/>
        <v>－</v>
      </c>
      <c r="K23" s="191">
        <f t="shared" si="4"/>
        <v>100</v>
      </c>
    </row>
    <row r="24" spans="1:11" ht="13.5">
      <c r="A24" s="17"/>
      <c r="B24" s="76" t="str">
        <f>+'帳票61_06(1)'!B23</f>
        <v>伊江村</v>
      </c>
      <c r="C24" s="132">
        <f>+'帳票61_06(1)'!DY23</f>
        <v>4364</v>
      </c>
      <c r="D24" s="133">
        <f>+'帳票61_06(1)'!DZ23</f>
        <v>0</v>
      </c>
      <c r="E24" s="134">
        <f t="shared" si="1"/>
        <v>4364</v>
      </c>
      <c r="F24" s="132">
        <f>+'帳票61_06(1)'!ED23</f>
        <v>4364</v>
      </c>
      <c r="G24" s="133">
        <f>+'帳票61_06(1)'!EE23</f>
        <v>0</v>
      </c>
      <c r="H24" s="134">
        <f t="shared" si="2"/>
        <v>4364</v>
      </c>
      <c r="I24" s="168">
        <f t="shared" si="3"/>
        <v>100</v>
      </c>
      <c r="J24" s="148" t="str">
        <f t="shared" si="0"/>
        <v>－</v>
      </c>
      <c r="K24" s="170">
        <f t="shared" si="4"/>
        <v>100</v>
      </c>
    </row>
    <row r="25" spans="1:11" ht="13.5">
      <c r="A25" s="17"/>
      <c r="B25" s="77" t="str">
        <f>+'帳票61_06(1)'!B24</f>
        <v>読谷村</v>
      </c>
      <c r="C25" s="135">
        <f>+'帳票61_06(1)'!DY24</f>
        <v>8843</v>
      </c>
      <c r="D25" s="136">
        <f>+'帳票61_06(1)'!DZ24</f>
        <v>0</v>
      </c>
      <c r="E25" s="137">
        <f t="shared" si="1"/>
        <v>8843</v>
      </c>
      <c r="F25" s="135">
        <f>+'帳票61_06(1)'!ED24</f>
        <v>8843</v>
      </c>
      <c r="G25" s="136">
        <f>+'帳票61_06(1)'!EE24</f>
        <v>0</v>
      </c>
      <c r="H25" s="137">
        <f t="shared" si="2"/>
        <v>8843</v>
      </c>
      <c r="I25" s="192">
        <f t="shared" si="3"/>
        <v>100</v>
      </c>
      <c r="J25" s="151" t="str">
        <f t="shared" si="0"/>
        <v>－</v>
      </c>
      <c r="K25" s="193">
        <f t="shared" si="4"/>
        <v>100</v>
      </c>
    </row>
    <row r="26" spans="1:11" ht="13.5">
      <c r="A26" s="17"/>
      <c r="B26" s="75" t="str">
        <f>+'帳票61_06(1)'!B25</f>
        <v>嘉手納町</v>
      </c>
      <c r="C26" s="129">
        <f>+'帳票61_06(1)'!DY25</f>
        <v>7233</v>
      </c>
      <c r="D26" s="130">
        <f>+'帳票61_06(1)'!DZ25</f>
        <v>0</v>
      </c>
      <c r="E26" s="131">
        <f t="shared" si="1"/>
        <v>7233</v>
      </c>
      <c r="F26" s="129">
        <f>+'帳票61_06(1)'!ED25</f>
        <v>7233</v>
      </c>
      <c r="G26" s="130">
        <f>+'帳票61_06(1)'!EE25</f>
        <v>0</v>
      </c>
      <c r="H26" s="131">
        <f t="shared" si="2"/>
        <v>7233</v>
      </c>
      <c r="I26" s="190">
        <f t="shared" si="3"/>
        <v>100</v>
      </c>
      <c r="J26" s="145" t="str">
        <f t="shared" si="0"/>
        <v>－</v>
      </c>
      <c r="K26" s="191">
        <f t="shared" si="4"/>
        <v>100</v>
      </c>
    </row>
    <row r="27" spans="1:11" ht="13.5">
      <c r="A27" s="17"/>
      <c r="B27" s="75" t="str">
        <f>+'帳票61_06(1)'!B26</f>
        <v>北谷町</v>
      </c>
      <c r="C27" s="129">
        <f>+'帳票61_06(1)'!DY26</f>
        <v>51361</v>
      </c>
      <c r="D27" s="130">
        <f>+'帳票61_06(1)'!DZ26</f>
        <v>0</v>
      </c>
      <c r="E27" s="131">
        <f t="shared" si="1"/>
        <v>51361</v>
      </c>
      <c r="F27" s="129">
        <f>+'帳票61_06(1)'!ED26</f>
        <v>51361</v>
      </c>
      <c r="G27" s="130">
        <f>+'帳票61_06(1)'!EE26</f>
        <v>0</v>
      </c>
      <c r="H27" s="131">
        <f t="shared" si="2"/>
        <v>51361</v>
      </c>
      <c r="I27" s="190">
        <f t="shared" si="3"/>
        <v>100</v>
      </c>
      <c r="J27" s="145" t="str">
        <f t="shared" si="0"/>
        <v>－</v>
      </c>
      <c r="K27" s="191">
        <f t="shared" si="4"/>
        <v>100</v>
      </c>
    </row>
    <row r="28" spans="1:11" ht="13.5">
      <c r="A28" s="17"/>
      <c r="B28" s="75" t="str">
        <f>+'帳票61_06(1)'!B27</f>
        <v>北中城村</v>
      </c>
      <c r="C28" s="129">
        <f>+'帳票61_06(1)'!DY27</f>
        <v>7875</v>
      </c>
      <c r="D28" s="130">
        <f>+'帳票61_06(1)'!DZ27</f>
        <v>0</v>
      </c>
      <c r="E28" s="131">
        <f t="shared" si="1"/>
        <v>7875</v>
      </c>
      <c r="F28" s="129">
        <f>+'帳票61_06(1)'!ED27</f>
        <v>7875</v>
      </c>
      <c r="G28" s="130">
        <f>+'帳票61_06(1)'!EE27</f>
        <v>0</v>
      </c>
      <c r="H28" s="131">
        <f t="shared" si="2"/>
        <v>7875</v>
      </c>
      <c r="I28" s="190">
        <f t="shared" si="3"/>
        <v>100</v>
      </c>
      <c r="J28" s="145" t="str">
        <f t="shared" si="0"/>
        <v>－</v>
      </c>
      <c r="K28" s="191">
        <f t="shared" si="4"/>
        <v>100</v>
      </c>
    </row>
    <row r="29" spans="1:11" ht="13.5">
      <c r="A29" s="17"/>
      <c r="B29" s="76" t="str">
        <f>+'帳票61_06(1)'!B28</f>
        <v>中城村</v>
      </c>
      <c r="C29" s="132">
        <f>+'帳票61_06(1)'!DY28</f>
        <v>6077</v>
      </c>
      <c r="D29" s="133">
        <f>+'帳票61_06(1)'!DZ28</f>
        <v>0</v>
      </c>
      <c r="E29" s="134">
        <f t="shared" si="1"/>
        <v>6077</v>
      </c>
      <c r="F29" s="132">
        <f>+'帳票61_06(1)'!ED28</f>
        <v>6077</v>
      </c>
      <c r="G29" s="133">
        <f>+'帳票61_06(1)'!EE28</f>
        <v>0</v>
      </c>
      <c r="H29" s="134">
        <f t="shared" si="2"/>
        <v>6077</v>
      </c>
      <c r="I29" s="168">
        <f t="shared" si="3"/>
        <v>100</v>
      </c>
      <c r="J29" s="148" t="str">
        <f t="shared" si="0"/>
        <v>－</v>
      </c>
      <c r="K29" s="170">
        <f t="shared" si="4"/>
        <v>100</v>
      </c>
    </row>
    <row r="30" spans="1:11" ht="13.5">
      <c r="A30" s="17"/>
      <c r="B30" s="77" t="str">
        <f>+'帳票61_06(1)'!B29</f>
        <v>西原町</v>
      </c>
      <c r="C30" s="135">
        <f>+'帳票61_06(1)'!DY29</f>
        <v>32177</v>
      </c>
      <c r="D30" s="136">
        <f>+'帳票61_06(1)'!DZ29</f>
        <v>0</v>
      </c>
      <c r="E30" s="137">
        <f t="shared" si="1"/>
        <v>32177</v>
      </c>
      <c r="F30" s="135">
        <f>+'帳票61_06(1)'!ED29</f>
        <v>32177</v>
      </c>
      <c r="G30" s="136">
        <f>+'帳票61_06(1)'!EE29</f>
        <v>0</v>
      </c>
      <c r="H30" s="137">
        <f t="shared" si="2"/>
        <v>32177</v>
      </c>
      <c r="I30" s="192">
        <f t="shared" si="3"/>
        <v>100</v>
      </c>
      <c r="J30" s="151" t="str">
        <f t="shared" si="0"/>
        <v>－</v>
      </c>
      <c r="K30" s="193">
        <f t="shared" si="4"/>
        <v>100</v>
      </c>
    </row>
    <row r="31" spans="1:11" ht="13.5">
      <c r="A31" s="17"/>
      <c r="B31" s="75" t="str">
        <f>+'帳票61_06(1)'!B30</f>
        <v>与那原町</v>
      </c>
      <c r="C31" s="129">
        <f>+'帳票61_06(1)'!DY30</f>
        <v>6609</v>
      </c>
      <c r="D31" s="130">
        <f>+'帳票61_06(1)'!DZ30</f>
        <v>0</v>
      </c>
      <c r="E31" s="131">
        <f t="shared" si="1"/>
        <v>6609</v>
      </c>
      <c r="F31" s="129">
        <f>+'帳票61_06(1)'!ED30</f>
        <v>6609</v>
      </c>
      <c r="G31" s="130">
        <f>+'帳票61_06(1)'!EE30</f>
        <v>0</v>
      </c>
      <c r="H31" s="131">
        <f t="shared" si="2"/>
        <v>6609</v>
      </c>
      <c r="I31" s="190">
        <f t="shared" si="3"/>
        <v>100</v>
      </c>
      <c r="J31" s="145" t="str">
        <f t="shared" si="0"/>
        <v>－</v>
      </c>
      <c r="K31" s="191">
        <f t="shared" si="4"/>
        <v>100</v>
      </c>
    </row>
    <row r="32" spans="1:11" ht="13.5">
      <c r="A32" s="17"/>
      <c r="B32" s="75" t="str">
        <f>+'帳票61_06(1)'!B31</f>
        <v>南風原町</v>
      </c>
      <c r="C32" s="129">
        <f>+'帳票61_06(1)'!DY31</f>
        <v>14932</v>
      </c>
      <c r="D32" s="130">
        <f>+'帳票61_06(1)'!DZ31</f>
        <v>0</v>
      </c>
      <c r="E32" s="131">
        <f t="shared" si="1"/>
        <v>14932</v>
      </c>
      <c r="F32" s="129">
        <f>+'帳票61_06(1)'!ED31</f>
        <v>14932</v>
      </c>
      <c r="G32" s="130">
        <f>+'帳票61_06(1)'!EE31</f>
        <v>0</v>
      </c>
      <c r="H32" s="131">
        <f t="shared" si="2"/>
        <v>14932</v>
      </c>
      <c r="I32" s="190">
        <f t="shared" si="3"/>
        <v>100</v>
      </c>
      <c r="J32" s="145" t="str">
        <f t="shared" si="0"/>
        <v>－</v>
      </c>
      <c r="K32" s="191">
        <f t="shared" si="4"/>
        <v>100</v>
      </c>
    </row>
    <row r="33" spans="1:11" ht="13.5">
      <c r="A33" s="17"/>
      <c r="B33" s="75" t="str">
        <f>+'帳票61_06(1)'!B32</f>
        <v>渡嘉敷村</v>
      </c>
      <c r="C33" s="129">
        <f>+'帳票61_06(1)'!DY32</f>
        <v>19</v>
      </c>
      <c r="D33" s="130">
        <f>+'帳票61_06(1)'!DZ32</f>
        <v>0</v>
      </c>
      <c r="E33" s="131">
        <f t="shared" si="1"/>
        <v>19</v>
      </c>
      <c r="F33" s="129">
        <f>+'帳票61_06(1)'!ED32</f>
        <v>19</v>
      </c>
      <c r="G33" s="130">
        <f>+'帳票61_06(1)'!EE32</f>
        <v>0</v>
      </c>
      <c r="H33" s="131">
        <f t="shared" si="2"/>
        <v>19</v>
      </c>
      <c r="I33" s="190">
        <f t="shared" si="3"/>
        <v>100</v>
      </c>
      <c r="J33" s="145" t="str">
        <f t="shared" si="0"/>
        <v>－</v>
      </c>
      <c r="K33" s="191">
        <f t="shared" si="4"/>
        <v>100</v>
      </c>
    </row>
    <row r="34" spans="1:11" ht="13.5">
      <c r="A34" s="17"/>
      <c r="B34" s="76" t="str">
        <f>+'帳票61_06(1)'!B33</f>
        <v>座間味村</v>
      </c>
      <c r="C34" s="132">
        <f>+'帳票61_06(1)'!DY33</f>
        <v>1098</v>
      </c>
      <c r="D34" s="133">
        <f>+'帳票61_06(1)'!DZ33</f>
        <v>0</v>
      </c>
      <c r="E34" s="134">
        <f t="shared" si="1"/>
        <v>1098</v>
      </c>
      <c r="F34" s="132">
        <f>+'帳票61_06(1)'!ED33</f>
        <v>1098</v>
      </c>
      <c r="G34" s="133">
        <f>+'帳票61_06(1)'!EE33</f>
        <v>0</v>
      </c>
      <c r="H34" s="134">
        <f t="shared" si="2"/>
        <v>1098</v>
      </c>
      <c r="I34" s="168">
        <f t="shared" si="3"/>
        <v>100</v>
      </c>
      <c r="J34" s="148" t="str">
        <f t="shared" si="0"/>
        <v>－</v>
      </c>
      <c r="K34" s="170">
        <f t="shared" si="4"/>
        <v>100</v>
      </c>
    </row>
    <row r="35" spans="1:11" ht="13.5">
      <c r="A35" s="17"/>
      <c r="B35" s="77" t="str">
        <f>+'帳票61_06(1)'!B34</f>
        <v>粟国村</v>
      </c>
      <c r="C35" s="135">
        <f>+'帳票61_06(1)'!DY34</f>
        <v>535</v>
      </c>
      <c r="D35" s="136">
        <f>+'帳票61_06(1)'!DZ34</f>
        <v>0</v>
      </c>
      <c r="E35" s="137">
        <f t="shared" si="1"/>
        <v>535</v>
      </c>
      <c r="F35" s="135">
        <f>+'帳票61_06(1)'!ED34</f>
        <v>535</v>
      </c>
      <c r="G35" s="136">
        <f>+'帳票61_06(1)'!EE34</f>
        <v>0</v>
      </c>
      <c r="H35" s="137">
        <f t="shared" si="2"/>
        <v>535</v>
      </c>
      <c r="I35" s="192">
        <f t="shared" si="3"/>
        <v>100</v>
      </c>
      <c r="J35" s="151" t="str">
        <f t="shared" si="0"/>
        <v>－</v>
      </c>
      <c r="K35" s="193">
        <f t="shared" si="4"/>
        <v>100</v>
      </c>
    </row>
    <row r="36" spans="1:11" ht="13.5">
      <c r="A36" s="17"/>
      <c r="B36" s="75" t="str">
        <f>+'帳票61_06(1)'!B35</f>
        <v>渡名喜村</v>
      </c>
      <c r="C36" s="129">
        <f>+'帳票61_06(1)'!DY35</f>
        <v>0</v>
      </c>
      <c r="D36" s="130">
        <f>+'帳票61_06(1)'!DZ35</f>
        <v>0</v>
      </c>
      <c r="E36" s="131">
        <f t="shared" si="1"/>
        <v>0</v>
      </c>
      <c r="F36" s="129">
        <f>+'帳票61_06(1)'!ED35</f>
        <v>0</v>
      </c>
      <c r="G36" s="130">
        <f>+'帳票61_06(1)'!EE35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+'帳票61_06(1)'!DY36</f>
        <v>14486</v>
      </c>
      <c r="D37" s="130">
        <f>+'帳票61_06(1)'!DZ36</f>
        <v>0</v>
      </c>
      <c r="E37" s="131">
        <f t="shared" si="1"/>
        <v>14486</v>
      </c>
      <c r="F37" s="129">
        <f>+'帳票61_06(1)'!ED36</f>
        <v>14486</v>
      </c>
      <c r="G37" s="130">
        <f>+'帳票61_06(1)'!EE36</f>
        <v>0</v>
      </c>
      <c r="H37" s="131">
        <f t="shared" si="2"/>
        <v>14486</v>
      </c>
      <c r="I37" s="190">
        <f t="shared" si="3"/>
        <v>100</v>
      </c>
      <c r="J37" s="145" t="str">
        <f aca="true" t="shared" si="5" ref="J37:J48">IF(D37=0,"－",(G37/D37)*100)</f>
        <v>－</v>
      </c>
      <c r="K37" s="191">
        <f t="shared" si="4"/>
        <v>100</v>
      </c>
    </row>
    <row r="38" spans="1:11" ht="13.5">
      <c r="A38" s="17"/>
      <c r="B38" s="75" t="str">
        <f>+'帳票61_06(1)'!B37</f>
        <v>北大東村</v>
      </c>
      <c r="C38" s="129">
        <f>+'帳票61_06(1)'!DY37</f>
        <v>14484</v>
      </c>
      <c r="D38" s="130">
        <f>+'帳票61_06(1)'!DZ37</f>
        <v>0</v>
      </c>
      <c r="E38" s="131">
        <f t="shared" si="1"/>
        <v>14484</v>
      </c>
      <c r="F38" s="129">
        <f>+'帳票61_06(1)'!ED37</f>
        <v>14484</v>
      </c>
      <c r="G38" s="130">
        <f>+'帳票61_06(1)'!EE37</f>
        <v>0</v>
      </c>
      <c r="H38" s="131">
        <f t="shared" si="2"/>
        <v>14484</v>
      </c>
      <c r="I38" s="190">
        <f t="shared" si="3"/>
        <v>100</v>
      </c>
      <c r="J38" s="145" t="str">
        <f t="shared" si="5"/>
        <v>－</v>
      </c>
      <c r="K38" s="191">
        <f t="shared" si="4"/>
        <v>100</v>
      </c>
    </row>
    <row r="39" spans="1:11" ht="13.5">
      <c r="A39" s="17"/>
      <c r="B39" s="76" t="str">
        <f>+'帳票61_06(1)'!B38</f>
        <v>伊平屋村</v>
      </c>
      <c r="C39" s="132">
        <f>+'帳票61_06(1)'!DY38</f>
        <v>92</v>
      </c>
      <c r="D39" s="133">
        <f>+'帳票61_06(1)'!DZ38</f>
        <v>0</v>
      </c>
      <c r="E39" s="134">
        <f t="shared" si="1"/>
        <v>92</v>
      </c>
      <c r="F39" s="132">
        <f>+'帳票61_06(1)'!ED38</f>
        <v>92</v>
      </c>
      <c r="G39" s="133">
        <f>+'帳票61_06(1)'!EE38</f>
        <v>0</v>
      </c>
      <c r="H39" s="134">
        <f t="shared" si="2"/>
        <v>92</v>
      </c>
      <c r="I39" s="168">
        <f t="shared" si="3"/>
        <v>100</v>
      </c>
      <c r="J39" s="148" t="str">
        <f t="shared" si="5"/>
        <v>－</v>
      </c>
      <c r="K39" s="170">
        <f t="shared" si="4"/>
        <v>100</v>
      </c>
    </row>
    <row r="40" spans="1:11" ht="13.5">
      <c r="A40" s="17"/>
      <c r="B40" s="77" t="str">
        <f>+'帳票61_06(1)'!B39</f>
        <v>伊是名村</v>
      </c>
      <c r="C40" s="135">
        <f>+'帳票61_06(1)'!DY39</f>
        <v>84</v>
      </c>
      <c r="D40" s="136">
        <f>+'帳票61_06(1)'!DZ39</f>
        <v>0</v>
      </c>
      <c r="E40" s="137">
        <f t="shared" si="1"/>
        <v>84</v>
      </c>
      <c r="F40" s="135">
        <f>+'帳票61_06(1)'!ED39</f>
        <v>84</v>
      </c>
      <c r="G40" s="136">
        <f>+'帳票61_06(1)'!EE39</f>
        <v>0</v>
      </c>
      <c r="H40" s="137">
        <f t="shared" si="2"/>
        <v>84</v>
      </c>
      <c r="I40" s="192">
        <f t="shared" si="3"/>
        <v>100</v>
      </c>
      <c r="J40" s="151" t="str">
        <f t="shared" si="5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+'帳票61_06(1)'!DY40</f>
        <v>28328</v>
      </c>
      <c r="D41" s="130">
        <f>+'帳票61_06(1)'!DZ40</f>
        <v>0</v>
      </c>
      <c r="E41" s="131">
        <f t="shared" si="1"/>
        <v>28328</v>
      </c>
      <c r="F41" s="129">
        <f>+'帳票61_06(1)'!ED40</f>
        <v>28328</v>
      </c>
      <c r="G41" s="130">
        <f>+'帳票61_06(1)'!EE40</f>
        <v>0</v>
      </c>
      <c r="H41" s="131">
        <f t="shared" si="2"/>
        <v>28328</v>
      </c>
      <c r="I41" s="190">
        <f t="shared" si="3"/>
        <v>100</v>
      </c>
      <c r="J41" s="145" t="str">
        <f t="shared" si="5"/>
        <v>－</v>
      </c>
      <c r="K41" s="191">
        <f t="shared" si="4"/>
        <v>100</v>
      </c>
    </row>
    <row r="42" spans="1:11" ht="13.5">
      <c r="A42" s="17"/>
      <c r="B42" s="75" t="str">
        <f>+'帳票61_06(1)'!B41</f>
        <v>八重瀬町</v>
      </c>
      <c r="C42" s="129">
        <f>+'帳票61_06(1)'!DY41</f>
        <v>15628</v>
      </c>
      <c r="D42" s="130">
        <f>+'帳票61_06(1)'!DZ41</f>
        <v>0</v>
      </c>
      <c r="E42" s="131">
        <f t="shared" si="1"/>
        <v>15628</v>
      </c>
      <c r="F42" s="129">
        <f>+'帳票61_06(1)'!ED41</f>
        <v>15628</v>
      </c>
      <c r="G42" s="130">
        <f>+'帳票61_06(1)'!EE41</f>
        <v>0</v>
      </c>
      <c r="H42" s="131">
        <f t="shared" si="2"/>
        <v>15628</v>
      </c>
      <c r="I42" s="190">
        <f t="shared" si="3"/>
        <v>100</v>
      </c>
      <c r="J42" s="145" t="str">
        <f t="shared" si="5"/>
        <v>－</v>
      </c>
      <c r="K42" s="191">
        <f t="shared" si="4"/>
        <v>100</v>
      </c>
    </row>
    <row r="43" spans="1:11" ht="13.5">
      <c r="A43" s="17"/>
      <c r="B43" s="75" t="str">
        <f>+'帳票61_06(1)'!B42</f>
        <v>多良間村</v>
      </c>
      <c r="C43" s="129">
        <f>+'帳票61_06(1)'!DY42</f>
        <v>8884</v>
      </c>
      <c r="D43" s="130">
        <f>+'帳票61_06(1)'!DZ42</f>
        <v>0</v>
      </c>
      <c r="E43" s="131">
        <f t="shared" si="1"/>
        <v>8884</v>
      </c>
      <c r="F43" s="129">
        <f>+'帳票61_06(1)'!ED42</f>
        <v>8884</v>
      </c>
      <c r="G43" s="130">
        <f>+'帳票61_06(1)'!EE42</f>
        <v>0</v>
      </c>
      <c r="H43" s="131">
        <f t="shared" si="2"/>
        <v>8884</v>
      </c>
      <c r="I43" s="190">
        <f t="shared" si="3"/>
        <v>100</v>
      </c>
      <c r="J43" s="145" t="str">
        <f t="shared" si="5"/>
        <v>－</v>
      </c>
      <c r="K43" s="191">
        <f t="shared" si="4"/>
        <v>100</v>
      </c>
    </row>
    <row r="44" spans="1:11" ht="13.5">
      <c r="A44" s="17"/>
      <c r="B44" s="76" t="str">
        <f>+'帳票61_06(1)'!B43</f>
        <v>竹富町</v>
      </c>
      <c r="C44" s="132">
        <f>+'帳票61_06(1)'!DY43</f>
        <v>18812</v>
      </c>
      <c r="D44" s="133">
        <f>+'帳票61_06(1)'!DZ43</f>
        <v>0</v>
      </c>
      <c r="E44" s="134">
        <f t="shared" si="1"/>
        <v>18812</v>
      </c>
      <c r="F44" s="132">
        <f>+'帳票61_06(1)'!ED43</f>
        <v>18812</v>
      </c>
      <c r="G44" s="133">
        <f>+'帳票61_06(1)'!EE43</f>
        <v>0</v>
      </c>
      <c r="H44" s="134">
        <f t="shared" si="2"/>
        <v>18812</v>
      </c>
      <c r="I44" s="168">
        <f t="shared" si="3"/>
        <v>100</v>
      </c>
      <c r="J44" s="148" t="str">
        <f t="shared" si="5"/>
        <v>－</v>
      </c>
      <c r="K44" s="169">
        <f t="shared" si="4"/>
        <v>100</v>
      </c>
    </row>
    <row r="45" spans="1:11" ht="14.25" thickBot="1">
      <c r="A45" s="17"/>
      <c r="B45" s="77" t="str">
        <f>+'帳票61_06(1)'!B44</f>
        <v>与那国町</v>
      </c>
      <c r="C45" s="135">
        <f>+'帳票61_06(1)'!DY44</f>
        <v>9902</v>
      </c>
      <c r="D45" s="136">
        <f>+'帳票61_06(1)'!DZ44</f>
        <v>0</v>
      </c>
      <c r="E45" s="137">
        <f t="shared" si="1"/>
        <v>9902</v>
      </c>
      <c r="F45" s="135">
        <f>+'帳票61_06(1)'!ED44</f>
        <v>9902</v>
      </c>
      <c r="G45" s="136">
        <f>+'帳票61_06(1)'!EE44</f>
        <v>0</v>
      </c>
      <c r="H45" s="137">
        <f t="shared" si="2"/>
        <v>9902</v>
      </c>
      <c r="I45" s="192">
        <f t="shared" si="3"/>
        <v>100</v>
      </c>
      <c r="J45" s="151" t="str">
        <f t="shared" si="5"/>
        <v>－</v>
      </c>
      <c r="K45" s="193">
        <f t="shared" si="4"/>
        <v>100</v>
      </c>
    </row>
    <row r="46" spans="1:11" ht="14.25" thickTop="1">
      <c r="A46" s="19"/>
      <c r="B46" s="79" t="s">
        <v>65</v>
      </c>
      <c r="C46" s="173">
        <f aca="true" t="shared" si="6" ref="C46:H46">SUM(C5:C15)</f>
        <v>1474681</v>
      </c>
      <c r="D46" s="174">
        <f t="shared" si="6"/>
        <v>0</v>
      </c>
      <c r="E46" s="175">
        <f t="shared" si="6"/>
        <v>1474681</v>
      </c>
      <c r="F46" s="173">
        <f t="shared" si="6"/>
        <v>1474681</v>
      </c>
      <c r="G46" s="174">
        <f t="shared" si="6"/>
        <v>0</v>
      </c>
      <c r="H46" s="175">
        <f t="shared" si="6"/>
        <v>1474681</v>
      </c>
      <c r="I46" s="238">
        <f t="shared" si="3"/>
        <v>100</v>
      </c>
      <c r="J46" s="177" t="str">
        <f t="shared" si="5"/>
        <v>－</v>
      </c>
      <c r="K46" s="241">
        <f t="shared" si="4"/>
        <v>100</v>
      </c>
    </row>
    <row r="47" spans="1:11" ht="14.25" thickBot="1">
      <c r="A47" s="19"/>
      <c r="B47" s="80" t="s">
        <v>66</v>
      </c>
      <c r="C47" s="138">
        <f aca="true" t="shared" si="7" ref="C47:H47">SUM(C16:C45)</f>
        <v>876012</v>
      </c>
      <c r="D47" s="139">
        <f t="shared" si="7"/>
        <v>0</v>
      </c>
      <c r="E47" s="140">
        <f t="shared" si="7"/>
        <v>876012</v>
      </c>
      <c r="F47" s="138">
        <f t="shared" si="7"/>
        <v>876012</v>
      </c>
      <c r="G47" s="139">
        <f t="shared" si="7"/>
        <v>0</v>
      </c>
      <c r="H47" s="140">
        <f t="shared" si="7"/>
        <v>876012</v>
      </c>
      <c r="I47" s="194">
        <f t="shared" si="3"/>
        <v>100</v>
      </c>
      <c r="J47" s="167" t="str">
        <f t="shared" si="5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8" ref="C48:H48">SUM(C46:C47)</f>
        <v>2350693</v>
      </c>
      <c r="D48" s="157">
        <f t="shared" si="8"/>
        <v>0</v>
      </c>
      <c r="E48" s="158">
        <f t="shared" si="8"/>
        <v>2350693</v>
      </c>
      <c r="F48" s="156">
        <f t="shared" si="8"/>
        <v>2350693</v>
      </c>
      <c r="G48" s="157">
        <f t="shared" si="8"/>
        <v>0</v>
      </c>
      <c r="H48" s="158">
        <f t="shared" si="8"/>
        <v>2350693</v>
      </c>
      <c r="I48" s="221">
        <f t="shared" si="3"/>
        <v>100</v>
      </c>
      <c r="J48" s="172" t="str">
        <f t="shared" si="5"/>
        <v>－</v>
      </c>
      <c r="K48" s="222">
        <f t="shared" si="4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3"/>
  </sheetPr>
  <dimension ref="A1:K48"/>
  <sheetViews>
    <sheetView showGridLines="0" zoomScaleSheetLayoutView="100" workbookViewId="0" topLeftCell="A1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10" t="s">
        <v>76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4" t="str">
        <f>+'帳票61_06(1)'!B4</f>
        <v>那覇市</v>
      </c>
      <c r="C5" s="161">
        <f>+'帳票61_06(1)'!EH4</f>
        <v>42971</v>
      </c>
      <c r="D5" s="162">
        <f>+'帳票61_06(1)'!EI4</f>
        <v>0</v>
      </c>
      <c r="E5" s="163">
        <f>SUM(C5:D5)</f>
        <v>42971</v>
      </c>
      <c r="F5" s="161">
        <f>+'帳票61_06(1)'!EM4</f>
        <v>42971</v>
      </c>
      <c r="G5" s="162">
        <f>+'帳票61_06(1)'!EN4</f>
        <v>0</v>
      </c>
      <c r="H5" s="163">
        <f>SUM(F5:G5)</f>
        <v>42971</v>
      </c>
      <c r="I5" s="237">
        <f>IF(C5=0,"－",(F5/C5)*100)</f>
        <v>100</v>
      </c>
      <c r="J5" s="165" t="str">
        <f aca="true" t="shared" si="0" ref="J5:K36">IF(D5=0,"－",(G5/D5)*100)</f>
        <v>－</v>
      </c>
      <c r="K5" s="240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+'帳票61_06(1)'!EH5</f>
        <v>2548</v>
      </c>
      <c r="D6" s="130">
        <f>+'帳票61_06(1)'!EI5</f>
        <v>0</v>
      </c>
      <c r="E6" s="131">
        <f aca="true" t="shared" si="1" ref="E6:E45">SUM(C6:D6)</f>
        <v>2548</v>
      </c>
      <c r="F6" s="129">
        <f>+'帳票61_06(1)'!EM5</f>
        <v>2548</v>
      </c>
      <c r="G6" s="130">
        <f>+'帳票61_06(1)'!EN5</f>
        <v>0</v>
      </c>
      <c r="H6" s="131">
        <f aca="true" t="shared" si="2" ref="H6:H45">SUM(F6:G6)</f>
        <v>2548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+'帳票61_06(1)'!EH6</f>
        <v>2438</v>
      </c>
      <c r="D7" s="130">
        <f>+'帳票61_06(1)'!EI6</f>
        <v>0</v>
      </c>
      <c r="E7" s="131">
        <f t="shared" si="1"/>
        <v>2438</v>
      </c>
      <c r="F7" s="129">
        <f>+'帳票61_06(1)'!EM6</f>
        <v>2438</v>
      </c>
      <c r="G7" s="130">
        <f>+'帳票61_06(1)'!EN6</f>
        <v>0</v>
      </c>
      <c r="H7" s="131">
        <f t="shared" si="2"/>
        <v>2438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+'帳票61_06(1)'!EH7</f>
        <v>5953</v>
      </c>
      <c r="D8" s="130">
        <f>+'帳票61_06(1)'!EI7</f>
        <v>0</v>
      </c>
      <c r="E8" s="131">
        <f t="shared" si="1"/>
        <v>5953</v>
      </c>
      <c r="F8" s="129">
        <f>+'帳票61_06(1)'!EM7</f>
        <v>5953</v>
      </c>
      <c r="G8" s="130">
        <f>+'帳票61_06(1)'!EN7</f>
        <v>0</v>
      </c>
      <c r="H8" s="131">
        <f t="shared" si="2"/>
        <v>5953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+'帳票61_06(1)'!EH8</f>
        <v>1253</v>
      </c>
      <c r="D9" s="133">
        <f>+'帳票61_06(1)'!EI8</f>
        <v>0</v>
      </c>
      <c r="E9" s="134">
        <f t="shared" si="1"/>
        <v>1253</v>
      </c>
      <c r="F9" s="132">
        <f>+'帳票61_06(1)'!EM8</f>
        <v>1253</v>
      </c>
      <c r="G9" s="133">
        <f>+'帳票61_06(1)'!EN8</f>
        <v>0</v>
      </c>
      <c r="H9" s="134">
        <f t="shared" si="2"/>
        <v>1253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+'帳票61_06(1)'!EH9</f>
        <v>1757</v>
      </c>
      <c r="D10" s="136">
        <f>+'帳票61_06(1)'!EI9</f>
        <v>0</v>
      </c>
      <c r="E10" s="137">
        <f t="shared" si="1"/>
        <v>1757</v>
      </c>
      <c r="F10" s="135">
        <f>+'帳票61_06(1)'!EM9</f>
        <v>1757</v>
      </c>
      <c r="G10" s="136">
        <f>+'帳票61_06(1)'!EN9</f>
        <v>0</v>
      </c>
      <c r="H10" s="137">
        <f t="shared" si="2"/>
        <v>1757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+'帳票61_06(1)'!EH10</f>
        <v>3218</v>
      </c>
      <c r="D11" s="130">
        <f>+'帳票61_06(1)'!EI10</f>
        <v>0</v>
      </c>
      <c r="E11" s="131">
        <f t="shared" si="1"/>
        <v>3218</v>
      </c>
      <c r="F11" s="129">
        <f>+'帳票61_06(1)'!EM10</f>
        <v>3218</v>
      </c>
      <c r="G11" s="130">
        <f>+'帳票61_06(1)'!EN10</f>
        <v>0</v>
      </c>
      <c r="H11" s="131">
        <f t="shared" si="2"/>
        <v>3218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+'帳票61_06(1)'!EH11</f>
        <v>1398</v>
      </c>
      <c r="D12" s="130">
        <f>+'帳票61_06(1)'!EI11</f>
        <v>0</v>
      </c>
      <c r="E12" s="131">
        <f t="shared" si="1"/>
        <v>1398</v>
      </c>
      <c r="F12" s="129">
        <f>+'帳票61_06(1)'!EM11</f>
        <v>1398</v>
      </c>
      <c r="G12" s="130">
        <f>+'帳票61_06(1)'!EN11</f>
        <v>0</v>
      </c>
      <c r="H12" s="131">
        <f t="shared" si="2"/>
        <v>1398</v>
      </c>
      <c r="I12" s="190">
        <f t="shared" si="3"/>
        <v>100</v>
      </c>
      <c r="J12" s="145" t="str">
        <f t="shared" si="0"/>
        <v>－</v>
      </c>
      <c r="K12" s="191">
        <f t="shared" si="0"/>
        <v>100</v>
      </c>
    </row>
    <row r="13" spans="1:11" ht="13.5">
      <c r="A13" s="17"/>
      <c r="B13" s="75" t="str">
        <f>+'帳票61_06(1)'!B12</f>
        <v>うるま市</v>
      </c>
      <c r="C13" s="129">
        <f>+'帳票61_06(1)'!EH12</f>
        <v>2584</v>
      </c>
      <c r="D13" s="130">
        <f>+'帳票61_06(1)'!EI12</f>
        <v>0</v>
      </c>
      <c r="E13" s="131">
        <f t="shared" si="1"/>
        <v>2584</v>
      </c>
      <c r="F13" s="129">
        <f>+'帳票61_06(1)'!EM12</f>
        <v>2584</v>
      </c>
      <c r="G13" s="130">
        <f>+'帳票61_06(1)'!EN12</f>
        <v>0</v>
      </c>
      <c r="H13" s="131">
        <f t="shared" si="2"/>
        <v>2584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+'帳票61_06(1)'!EH13</f>
        <v>3037</v>
      </c>
      <c r="D14" s="133">
        <f>+'帳票61_06(1)'!EI13</f>
        <v>0</v>
      </c>
      <c r="E14" s="134">
        <f t="shared" si="1"/>
        <v>3037</v>
      </c>
      <c r="F14" s="132">
        <f>+'帳票61_06(1)'!EM13</f>
        <v>3037</v>
      </c>
      <c r="G14" s="133">
        <f>+'帳票61_06(1)'!EN13</f>
        <v>0</v>
      </c>
      <c r="H14" s="134">
        <f t="shared" si="2"/>
        <v>3037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+'帳票61_06(1)'!EH14</f>
        <v>223</v>
      </c>
      <c r="D15" s="136">
        <f>+'帳票61_06(1)'!EI14</f>
        <v>0</v>
      </c>
      <c r="E15" s="137">
        <f t="shared" si="1"/>
        <v>223</v>
      </c>
      <c r="F15" s="135">
        <f>+'帳票61_06(1)'!EM14</f>
        <v>223</v>
      </c>
      <c r="G15" s="136">
        <f>+'帳票61_06(1)'!EN14</f>
        <v>0</v>
      </c>
      <c r="H15" s="137">
        <f t="shared" si="2"/>
        <v>223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+'帳票61_06(1)'!EH15</f>
        <v>368</v>
      </c>
      <c r="D16" s="127">
        <f>+'帳票61_06(1)'!EI15</f>
        <v>0</v>
      </c>
      <c r="E16" s="128">
        <f t="shared" si="1"/>
        <v>368</v>
      </c>
      <c r="F16" s="126">
        <f>+'帳票61_06(1)'!EM15</f>
        <v>368</v>
      </c>
      <c r="G16" s="127">
        <f>+'帳票61_06(1)'!EN15</f>
        <v>0</v>
      </c>
      <c r="H16" s="128">
        <f t="shared" si="2"/>
        <v>368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+'帳票61_06(1)'!EH16</f>
        <v>95</v>
      </c>
      <c r="D17" s="130">
        <f>+'帳票61_06(1)'!EI16</f>
        <v>0</v>
      </c>
      <c r="E17" s="131">
        <f t="shared" si="1"/>
        <v>95</v>
      </c>
      <c r="F17" s="129">
        <f>+'帳票61_06(1)'!EM16</f>
        <v>95</v>
      </c>
      <c r="G17" s="130">
        <f>+'帳票61_06(1)'!EN16</f>
        <v>0</v>
      </c>
      <c r="H17" s="131">
        <f t="shared" si="2"/>
        <v>95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+'帳票61_06(1)'!EH17</f>
        <v>47</v>
      </c>
      <c r="D18" s="130">
        <f>+'帳票61_06(1)'!EI17</f>
        <v>0</v>
      </c>
      <c r="E18" s="131">
        <f t="shared" si="1"/>
        <v>47</v>
      </c>
      <c r="F18" s="129">
        <f>+'帳票61_06(1)'!EM17</f>
        <v>47</v>
      </c>
      <c r="G18" s="130">
        <f>+'帳票61_06(1)'!EN17</f>
        <v>0</v>
      </c>
      <c r="H18" s="131">
        <f t="shared" si="2"/>
        <v>47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+'帳票61_06(1)'!EH18</f>
        <v>42</v>
      </c>
      <c r="D19" s="133">
        <f>+'帳票61_06(1)'!EI18</f>
        <v>0</v>
      </c>
      <c r="E19" s="134">
        <f t="shared" si="1"/>
        <v>42</v>
      </c>
      <c r="F19" s="132">
        <f>+'帳票61_06(1)'!EM18</f>
        <v>42</v>
      </c>
      <c r="G19" s="133">
        <f>+'帳票61_06(1)'!EN18</f>
        <v>0</v>
      </c>
      <c r="H19" s="134">
        <f t="shared" si="2"/>
        <v>42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+'帳票61_06(1)'!EH19</f>
        <v>439</v>
      </c>
      <c r="D20" s="136">
        <f>+'帳票61_06(1)'!EI19</f>
        <v>0</v>
      </c>
      <c r="E20" s="137">
        <f t="shared" si="1"/>
        <v>439</v>
      </c>
      <c r="F20" s="135">
        <f>+'帳票61_06(1)'!EM19</f>
        <v>439</v>
      </c>
      <c r="G20" s="136">
        <f>+'帳票61_06(1)'!EN19</f>
        <v>0</v>
      </c>
      <c r="H20" s="137">
        <f t="shared" si="2"/>
        <v>439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+'帳票61_06(1)'!EH20</f>
        <v>305</v>
      </c>
      <c r="D21" s="130">
        <f>+'帳票61_06(1)'!EI20</f>
        <v>0</v>
      </c>
      <c r="E21" s="131">
        <f t="shared" si="1"/>
        <v>305</v>
      </c>
      <c r="F21" s="129">
        <f>+'帳票61_06(1)'!EM20</f>
        <v>305</v>
      </c>
      <c r="G21" s="130">
        <f>+'帳票61_06(1)'!EN20</f>
        <v>0</v>
      </c>
      <c r="H21" s="131">
        <f t="shared" si="2"/>
        <v>305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+'帳票61_06(1)'!EH21</f>
        <v>44</v>
      </c>
      <c r="D22" s="130">
        <f>+'帳票61_06(1)'!EI21</f>
        <v>0</v>
      </c>
      <c r="E22" s="131">
        <f t="shared" si="1"/>
        <v>44</v>
      </c>
      <c r="F22" s="129">
        <f>+'帳票61_06(1)'!EM21</f>
        <v>44</v>
      </c>
      <c r="G22" s="130">
        <f>+'帳票61_06(1)'!EN21</f>
        <v>0</v>
      </c>
      <c r="H22" s="131">
        <f t="shared" si="2"/>
        <v>44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+'帳票61_06(1)'!EH22</f>
        <v>45</v>
      </c>
      <c r="D23" s="130">
        <f>+'帳票61_06(1)'!EI22</f>
        <v>0</v>
      </c>
      <c r="E23" s="131">
        <f t="shared" si="1"/>
        <v>45</v>
      </c>
      <c r="F23" s="129">
        <f>+'帳票61_06(1)'!EM22</f>
        <v>45</v>
      </c>
      <c r="G23" s="130">
        <f>+'帳票61_06(1)'!EN22</f>
        <v>0</v>
      </c>
      <c r="H23" s="131">
        <f t="shared" si="2"/>
        <v>45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+'帳票61_06(1)'!EH23</f>
        <v>45</v>
      </c>
      <c r="D24" s="133">
        <f>+'帳票61_06(1)'!EI23</f>
        <v>0</v>
      </c>
      <c r="E24" s="134">
        <f t="shared" si="1"/>
        <v>45</v>
      </c>
      <c r="F24" s="132">
        <f>+'帳票61_06(1)'!EM23</f>
        <v>45</v>
      </c>
      <c r="G24" s="133">
        <f>+'帳票61_06(1)'!EN23</f>
        <v>0</v>
      </c>
      <c r="H24" s="134">
        <f t="shared" si="2"/>
        <v>45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+'帳票61_06(1)'!EH24</f>
        <v>101</v>
      </c>
      <c r="D25" s="136">
        <f>+'帳票61_06(1)'!EI24</f>
        <v>0</v>
      </c>
      <c r="E25" s="137">
        <f t="shared" si="1"/>
        <v>101</v>
      </c>
      <c r="F25" s="135">
        <f>+'帳票61_06(1)'!EM24</f>
        <v>101</v>
      </c>
      <c r="G25" s="136">
        <f>+'帳票61_06(1)'!EN24</f>
        <v>0</v>
      </c>
      <c r="H25" s="137">
        <f t="shared" si="2"/>
        <v>101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+'帳票61_06(1)'!EH25</f>
        <v>433</v>
      </c>
      <c r="D26" s="130">
        <f>+'帳票61_06(1)'!EI25</f>
        <v>0</v>
      </c>
      <c r="E26" s="131">
        <f t="shared" si="1"/>
        <v>433</v>
      </c>
      <c r="F26" s="129">
        <f>+'帳票61_06(1)'!EM25</f>
        <v>433</v>
      </c>
      <c r="G26" s="130">
        <f>+'帳票61_06(1)'!EN25</f>
        <v>0</v>
      </c>
      <c r="H26" s="131">
        <f t="shared" si="2"/>
        <v>433</v>
      </c>
      <c r="I26" s="190">
        <f t="shared" si="3"/>
        <v>100</v>
      </c>
      <c r="J26" s="145" t="str">
        <f t="shared" si="0"/>
        <v>－</v>
      </c>
      <c r="K26" s="191">
        <f t="shared" si="0"/>
        <v>100</v>
      </c>
    </row>
    <row r="27" spans="1:11" ht="13.5">
      <c r="A27" s="17"/>
      <c r="B27" s="75" t="str">
        <f>+'帳票61_06(1)'!B26</f>
        <v>北谷町</v>
      </c>
      <c r="C27" s="129">
        <f>+'帳票61_06(1)'!EH26</f>
        <v>175</v>
      </c>
      <c r="D27" s="130">
        <f>+'帳票61_06(1)'!EI26</f>
        <v>0</v>
      </c>
      <c r="E27" s="131">
        <f t="shared" si="1"/>
        <v>175</v>
      </c>
      <c r="F27" s="129">
        <f>+'帳票61_06(1)'!EM26</f>
        <v>175</v>
      </c>
      <c r="G27" s="130">
        <f>+'帳票61_06(1)'!EN26</f>
        <v>0</v>
      </c>
      <c r="H27" s="131">
        <f t="shared" si="2"/>
        <v>175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+'帳票61_06(1)'!EH27</f>
        <v>41</v>
      </c>
      <c r="D28" s="130">
        <f>+'帳票61_06(1)'!EI27</f>
        <v>0</v>
      </c>
      <c r="E28" s="131">
        <f t="shared" si="1"/>
        <v>41</v>
      </c>
      <c r="F28" s="129">
        <f>+'帳票61_06(1)'!EM27</f>
        <v>41</v>
      </c>
      <c r="G28" s="130">
        <f>+'帳票61_06(1)'!EN27</f>
        <v>0</v>
      </c>
      <c r="H28" s="131">
        <f t="shared" si="2"/>
        <v>41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+'帳票61_06(1)'!EH28</f>
        <v>702</v>
      </c>
      <c r="D29" s="133">
        <f>+'帳票61_06(1)'!EI28</f>
        <v>0</v>
      </c>
      <c r="E29" s="134">
        <f t="shared" si="1"/>
        <v>702</v>
      </c>
      <c r="F29" s="132">
        <f>+'帳票61_06(1)'!EM28</f>
        <v>702</v>
      </c>
      <c r="G29" s="133">
        <f>+'帳票61_06(1)'!EN28</f>
        <v>0</v>
      </c>
      <c r="H29" s="134">
        <f t="shared" si="2"/>
        <v>702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+'帳票61_06(1)'!EH29</f>
        <v>940</v>
      </c>
      <c r="D30" s="136">
        <f>+'帳票61_06(1)'!EI29</f>
        <v>0</v>
      </c>
      <c r="E30" s="137">
        <f t="shared" si="1"/>
        <v>940</v>
      </c>
      <c r="F30" s="135">
        <f>+'帳票61_06(1)'!EM29</f>
        <v>940</v>
      </c>
      <c r="G30" s="136">
        <f>+'帳票61_06(1)'!EN29</f>
        <v>0</v>
      </c>
      <c r="H30" s="137">
        <f t="shared" si="2"/>
        <v>940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+'帳票61_06(1)'!EH30</f>
        <v>68</v>
      </c>
      <c r="D31" s="130">
        <f>+'帳票61_06(1)'!EI30</f>
        <v>0</v>
      </c>
      <c r="E31" s="131">
        <f t="shared" si="1"/>
        <v>68</v>
      </c>
      <c r="F31" s="129">
        <f>+'帳票61_06(1)'!EM30</f>
        <v>68</v>
      </c>
      <c r="G31" s="130">
        <f>+'帳票61_06(1)'!EN30</f>
        <v>0</v>
      </c>
      <c r="H31" s="131">
        <f t="shared" si="2"/>
        <v>68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+'帳票61_06(1)'!EH31</f>
        <v>1017</v>
      </c>
      <c r="D32" s="130">
        <f>+'帳票61_06(1)'!EI31</f>
        <v>0</v>
      </c>
      <c r="E32" s="131">
        <f t="shared" si="1"/>
        <v>1017</v>
      </c>
      <c r="F32" s="129">
        <f>+'帳票61_06(1)'!EM31</f>
        <v>1017</v>
      </c>
      <c r="G32" s="130">
        <f>+'帳票61_06(1)'!EN31</f>
        <v>0</v>
      </c>
      <c r="H32" s="131">
        <f t="shared" si="2"/>
        <v>1017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+'帳票61_06(1)'!EH32</f>
        <v>95</v>
      </c>
      <c r="D33" s="130">
        <f>+'帳票61_06(1)'!EI32</f>
        <v>0</v>
      </c>
      <c r="E33" s="131">
        <f t="shared" si="1"/>
        <v>95</v>
      </c>
      <c r="F33" s="129">
        <f>+'帳票61_06(1)'!EM32</f>
        <v>95</v>
      </c>
      <c r="G33" s="130">
        <f>+'帳票61_06(1)'!EN32</f>
        <v>0</v>
      </c>
      <c r="H33" s="131">
        <f t="shared" si="2"/>
        <v>95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+'帳票61_06(1)'!EH33</f>
        <v>138</v>
      </c>
      <c r="D34" s="133">
        <f>+'帳票61_06(1)'!EI33</f>
        <v>0</v>
      </c>
      <c r="E34" s="134">
        <f t="shared" si="1"/>
        <v>138</v>
      </c>
      <c r="F34" s="132">
        <f>+'帳票61_06(1)'!EM33</f>
        <v>138</v>
      </c>
      <c r="G34" s="133">
        <f>+'帳票61_06(1)'!EN33</f>
        <v>0</v>
      </c>
      <c r="H34" s="134">
        <f t="shared" si="2"/>
        <v>138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+'帳票61_06(1)'!EH34</f>
        <v>42</v>
      </c>
      <c r="D35" s="136">
        <f>+'帳票61_06(1)'!EI34</f>
        <v>0</v>
      </c>
      <c r="E35" s="137">
        <f t="shared" si="1"/>
        <v>42</v>
      </c>
      <c r="F35" s="135">
        <f>+'帳票61_06(1)'!EM34</f>
        <v>42</v>
      </c>
      <c r="G35" s="136">
        <f>+'帳票61_06(1)'!EN34</f>
        <v>0</v>
      </c>
      <c r="H35" s="137">
        <f t="shared" si="2"/>
        <v>42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+'帳票61_06(1)'!EH35</f>
        <v>28</v>
      </c>
      <c r="D36" s="130">
        <f>+'帳票61_06(1)'!EI35</f>
        <v>0</v>
      </c>
      <c r="E36" s="131">
        <f t="shared" si="1"/>
        <v>28</v>
      </c>
      <c r="F36" s="129">
        <f>+'帳票61_06(1)'!EM35</f>
        <v>28</v>
      </c>
      <c r="G36" s="130">
        <f>+'帳票61_06(1)'!EN35</f>
        <v>0</v>
      </c>
      <c r="H36" s="131">
        <f t="shared" si="2"/>
        <v>28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+'帳票61_06(1)'!EH36</f>
        <v>271</v>
      </c>
      <c r="D37" s="130">
        <f>+'帳票61_06(1)'!EI36</f>
        <v>0</v>
      </c>
      <c r="E37" s="131">
        <f t="shared" si="1"/>
        <v>271</v>
      </c>
      <c r="F37" s="129">
        <f>+'帳票61_06(1)'!EM36</f>
        <v>271</v>
      </c>
      <c r="G37" s="130">
        <f>+'帳票61_06(1)'!EN36</f>
        <v>0</v>
      </c>
      <c r="H37" s="131">
        <f t="shared" si="2"/>
        <v>271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+'帳票61_06(1)'!EH37</f>
        <v>25</v>
      </c>
      <c r="D38" s="130">
        <f>+'帳票61_06(1)'!EI37</f>
        <v>0</v>
      </c>
      <c r="E38" s="131">
        <f t="shared" si="1"/>
        <v>25</v>
      </c>
      <c r="F38" s="129">
        <f>+'帳票61_06(1)'!EM37</f>
        <v>25</v>
      </c>
      <c r="G38" s="130">
        <f>+'帳票61_06(1)'!EN37</f>
        <v>0</v>
      </c>
      <c r="H38" s="131">
        <f t="shared" si="2"/>
        <v>25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+'帳票61_06(1)'!EH38</f>
        <v>74</v>
      </c>
      <c r="D39" s="133">
        <f>+'帳票61_06(1)'!EI38</f>
        <v>0</v>
      </c>
      <c r="E39" s="134">
        <f t="shared" si="1"/>
        <v>74</v>
      </c>
      <c r="F39" s="132">
        <f>+'帳票61_06(1)'!EM38</f>
        <v>74</v>
      </c>
      <c r="G39" s="133">
        <f>+'帳票61_06(1)'!EN38</f>
        <v>0</v>
      </c>
      <c r="H39" s="134">
        <f t="shared" si="2"/>
        <v>74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+'帳票61_06(1)'!EH39</f>
        <v>70</v>
      </c>
      <c r="D40" s="136">
        <f>+'帳票61_06(1)'!EI39</f>
        <v>0</v>
      </c>
      <c r="E40" s="137">
        <f t="shared" si="1"/>
        <v>70</v>
      </c>
      <c r="F40" s="135">
        <f>+'帳票61_06(1)'!EM39</f>
        <v>70</v>
      </c>
      <c r="G40" s="136">
        <f>+'帳票61_06(1)'!EN39</f>
        <v>0</v>
      </c>
      <c r="H40" s="137">
        <f t="shared" si="2"/>
        <v>70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+'帳票61_06(1)'!EH40</f>
        <v>270</v>
      </c>
      <c r="D41" s="130">
        <f>+'帳票61_06(1)'!EI40</f>
        <v>0</v>
      </c>
      <c r="E41" s="131">
        <f t="shared" si="1"/>
        <v>270</v>
      </c>
      <c r="F41" s="129">
        <f>+'帳票61_06(1)'!EM40</f>
        <v>270</v>
      </c>
      <c r="G41" s="130">
        <f>+'帳票61_06(1)'!EN40</f>
        <v>0</v>
      </c>
      <c r="H41" s="131">
        <f t="shared" si="2"/>
        <v>270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+'帳票61_06(1)'!EH41</f>
        <v>571</v>
      </c>
      <c r="D42" s="130">
        <f>+'帳票61_06(1)'!EI41</f>
        <v>0</v>
      </c>
      <c r="E42" s="131">
        <f t="shared" si="1"/>
        <v>571</v>
      </c>
      <c r="F42" s="129">
        <f>+'帳票61_06(1)'!EM41</f>
        <v>571</v>
      </c>
      <c r="G42" s="130">
        <f>+'帳票61_06(1)'!EN41</f>
        <v>0</v>
      </c>
      <c r="H42" s="131">
        <f t="shared" si="2"/>
        <v>571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+'帳票61_06(1)'!EH42</f>
        <v>29</v>
      </c>
      <c r="D43" s="130">
        <f>+'帳票61_06(1)'!EI42</f>
        <v>0</v>
      </c>
      <c r="E43" s="131">
        <f t="shared" si="1"/>
        <v>29</v>
      </c>
      <c r="F43" s="129">
        <f>+'帳票61_06(1)'!EM42</f>
        <v>29</v>
      </c>
      <c r="G43" s="130">
        <f>+'帳票61_06(1)'!EN42</f>
        <v>0</v>
      </c>
      <c r="H43" s="131">
        <f t="shared" si="2"/>
        <v>29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+'帳票61_06(1)'!EH43</f>
        <v>861</v>
      </c>
      <c r="D44" s="133">
        <f>+'帳票61_06(1)'!EI43</f>
        <v>0</v>
      </c>
      <c r="E44" s="134">
        <f t="shared" si="1"/>
        <v>861</v>
      </c>
      <c r="F44" s="132">
        <f>+'帳票61_06(1)'!EM43</f>
        <v>861</v>
      </c>
      <c r="G44" s="133">
        <f>+'帳票61_06(1)'!EN43</f>
        <v>0</v>
      </c>
      <c r="H44" s="134">
        <f t="shared" si="2"/>
        <v>861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+'帳票61_06(1)'!EH44</f>
        <v>60</v>
      </c>
      <c r="D45" s="136">
        <f>+'帳票61_06(1)'!EI44</f>
        <v>0</v>
      </c>
      <c r="E45" s="137">
        <f t="shared" si="1"/>
        <v>60</v>
      </c>
      <c r="F45" s="135">
        <f>+'帳票61_06(1)'!EM44</f>
        <v>60</v>
      </c>
      <c r="G45" s="136">
        <f>+'帳票61_06(1)'!EN44</f>
        <v>0</v>
      </c>
      <c r="H45" s="137">
        <f t="shared" si="2"/>
        <v>60</v>
      </c>
      <c r="I45" s="192">
        <f t="shared" si="3"/>
        <v>100</v>
      </c>
      <c r="J45" s="151" t="str">
        <f t="shared" si="3"/>
        <v>－</v>
      </c>
      <c r="K45" s="193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67380</v>
      </c>
      <c r="D46" s="174">
        <f t="shared" si="4"/>
        <v>0</v>
      </c>
      <c r="E46" s="175">
        <f t="shared" si="4"/>
        <v>67380</v>
      </c>
      <c r="F46" s="173">
        <f t="shared" si="4"/>
        <v>67380</v>
      </c>
      <c r="G46" s="174">
        <f t="shared" si="4"/>
        <v>0</v>
      </c>
      <c r="H46" s="175">
        <f t="shared" si="4"/>
        <v>67380</v>
      </c>
      <c r="I46" s="238">
        <f t="shared" si="3"/>
        <v>100</v>
      </c>
      <c r="J46" s="177" t="str">
        <f t="shared" si="3"/>
        <v>－</v>
      </c>
      <c r="K46" s="241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7441</v>
      </c>
      <c r="D47" s="139">
        <f t="shared" si="5"/>
        <v>0</v>
      </c>
      <c r="E47" s="140">
        <f t="shared" si="5"/>
        <v>7441</v>
      </c>
      <c r="F47" s="138">
        <f t="shared" si="5"/>
        <v>7441</v>
      </c>
      <c r="G47" s="139">
        <f t="shared" si="5"/>
        <v>0</v>
      </c>
      <c r="H47" s="140">
        <f t="shared" si="5"/>
        <v>7441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74821</v>
      </c>
      <c r="D48" s="157">
        <f t="shared" si="6"/>
        <v>0</v>
      </c>
      <c r="E48" s="158">
        <f t="shared" si="6"/>
        <v>74821</v>
      </c>
      <c r="F48" s="156">
        <f t="shared" si="6"/>
        <v>74821</v>
      </c>
      <c r="G48" s="157">
        <f t="shared" si="6"/>
        <v>0</v>
      </c>
      <c r="H48" s="158">
        <f t="shared" si="6"/>
        <v>74821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K48"/>
  <sheetViews>
    <sheetView showGridLines="0" zoomScaleSheetLayoutView="100" workbookViewId="0" topLeftCell="A22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53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+'帳票61_06(1)'!EQ4</f>
        <v>391775</v>
      </c>
      <c r="D5" s="127">
        <f>+'帳票61_06(1)'!ER4</f>
        <v>54570</v>
      </c>
      <c r="E5" s="128">
        <f>SUM(C5:D5)</f>
        <v>446345</v>
      </c>
      <c r="F5" s="126">
        <f>+'帳票61_06(1)'!EV4</f>
        <v>372245</v>
      </c>
      <c r="G5" s="127">
        <f>+'帳票61_06(1)'!EW4</f>
        <v>15804</v>
      </c>
      <c r="H5" s="128">
        <f>SUM(F5:G5)</f>
        <v>388049</v>
      </c>
      <c r="I5" s="188">
        <f>IF(C5=0,"－",(F5/C5)*100)</f>
        <v>95.01499585221109</v>
      </c>
      <c r="J5" s="142">
        <f aca="true" t="shared" si="0" ref="J5:K36">IF(D5=0,"－",(G5/D5)*100)</f>
        <v>28.96096756459593</v>
      </c>
      <c r="K5" s="189">
        <f>IF(E5=0,"－",(H5/E5)*100)</f>
        <v>86.93925102779241</v>
      </c>
    </row>
    <row r="6" spans="1:11" ht="13.5">
      <c r="A6" s="17"/>
      <c r="B6" s="75" t="str">
        <f>+'帳票61_06(1)'!B5</f>
        <v>宜野湾市</v>
      </c>
      <c r="C6" s="129">
        <f>+'帳票61_06(1)'!EQ5</f>
        <v>190718</v>
      </c>
      <c r="D6" s="130">
        <f>+'帳票61_06(1)'!ER5</f>
        <v>36884</v>
      </c>
      <c r="E6" s="131">
        <f aca="true" t="shared" si="1" ref="E6:E45">SUM(C6:D6)</f>
        <v>227602</v>
      </c>
      <c r="F6" s="129">
        <f>+'帳票61_06(1)'!EV5</f>
        <v>178911</v>
      </c>
      <c r="G6" s="130">
        <f>+'帳票61_06(1)'!EW5</f>
        <v>8838</v>
      </c>
      <c r="H6" s="131">
        <f aca="true" t="shared" si="2" ref="H6:H45">SUM(F6:G6)</f>
        <v>187749</v>
      </c>
      <c r="I6" s="190">
        <f aca="true" t="shared" si="3" ref="I6:K48">IF(C6=0,"－",(F6/C6)*100)</f>
        <v>93.80918424060654</v>
      </c>
      <c r="J6" s="145">
        <f t="shared" si="0"/>
        <v>23.961609369916495</v>
      </c>
      <c r="K6" s="191">
        <f t="shared" si="0"/>
        <v>82.49004841785221</v>
      </c>
    </row>
    <row r="7" spans="1:11" ht="13.5">
      <c r="A7" s="17"/>
      <c r="B7" s="75" t="str">
        <f>+'帳票61_06(1)'!B6</f>
        <v>石垣市</v>
      </c>
      <c r="C7" s="129">
        <f>+'帳票61_06(1)'!EQ6</f>
        <v>105757</v>
      </c>
      <c r="D7" s="130">
        <f>+'帳票61_06(1)'!ER6</f>
        <v>20660</v>
      </c>
      <c r="E7" s="131">
        <f t="shared" si="1"/>
        <v>126417</v>
      </c>
      <c r="F7" s="129">
        <f>+'帳票61_06(1)'!EV6</f>
        <v>97537</v>
      </c>
      <c r="G7" s="130">
        <f>+'帳票61_06(1)'!EW6</f>
        <v>5589</v>
      </c>
      <c r="H7" s="131">
        <f t="shared" si="2"/>
        <v>103126</v>
      </c>
      <c r="I7" s="190">
        <f t="shared" si="3"/>
        <v>92.22746484866249</v>
      </c>
      <c r="J7" s="145">
        <f t="shared" si="0"/>
        <v>27.052274927395935</v>
      </c>
      <c r="K7" s="191">
        <f t="shared" si="0"/>
        <v>81.57605385351654</v>
      </c>
    </row>
    <row r="8" spans="1:11" ht="13.5">
      <c r="A8" s="17"/>
      <c r="B8" s="75" t="str">
        <f>+'帳票61_06(1)'!B7</f>
        <v>浦添市</v>
      </c>
      <c r="C8" s="129">
        <f>+'帳票61_06(1)'!EQ7</f>
        <v>227571</v>
      </c>
      <c r="D8" s="130">
        <f>+'帳票61_06(1)'!ER7</f>
        <v>20581</v>
      </c>
      <c r="E8" s="131">
        <f t="shared" si="1"/>
        <v>248152</v>
      </c>
      <c r="F8" s="129">
        <f>+'帳票61_06(1)'!EV7</f>
        <v>218936</v>
      </c>
      <c r="G8" s="130">
        <f>+'帳票61_06(1)'!EW7</f>
        <v>6364</v>
      </c>
      <c r="H8" s="131">
        <f t="shared" si="2"/>
        <v>225300</v>
      </c>
      <c r="I8" s="190">
        <f t="shared" si="3"/>
        <v>96.20557979707431</v>
      </c>
      <c r="J8" s="145">
        <f t="shared" si="0"/>
        <v>30.9217239201205</v>
      </c>
      <c r="K8" s="191">
        <f t="shared" si="0"/>
        <v>90.79112801831137</v>
      </c>
    </row>
    <row r="9" spans="1:11" ht="13.5">
      <c r="A9" s="17"/>
      <c r="B9" s="76" t="str">
        <f>+'帳票61_06(1)'!B8</f>
        <v>名護市</v>
      </c>
      <c r="C9" s="132">
        <f>+'帳票61_06(1)'!EQ8</f>
        <v>123837</v>
      </c>
      <c r="D9" s="133">
        <f>+'帳票61_06(1)'!ER8</f>
        <v>36220</v>
      </c>
      <c r="E9" s="134">
        <f t="shared" si="1"/>
        <v>160057</v>
      </c>
      <c r="F9" s="132">
        <f>+'帳票61_06(1)'!EV8</f>
        <v>110815</v>
      </c>
      <c r="G9" s="133">
        <f>+'帳票61_06(1)'!EW8</f>
        <v>7874</v>
      </c>
      <c r="H9" s="134">
        <f t="shared" si="2"/>
        <v>118689</v>
      </c>
      <c r="I9" s="168">
        <f t="shared" si="3"/>
        <v>89.48456438705718</v>
      </c>
      <c r="J9" s="148">
        <f t="shared" si="0"/>
        <v>21.739370513528435</v>
      </c>
      <c r="K9" s="170">
        <f t="shared" si="0"/>
        <v>74.15420756355549</v>
      </c>
    </row>
    <row r="10" spans="1:11" ht="13.5">
      <c r="A10" s="17"/>
      <c r="B10" s="77" t="str">
        <f>+'帳票61_06(1)'!B9</f>
        <v>糸満市</v>
      </c>
      <c r="C10" s="135">
        <f>+'帳票61_06(1)'!EQ9</f>
        <v>130739</v>
      </c>
      <c r="D10" s="136">
        <f>+'帳票61_06(1)'!ER9</f>
        <v>23099</v>
      </c>
      <c r="E10" s="137">
        <f t="shared" si="1"/>
        <v>153838</v>
      </c>
      <c r="F10" s="135">
        <f>+'帳票61_06(1)'!EV9</f>
        <v>122804</v>
      </c>
      <c r="G10" s="136">
        <f>+'帳票61_06(1)'!EW9</f>
        <v>7990</v>
      </c>
      <c r="H10" s="137">
        <f t="shared" si="2"/>
        <v>130794</v>
      </c>
      <c r="I10" s="192">
        <f t="shared" si="3"/>
        <v>93.9306557339432</v>
      </c>
      <c r="J10" s="151">
        <f t="shared" si="0"/>
        <v>34.59024200181826</v>
      </c>
      <c r="K10" s="193">
        <f t="shared" si="0"/>
        <v>85.02060609212289</v>
      </c>
    </row>
    <row r="11" spans="1:11" ht="13.5">
      <c r="A11" s="17"/>
      <c r="B11" s="75" t="str">
        <f>+'帳票61_06(1)'!B10</f>
        <v>沖縄市</v>
      </c>
      <c r="C11" s="129">
        <f>+'帳票61_06(1)'!EQ10</f>
        <v>246221</v>
      </c>
      <c r="D11" s="130">
        <f>+'帳票61_06(1)'!ER10</f>
        <v>38113</v>
      </c>
      <c r="E11" s="131">
        <f t="shared" si="1"/>
        <v>284334</v>
      </c>
      <c r="F11" s="129">
        <f>+'帳票61_06(1)'!EV10</f>
        <v>230714</v>
      </c>
      <c r="G11" s="130">
        <f>+'帳票61_06(1)'!EW10</f>
        <v>10903</v>
      </c>
      <c r="H11" s="131">
        <f t="shared" si="2"/>
        <v>241617</v>
      </c>
      <c r="I11" s="190">
        <f t="shared" si="3"/>
        <v>93.70199942328233</v>
      </c>
      <c r="J11" s="145">
        <f t="shared" si="0"/>
        <v>28.6070369690132</v>
      </c>
      <c r="K11" s="191">
        <f t="shared" si="0"/>
        <v>84.97647133300977</v>
      </c>
    </row>
    <row r="12" spans="1:11" ht="13.5">
      <c r="A12" s="17"/>
      <c r="B12" s="75" t="str">
        <f>+'帳票61_06(1)'!B11</f>
        <v>豊見城市</v>
      </c>
      <c r="C12" s="129">
        <f>+'帳票61_06(1)'!EQ11</f>
        <v>121218</v>
      </c>
      <c r="D12" s="130">
        <f>+'帳票61_06(1)'!ER11</f>
        <v>17133</v>
      </c>
      <c r="E12" s="131">
        <f t="shared" si="1"/>
        <v>138351</v>
      </c>
      <c r="F12" s="129">
        <f>+'帳票61_06(1)'!EV11</f>
        <v>114473</v>
      </c>
      <c r="G12" s="130">
        <f>+'帳票61_06(1)'!EW11</f>
        <v>4269</v>
      </c>
      <c r="H12" s="131">
        <f t="shared" si="2"/>
        <v>118742</v>
      </c>
      <c r="I12" s="190">
        <f t="shared" si="3"/>
        <v>94.43564487122374</v>
      </c>
      <c r="J12" s="145">
        <f t="shared" si="0"/>
        <v>24.916827175625986</v>
      </c>
      <c r="K12" s="191">
        <f t="shared" si="0"/>
        <v>85.826629370225</v>
      </c>
    </row>
    <row r="13" spans="1:11" ht="13.5">
      <c r="A13" s="17"/>
      <c r="B13" s="75" t="str">
        <f>+'帳票61_06(1)'!B12</f>
        <v>うるま市</v>
      </c>
      <c r="C13" s="129">
        <f>+'帳票61_06(1)'!EQ12</f>
        <v>261813</v>
      </c>
      <c r="D13" s="130">
        <f>+'帳票61_06(1)'!ER12</f>
        <v>66206</v>
      </c>
      <c r="E13" s="131">
        <f t="shared" si="1"/>
        <v>328019</v>
      </c>
      <c r="F13" s="129">
        <f>+'帳票61_06(1)'!EV12</f>
        <v>236116</v>
      </c>
      <c r="G13" s="130">
        <f>+'帳票61_06(1)'!EW12</f>
        <v>13854</v>
      </c>
      <c r="H13" s="131">
        <f t="shared" si="2"/>
        <v>249970</v>
      </c>
      <c r="I13" s="190">
        <f t="shared" si="3"/>
        <v>90.18497935549419</v>
      </c>
      <c r="J13" s="145">
        <f t="shared" si="0"/>
        <v>20.925595867444038</v>
      </c>
      <c r="K13" s="191">
        <f t="shared" si="0"/>
        <v>76.20595148451767</v>
      </c>
    </row>
    <row r="14" spans="1:11" ht="13.5">
      <c r="A14" s="17"/>
      <c r="B14" s="76" t="str">
        <f>+'帳票61_06(1)'!B13</f>
        <v>宮古島市</v>
      </c>
      <c r="C14" s="132">
        <f>+'帳票61_06(1)'!EQ13</f>
        <v>127345</v>
      </c>
      <c r="D14" s="133">
        <f>+'帳票61_06(1)'!ER13</f>
        <v>21741</v>
      </c>
      <c r="E14" s="134">
        <f t="shared" si="1"/>
        <v>149086</v>
      </c>
      <c r="F14" s="132">
        <f>+'帳票61_06(1)'!EV13</f>
        <v>121029</v>
      </c>
      <c r="G14" s="133">
        <f>+'帳票61_06(1)'!EW13</f>
        <v>6613</v>
      </c>
      <c r="H14" s="134">
        <f t="shared" si="2"/>
        <v>127642</v>
      </c>
      <c r="I14" s="168">
        <f t="shared" si="3"/>
        <v>95.04024500373004</v>
      </c>
      <c r="J14" s="148">
        <f t="shared" si="0"/>
        <v>30.41718412216549</v>
      </c>
      <c r="K14" s="170">
        <f t="shared" si="0"/>
        <v>85.61635566049127</v>
      </c>
    </row>
    <row r="15" spans="1:11" ht="13.5">
      <c r="A15" s="17"/>
      <c r="B15" s="77" t="str">
        <f>+'帳票61_06(1)'!B14</f>
        <v>南城市</v>
      </c>
      <c r="C15" s="135">
        <f>+'帳票61_06(1)'!EQ14</f>
        <v>100783</v>
      </c>
      <c r="D15" s="136">
        <f>+'帳票61_06(1)'!ER14</f>
        <v>12284</v>
      </c>
      <c r="E15" s="137">
        <f t="shared" si="1"/>
        <v>113067</v>
      </c>
      <c r="F15" s="135">
        <f>+'帳票61_06(1)'!EV14</f>
        <v>96424</v>
      </c>
      <c r="G15" s="136">
        <f>+'帳票61_06(1)'!EW14</f>
        <v>3303</v>
      </c>
      <c r="H15" s="137">
        <f t="shared" si="2"/>
        <v>99727</v>
      </c>
      <c r="I15" s="192">
        <f t="shared" si="3"/>
        <v>95.6748658007799</v>
      </c>
      <c r="J15" s="151">
        <f t="shared" si="0"/>
        <v>26.88863562357538</v>
      </c>
      <c r="K15" s="193">
        <f t="shared" si="0"/>
        <v>88.20168572616237</v>
      </c>
    </row>
    <row r="16" spans="1:11" ht="13.5">
      <c r="A16" s="17"/>
      <c r="B16" s="78" t="str">
        <f>+'帳票61_06(1)'!B15</f>
        <v>国頭村</v>
      </c>
      <c r="C16" s="126">
        <f>+'帳票61_06(1)'!EQ15</f>
        <v>10998</v>
      </c>
      <c r="D16" s="127">
        <f>+'帳票61_06(1)'!ER15</f>
        <v>2493</v>
      </c>
      <c r="E16" s="128">
        <f t="shared" si="1"/>
        <v>13491</v>
      </c>
      <c r="F16" s="126">
        <f>+'帳票61_06(1)'!EV15</f>
        <v>9994</v>
      </c>
      <c r="G16" s="127">
        <f>+'帳票61_06(1)'!EW15</f>
        <v>610</v>
      </c>
      <c r="H16" s="128">
        <f t="shared" si="2"/>
        <v>10604</v>
      </c>
      <c r="I16" s="188">
        <f t="shared" si="3"/>
        <v>90.87106746681215</v>
      </c>
      <c r="J16" s="142">
        <f t="shared" si="0"/>
        <v>24.468511833132773</v>
      </c>
      <c r="K16" s="189">
        <f t="shared" si="0"/>
        <v>78.60054851382404</v>
      </c>
    </row>
    <row r="17" spans="1:11" ht="13.5">
      <c r="A17" s="17"/>
      <c r="B17" s="75" t="str">
        <f>+'帳票61_06(1)'!B16</f>
        <v>大宜味村</v>
      </c>
      <c r="C17" s="129">
        <f>+'帳票61_06(1)'!EQ16</f>
        <v>6769</v>
      </c>
      <c r="D17" s="130">
        <f>+'帳票61_06(1)'!ER16</f>
        <v>1001</v>
      </c>
      <c r="E17" s="131">
        <f t="shared" si="1"/>
        <v>7770</v>
      </c>
      <c r="F17" s="129">
        <f>+'帳票61_06(1)'!EV16</f>
        <v>6478</v>
      </c>
      <c r="G17" s="130">
        <f>+'帳票61_06(1)'!EW16</f>
        <v>169</v>
      </c>
      <c r="H17" s="131">
        <f t="shared" si="2"/>
        <v>6647</v>
      </c>
      <c r="I17" s="190">
        <f t="shared" si="3"/>
        <v>95.70098980647067</v>
      </c>
      <c r="J17" s="145">
        <f t="shared" si="0"/>
        <v>16.883116883116884</v>
      </c>
      <c r="K17" s="191">
        <f t="shared" si="0"/>
        <v>85.54697554697555</v>
      </c>
    </row>
    <row r="18" spans="1:11" ht="13.5">
      <c r="A18" s="17"/>
      <c r="B18" s="75" t="str">
        <f>+'帳票61_06(1)'!B17</f>
        <v>東村</v>
      </c>
      <c r="C18" s="129">
        <f>+'帳票61_06(1)'!EQ17</f>
        <v>4432</v>
      </c>
      <c r="D18" s="130">
        <f>+'帳票61_06(1)'!ER17</f>
        <v>141</v>
      </c>
      <c r="E18" s="131">
        <f t="shared" si="1"/>
        <v>4573</v>
      </c>
      <c r="F18" s="129">
        <f>+'帳票61_06(1)'!EV17</f>
        <v>4239</v>
      </c>
      <c r="G18" s="130">
        <f>+'帳票61_06(1)'!EW17</f>
        <v>37</v>
      </c>
      <c r="H18" s="131">
        <f t="shared" si="2"/>
        <v>4276</v>
      </c>
      <c r="I18" s="190">
        <f t="shared" si="3"/>
        <v>95.64530685920577</v>
      </c>
      <c r="J18" s="145">
        <f t="shared" si="0"/>
        <v>26.24113475177305</v>
      </c>
      <c r="K18" s="191">
        <f t="shared" si="0"/>
        <v>93.5053575333479</v>
      </c>
    </row>
    <row r="19" spans="1:11" ht="13.5">
      <c r="A19" s="17"/>
      <c r="B19" s="76" t="str">
        <f>+'帳票61_06(1)'!B18</f>
        <v>今帰仁村</v>
      </c>
      <c r="C19" s="132">
        <f>+'帳票61_06(1)'!EQ18</f>
        <v>21496</v>
      </c>
      <c r="D19" s="133">
        <f>+'帳票61_06(1)'!ER18</f>
        <v>2134</v>
      </c>
      <c r="E19" s="134">
        <f t="shared" si="1"/>
        <v>23630</v>
      </c>
      <c r="F19" s="132">
        <f>+'帳票61_06(1)'!EV18</f>
        <v>20297</v>
      </c>
      <c r="G19" s="133">
        <f>+'帳票61_06(1)'!EW18</f>
        <v>439</v>
      </c>
      <c r="H19" s="134">
        <f t="shared" si="2"/>
        <v>20736</v>
      </c>
      <c r="I19" s="168">
        <f t="shared" si="3"/>
        <v>94.42221808708598</v>
      </c>
      <c r="J19" s="148">
        <f t="shared" si="0"/>
        <v>20.57169634489222</v>
      </c>
      <c r="K19" s="170">
        <f t="shared" si="0"/>
        <v>87.75285653829877</v>
      </c>
    </row>
    <row r="20" spans="1:11" ht="13.5">
      <c r="A20" s="17"/>
      <c r="B20" s="77" t="str">
        <f>+'帳票61_06(1)'!B19</f>
        <v>本部町</v>
      </c>
      <c r="C20" s="135">
        <f>+'帳票61_06(1)'!EQ19</f>
        <v>29470</v>
      </c>
      <c r="D20" s="136">
        <f>+'帳票61_06(1)'!ER19</f>
        <v>5717</v>
      </c>
      <c r="E20" s="137">
        <f t="shared" si="1"/>
        <v>35187</v>
      </c>
      <c r="F20" s="135">
        <f>+'帳票61_06(1)'!EV19</f>
        <v>27148</v>
      </c>
      <c r="G20" s="136">
        <f>+'帳票61_06(1)'!EW19</f>
        <v>1416</v>
      </c>
      <c r="H20" s="137">
        <f t="shared" si="2"/>
        <v>28564</v>
      </c>
      <c r="I20" s="192">
        <f t="shared" si="3"/>
        <v>92.12080081438752</v>
      </c>
      <c r="J20" s="151">
        <f t="shared" si="0"/>
        <v>24.76823508833304</v>
      </c>
      <c r="K20" s="193">
        <f t="shared" si="0"/>
        <v>81.17770767613038</v>
      </c>
    </row>
    <row r="21" spans="1:11" ht="13.5">
      <c r="A21" s="17"/>
      <c r="B21" s="75" t="str">
        <f>+'帳票61_06(1)'!B20</f>
        <v>恩納村</v>
      </c>
      <c r="C21" s="129">
        <f>+'帳票61_06(1)'!EQ20</f>
        <v>23984</v>
      </c>
      <c r="D21" s="130">
        <f>+'帳票61_06(1)'!ER20</f>
        <v>6028</v>
      </c>
      <c r="E21" s="131">
        <f t="shared" si="1"/>
        <v>30012</v>
      </c>
      <c r="F21" s="129">
        <f>+'帳票61_06(1)'!EV20</f>
        <v>21994</v>
      </c>
      <c r="G21" s="130">
        <f>+'帳票61_06(1)'!EW20</f>
        <v>1162</v>
      </c>
      <c r="H21" s="131">
        <f t="shared" si="2"/>
        <v>23156</v>
      </c>
      <c r="I21" s="190">
        <f t="shared" si="3"/>
        <v>91.70280186791194</v>
      </c>
      <c r="J21" s="145">
        <f t="shared" si="0"/>
        <v>19.276708692767087</v>
      </c>
      <c r="K21" s="191">
        <f t="shared" si="0"/>
        <v>77.1558043449287</v>
      </c>
    </row>
    <row r="22" spans="1:11" ht="13.5">
      <c r="A22" s="17"/>
      <c r="B22" s="75" t="str">
        <f>+'帳票61_06(1)'!B21</f>
        <v>宜野座村</v>
      </c>
      <c r="C22" s="129">
        <f>+'帳票61_06(1)'!EQ21</f>
        <v>11631</v>
      </c>
      <c r="D22" s="130">
        <f>+'帳票61_06(1)'!ER21</f>
        <v>4283</v>
      </c>
      <c r="E22" s="131">
        <f t="shared" si="1"/>
        <v>15914</v>
      </c>
      <c r="F22" s="129">
        <f>+'帳票61_06(1)'!EV21</f>
        <v>10774</v>
      </c>
      <c r="G22" s="130">
        <f>+'帳票61_06(1)'!EW21</f>
        <v>1333</v>
      </c>
      <c r="H22" s="131">
        <f t="shared" si="2"/>
        <v>12107</v>
      </c>
      <c r="I22" s="190">
        <f t="shared" si="3"/>
        <v>92.63175995185281</v>
      </c>
      <c r="J22" s="145">
        <f t="shared" si="0"/>
        <v>31.12304459491011</v>
      </c>
      <c r="K22" s="191">
        <f t="shared" si="0"/>
        <v>76.07766746261154</v>
      </c>
    </row>
    <row r="23" spans="1:11" ht="13.5">
      <c r="A23" s="17"/>
      <c r="B23" s="75" t="str">
        <f>+'帳票61_06(1)'!B22</f>
        <v>金武町</v>
      </c>
      <c r="C23" s="129">
        <f>+'帳票61_06(1)'!EQ22</f>
        <v>23069</v>
      </c>
      <c r="D23" s="130">
        <f>+'帳票61_06(1)'!ER22</f>
        <v>6578</v>
      </c>
      <c r="E23" s="131">
        <f t="shared" si="1"/>
        <v>29647</v>
      </c>
      <c r="F23" s="129">
        <f>+'帳票61_06(1)'!EV22</f>
        <v>20715</v>
      </c>
      <c r="G23" s="130">
        <f>+'帳票61_06(1)'!EW22</f>
        <v>1250</v>
      </c>
      <c r="H23" s="131">
        <f t="shared" si="2"/>
        <v>21965</v>
      </c>
      <c r="I23" s="190">
        <f t="shared" si="3"/>
        <v>89.79582990159955</v>
      </c>
      <c r="J23" s="145">
        <f t="shared" si="0"/>
        <v>19.002736394040742</v>
      </c>
      <c r="K23" s="191">
        <f t="shared" si="0"/>
        <v>74.08844065166797</v>
      </c>
    </row>
    <row r="24" spans="1:11" ht="13.5">
      <c r="A24" s="17"/>
      <c r="B24" s="76" t="str">
        <f>+'帳票61_06(1)'!B23</f>
        <v>伊江村</v>
      </c>
      <c r="C24" s="132">
        <f>+'帳票61_06(1)'!EQ23</f>
        <v>14589</v>
      </c>
      <c r="D24" s="133">
        <f>+'帳票61_06(1)'!ER23</f>
        <v>1816</v>
      </c>
      <c r="E24" s="134">
        <f t="shared" si="1"/>
        <v>16405</v>
      </c>
      <c r="F24" s="132">
        <f>+'帳票61_06(1)'!EV23</f>
        <v>14329</v>
      </c>
      <c r="G24" s="133">
        <f>+'帳票61_06(1)'!EW23</f>
        <v>391</v>
      </c>
      <c r="H24" s="134">
        <f t="shared" si="2"/>
        <v>14720</v>
      </c>
      <c r="I24" s="168">
        <f t="shared" si="3"/>
        <v>98.21783535540476</v>
      </c>
      <c r="J24" s="148">
        <f t="shared" si="0"/>
        <v>21.53083700440529</v>
      </c>
      <c r="K24" s="170">
        <f t="shared" si="0"/>
        <v>89.72874123742761</v>
      </c>
    </row>
    <row r="25" spans="1:11" ht="13.5">
      <c r="A25" s="17"/>
      <c r="B25" s="77" t="str">
        <f>+'帳票61_06(1)'!B24</f>
        <v>読谷村</v>
      </c>
      <c r="C25" s="135">
        <f>+'帳票61_06(1)'!EQ24</f>
        <v>86227</v>
      </c>
      <c r="D25" s="136">
        <f>+'帳票61_06(1)'!ER24</f>
        <v>11474</v>
      </c>
      <c r="E25" s="137">
        <f t="shared" si="1"/>
        <v>97701</v>
      </c>
      <c r="F25" s="135">
        <f>+'帳票61_06(1)'!EV24</f>
        <v>81019</v>
      </c>
      <c r="G25" s="136">
        <f>+'帳票61_06(1)'!EW24</f>
        <v>2582</v>
      </c>
      <c r="H25" s="137">
        <f t="shared" si="2"/>
        <v>83601</v>
      </c>
      <c r="I25" s="192">
        <f t="shared" si="3"/>
        <v>93.96012849803425</v>
      </c>
      <c r="J25" s="151">
        <f t="shared" si="0"/>
        <v>22.503050374760328</v>
      </c>
      <c r="K25" s="193">
        <f t="shared" si="0"/>
        <v>85.56821322197317</v>
      </c>
    </row>
    <row r="26" spans="1:11" ht="13.5">
      <c r="A26" s="17"/>
      <c r="B26" s="75" t="str">
        <f>+'帳票61_06(1)'!B25</f>
        <v>嘉手納町</v>
      </c>
      <c r="C26" s="129">
        <f>+'帳票61_06(1)'!EQ25</f>
        <v>27991</v>
      </c>
      <c r="D26" s="130">
        <f>+'帳票61_06(1)'!ER25</f>
        <v>6640</v>
      </c>
      <c r="E26" s="131">
        <f t="shared" si="1"/>
        <v>34631</v>
      </c>
      <c r="F26" s="129">
        <f>+'帳票61_06(1)'!EV25</f>
        <v>25216</v>
      </c>
      <c r="G26" s="130">
        <f>+'帳票61_06(1)'!EW25</f>
        <v>1557</v>
      </c>
      <c r="H26" s="131">
        <f t="shared" si="2"/>
        <v>26773</v>
      </c>
      <c r="I26" s="190">
        <f t="shared" si="3"/>
        <v>90.0860991032832</v>
      </c>
      <c r="J26" s="145">
        <f t="shared" si="0"/>
        <v>23.448795180722893</v>
      </c>
      <c r="K26" s="191">
        <f t="shared" si="0"/>
        <v>77.3093471167451</v>
      </c>
    </row>
    <row r="27" spans="1:11" ht="13.5">
      <c r="A27" s="17"/>
      <c r="B27" s="75" t="str">
        <f>+'帳票61_06(1)'!B26</f>
        <v>北谷町</v>
      </c>
      <c r="C27" s="129">
        <f>+'帳票61_06(1)'!EQ26</f>
        <v>56576</v>
      </c>
      <c r="D27" s="130">
        <f>+'帳票61_06(1)'!ER26</f>
        <v>8746</v>
      </c>
      <c r="E27" s="131">
        <f t="shared" si="1"/>
        <v>65322</v>
      </c>
      <c r="F27" s="129">
        <f>+'帳票61_06(1)'!EV26</f>
        <v>52372</v>
      </c>
      <c r="G27" s="130">
        <f>+'帳票61_06(1)'!EW26</f>
        <v>2155</v>
      </c>
      <c r="H27" s="131">
        <f t="shared" si="2"/>
        <v>54527</v>
      </c>
      <c r="I27" s="190">
        <f t="shared" si="3"/>
        <v>92.56928733031674</v>
      </c>
      <c r="J27" s="145">
        <f t="shared" si="0"/>
        <v>24.639835353304367</v>
      </c>
      <c r="K27" s="191">
        <f t="shared" si="0"/>
        <v>83.47417409142402</v>
      </c>
    </row>
    <row r="28" spans="1:11" ht="13.5">
      <c r="A28" s="17"/>
      <c r="B28" s="75" t="str">
        <f>+'帳票61_06(1)'!B27</f>
        <v>北中城村</v>
      </c>
      <c r="C28" s="129">
        <f>+'帳票61_06(1)'!EQ27</f>
        <v>35779</v>
      </c>
      <c r="D28" s="130">
        <f>+'帳票61_06(1)'!ER27</f>
        <v>7941</v>
      </c>
      <c r="E28" s="131">
        <f t="shared" si="1"/>
        <v>43720</v>
      </c>
      <c r="F28" s="129">
        <f>+'帳票61_06(1)'!EV27</f>
        <v>33330</v>
      </c>
      <c r="G28" s="130">
        <f>+'帳票61_06(1)'!EW27</f>
        <v>2658</v>
      </c>
      <c r="H28" s="131">
        <f t="shared" si="2"/>
        <v>35988</v>
      </c>
      <c r="I28" s="190">
        <f t="shared" si="3"/>
        <v>93.15520277257609</v>
      </c>
      <c r="J28" s="145">
        <f t="shared" si="0"/>
        <v>33.47185493010956</v>
      </c>
      <c r="K28" s="191">
        <f t="shared" si="0"/>
        <v>82.31473010064045</v>
      </c>
    </row>
    <row r="29" spans="1:11" ht="13.5">
      <c r="A29" s="17"/>
      <c r="B29" s="76" t="str">
        <f>+'帳票61_06(1)'!B28</f>
        <v>中城村</v>
      </c>
      <c r="C29" s="132">
        <f>+'帳票61_06(1)'!EQ28</f>
        <v>38662</v>
      </c>
      <c r="D29" s="133">
        <f>+'帳票61_06(1)'!ER28</f>
        <v>4644</v>
      </c>
      <c r="E29" s="134">
        <f t="shared" si="1"/>
        <v>43306</v>
      </c>
      <c r="F29" s="132">
        <f>+'帳票61_06(1)'!EV28</f>
        <v>36928</v>
      </c>
      <c r="G29" s="133">
        <f>+'帳票61_06(1)'!EW28</f>
        <v>1089</v>
      </c>
      <c r="H29" s="134">
        <f t="shared" si="2"/>
        <v>38017</v>
      </c>
      <c r="I29" s="168">
        <f t="shared" si="3"/>
        <v>95.51497594537271</v>
      </c>
      <c r="J29" s="148">
        <f t="shared" si="0"/>
        <v>23.449612403100776</v>
      </c>
      <c r="K29" s="170">
        <f t="shared" si="0"/>
        <v>87.78691174433104</v>
      </c>
    </row>
    <row r="30" spans="1:11" ht="13.5">
      <c r="A30" s="17"/>
      <c r="B30" s="77" t="str">
        <f>+'帳票61_06(1)'!B29</f>
        <v>西原町</v>
      </c>
      <c r="C30" s="135">
        <f>+'帳票61_06(1)'!EQ29</f>
        <v>81698</v>
      </c>
      <c r="D30" s="136">
        <f>+'帳票61_06(1)'!ER29</f>
        <v>11150</v>
      </c>
      <c r="E30" s="137">
        <f t="shared" si="1"/>
        <v>92848</v>
      </c>
      <c r="F30" s="135">
        <f>+'帳票61_06(1)'!EV29</f>
        <v>77243</v>
      </c>
      <c r="G30" s="136">
        <f>+'帳票61_06(1)'!EW29</f>
        <v>2950</v>
      </c>
      <c r="H30" s="137">
        <f t="shared" si="2"/>
        <v>80193</v>
      </c>
      <c r="I30" s="192">
        <f t="shared" si="3"/>
        <v>94.54699013439742</v>
      </c>
      <c r="J30" s="151">
        <f t="shared" si="0"/>
        <v>26.45739910313901</v>
      </c>
      <c r="K30" s="193">
        <f t="shared" si="0"/>
        <v>86.37019645011202</v>
      </c>
    </row>
    <row r="31" spans="1:11" ht="13.5">
      <c r="A31" s="17"/>
      <c r="B31" s="75" t="str">
        <f>+'帳票61_06(1)'!B30</f>
        <v>与那原町</v>
      </c>
      <c r="C31" s="129">
        <f>+'帳票61_06(1)'!EQ30</f>
        <v>33597</v>
      </c>
      <c r="D31" s="130">
        <f>+'帳票61_06(1)'!ER30</f>
        <v>3276</v>
      </c>
      <c r="E31" s="131">
        <f t="shared" si="1"/>
        <v>36873</v>
      </c>
      <c r="F31" s="129">
        <f>+'帳票61_06(1)'!EV30</f>
        <v>31974</v>
      </c>
      <c r="G31" s="130">
        <f>+'帳票61_06(1)'!EW30</f>
        <v>991</v>
      </c>
      <c r="H31" s="131">
        <f t="shared" si="2"/>
        <v>32965</v>
      </c>
      <c r="I31" s="190">
        <f t="shared" si="3"/>
        <v>95.16921153674434</v>
      </c>
      <c r="J31" s="145">
        <f t="shared" si="0"/>
        <v>30.25030525030525</v>
      </c>
      <c r="K31" s="191">
        <f t="shared" si="0"/>
        <v>89.40145906218643</v>
      </c>
    </row>
    <row r="32" spans="1:11" ht="13.5">
      <c r="A32" s="17"/>
      <c r="B32" s="75" t="str">
        <f>+'帳票61_06(1)'!B31</f>
        <v>南風原町</v>
      </c>
      <c r="C32" s="129">
        <f>+'帳票61_06(1)'!EQ31</f>
        <v>76720</v>
      </c>
      <c r="D32" s="130">
        <f>+'帳票61_06(1)'!ER31</f>
        <v>7173</v>
      </c>
      <c r="E32" s="131">
        <f t="shared" si="1"/>
        <v>83893</v>
      </c>
      <c r="F32" s="129">
        <f>+'帳票61_06(1)'!EV31</f>
        <v>74502</v>
      </c>
      <c r="G32" s="130">
        <f>+'帳票61_06(1)'!EW31</f>
        <v>2525</v>
      </c>
      <c r="H32" s="131">
        <f t="shared" si="2"/>
        <v>77027</v>
      </c>
      <c r="I32" s="190">
        <f t="shared" si="3"/>
        <v>97.1089676746611</v>
      </c>
      <c r="J32" s="145">
        <f t="shared" si="0"/>
        <v>35.20144988150007</v>
      </c>
      <c r="K32" s="191">
        <f t="shared" si="0"/>
        <v>91.81576532011015</v>
      </c>
    </row>
    <row r="33" spans="1:11" ht="13.5">
      <c r="A33" s="17"/>
      <c r="B33" s="75" t="str">
        <f>+'帳票61_06(1)'!B32</f>
        <v>渡嘉敷村</v>
      </c>
      <c r="C33" s="129">
        <f>+'帳票61_06(1)'!EQ32</f>
        <v>1602</v>
      </c>
      <c r="D33" s="130">
        <f>+'帳票61_06(1)'!ER32</f>
        <v>53</v>
      </c>
      <c r="E33" s="131">
        <f t="shared" si="1"/>
        <v>1655</v>
      </c>
      <c r="F33" s="129">
        <f>+'帳票61_06(1)'!EV32</f>
        <v>1539</v>
      </c>
      <c r="G33" s="130">
        <f>+'帳票61_06(1)'!EW32</f>
        <v>12</v>
      </c>
      <c r="H33" s="131">
        <f t="shared" si="2"/>
        <v>1551</v>
      </c>
      <c r="I33" s="190">
        <f t="shared" si="3"/>
        <v>96.06741573033707</v>
      </c>
      <c r="J33" s="145">
        <f t="shared" si="0"/>
        <v>22.641509433962266</v>
      </c>
      <c r="K33" s="191">
        <f t="shared" si="0"/>
        <v>93.71601208459215</v>
      </c>
    </row>
    <row r="34" spans="1:11" ht="13.5">
      <c r="A34" s="17"/>
      <c r="B34" s="76" t="str">
        <f>+'帳票61_06(1)'!B33</f>
        <v>座間味村</v>
      </c>
      <c r="C34" s="132">
        <f>+'帳票61_06(1)'!EQ33</f>
        <v>1963</v>
      </c>
      <c r="D34" s="133">
        <f>+'帳票61_06(1)'!ER33</f>
        <v>310</v>
      </c>
      <c r="E34" s="134">
        <f t="shared" si="1"/>
        <v>2273</v>
      </c>
      <c r="F34" s="132">
        <f>+'帳票61_06(1)'!EV33</f>
        <v>1734</v>
      </c>
      <c r="G34" s="133">
        <f>+'帳票61_06(1)'!EW33</f>
        <v>107</v>
      </c>
      <c r="H34" s="134">
        <f t="shared" si="2"/>
        <v>1841</v>
      </c>
      <c r="I34" s="168">
        <f t="shared" si="3"/>
        <v>88.33418237391747</v>
      </c>
      <c r="J34" s="148">
        <f t="shared" si="0"/>
        <v>34.516129032258064</v>
      </c>
      <c r="K34" s="170">
        <f t="shared" si="0"/>
        <v>80.99428068631764</v>
      </c>
    </row>
    <row r="35" spans="1:11" ht="13.5">
      <c r="A35" s="17"/>
      <c r="B35" s="77" t="str">
        <f>+'帳票61_06(1)'!B34</f>
        <v>粟国村</v>
      </c>
      <c r="C35" s="135">
        <f>+'帳票61_06(1)'!EQ34</f>
        <v>1893</v>
      </c>
      <c r="D35" s="136">
        <f>+'帳票61_06(1)'!ER34</f>
        <v>0</v>
      </c>
      <c r="E35" s="137">
        <f t="shared" si="1"/>
        <v>1893</v>
      </c>
      <c r="F35" s="135">
        <f>+'帳票61_06(1)'!EV34</f>
        <v>1893</v>
      </c>
      <c r="G35" s="136">
        <f>+'帳票61_06(1)'!EW34</f>
        <v>0</v>
      </c>
      <c r="H35" s="137">
        <f t="shared" si="2"/>
        <v>1893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+'帳票61_06(1)'!EQ35</f>
        <v>595</v>
      </c>
      <c r="D36" s="130">
        <f>+'帳票61_06(1)'!ER35</f>
        <v>76</v>
      </c>
      <c r="E36" s="131">
        <f t="shared" si="1"/>
        <v>671</v>
      </c>
      <c r="F36" s="129">
        <f>+'帳票61_06(1)'!EV35</f>
        <v>571</v>
      </c>
      <c r="G36" s="130">
        <f>+'帳票61_06(1)'!EW35</f>
        <v>36</v>
      </c>
      <c r="H36" s="131">
        <f t="shared" si="2"/>
        <v>607</v>
      </c>
      <c r="I36" s="190">
        <f t="shared" si="3"/>
        <v>95.96638655462185</v>
      </c>
      <c r="J36" s="145">
        <f t="shared" si="0"/>
        <v>47.368421052631575</v>
      </c>
      <c r="K36" s="191">
        <f t="shared" si="0"/>
        <v>90.46199701937407</v>
      </c>
    </row>
    <row r="37" spans="1:11" ht="13.5">
      <c r="A37" s="17"/>
      <c r="B37" s="75" t="str">
        <f>+'帳票61_06(1)'!B36</f>
        <v>南大東村</v>
      </c>
      <c r="C37" s="129">
        <f>+'帳票61_06(1)'!EQ36</f>
        <v>3688</v>
      </c>
      <c r="D37" s="130">
        <f>+'帳票61_06(1)'!ER36</f>
        <v>366</v>
      </c>
      <c r="E37" s="131">
        <f t="shared" si="1"/>
        <v>4054</v>
      </c>
      <c r="F37" s="129">
        <f>+'帳票61_06(1)'!EV36</f>
        <v>3494</v>
      </c>
      <c r="G37" s="130">
        <f>+'帳票61_06(1)'!EW36</f>
        <v>221</v>
      </c>
      <c r="H37" s="131">
        <f t="shared" si="2"/>
        <v>3715</v>
      </c>
      <c r="I37" s="190">
        <f t="shared" si="3"/>
        <v>94.73969631236443</v>
      </c>
      <c r="J37" s="145">
        <f t="shared" si="3"/>
        <v>60.38251366120219</v>
      </c>
      <c r="K37" s="191">
        <f t="shared" si="3"/>
        <v>91.63788850518006</v>
      </c>
    </row>
    <row r="38" spans="1:11" ht="13.5">
      <c r="A38" s="17"/>
      <c r="B38" s="75" t="str">
        <f>+'帳票61_06(1)'!B37</f>
        <v>北大東村</v>
      </c>
      <c r="C38" s="129">
        <f>+'帳票61_06(1)'!EQ37</f>
        <v>1708</v>
      </c>
      <c r="D38" s="130">
        <f>+'帳票61_06(1)'!ER37</f>
        <v>229</v>
      </c>
      <c r="E38" s="131">
        <f t="shared" si="1"/>
        <v>1937</v>
      </c>
      <c r="F38" s="129">
        <f>+'帳票61_06(1)'!EV37</f>
        <v>1633</v>
      </c>
      <c r="G38" s="130">
        <f>+'帳票61_06(1)'!EW37</f>
        <v>71</v>
      </c>
      <c r="H38" s="131">
        <f t="shared" si="2"/>
        <v>1704</v>
      </c>
      <c r="I38" s="190">
        <f t="shared" si="3"/>
        <v>95.60889929742389</v>
      </c>
      <c r="J38" s="145">
        <f t="shared" si="3"/>
        <v>31.004366812227076</v>
      </c>
      <c r="K38" s="191">
        <f t="shared" si="3"/>
        <v>87.9710893133712</v>
      </c>
    </row>
    <row r="39" spans="1:11" ht="13.5">
      <c r="A39" s="17"/>
      <c r="B39" s="76" t="str">
        <f>+'帳票61_06(1)'!B38</f>
        <v>伊平屋村</v>
      </c>
      <c r="C39" s="132">
        <f>+'帳票61_06(1)'!EQ38</f>
        <v>2794</v>
      </c>
      <c r="D39" s="133">
        <f>+'帳票61_06(1)'!ER38</f>
        <v>372</v>
      </c>
      <c r="E39" s="134">
        <f t="shared" si="1"/>
        <v>3166</v>
      </c>
      <c r="F39" s="132">
        <f>+'帳票61_06(1)'!EV38</f>
        <v>2703</v>
      </c>
      <c r="G39" s="133">
        <f>+'帳票61_06(1)'!EW38</f>
        <v>93</v>
      </c>
      <c r="H39" s="134">
        <f t="shared" si="2"/>
        <v>2796</v>
      </c>
      <c r="I39" s="168">
        <f t="shared" si="3"/>
        <v>96.7430207587688</v>
      </c>
      <c r="J39" s="148">
        <f t="shared" si="3"/>
        <v>25</v>
      </c>
      <c r="K39" s="170">
        <f t="shared" si="3"/>
        <v>88.3133291219204</v>
      </c>
    </row>
    <row r="40" spans="1:11" ht="13.5">
      <c r="A40" s="17"/>
      <c r="B40" s="77" t="str">
        <f>+'帳票61_06(1)'!B39</f>
        <v>伊是名村</v>
      </c>
      <c r="C40" s="135">
        <f>+'帳票61_06(1)'!EQ39</f>
        <v>3673</v>
      </c>
      <c r="D40" s="136">
        <f>+'帳票61_06(1)'!ER39</f>
        <v>440</v>
      </c>
      <c r="E40" s="137">
        <f t="shared" si="1"/>
        <v>4113</v>
      </c>
      <c r="F40" s="135">
        <f>+'帳票61_06(1)'!EV39</f>
        <v>3316</v>
      </c>
      <c r="G40" s="136">
        <f>+'帳票61_06(1)'!EW39</f>
        <v>32</v>
      </c>
      <c r="H40" s="137">
        <f t="shared" si="2"/>
        <v>3348</v>
      </c>
      <c r="I40" s="192">
        <f t="shared" si="3"/>
        <v>90.28042472093657</v>
      </c>
      <c r="J40" s="151">
        <f t="shared" si="3"/>
        <v>7.2727272727272725</v>
      </c>
      <c r="K40" s="193">
        <f t="shared" si="3"/>
        <v>81.4004376367615</v>
      </c>
    </row>
    <row r="41" spans="1:11" ht="13.5">
      <c r="A41" s="17"/>
      <c r="B41" s="75" t="str">
        <f>+'帳票61_06(1)'!B40</f>
        <v>久米島町</v>
      </c>
      <c r="C41" s="129">
        <f>+'帳票61_06(1)'!EQ40</f>
        <v>20269</v>
      </c>
      <c r="D41" s="130">
        <f>+'帳票61_06(1)'!ER40</f>
        <v>8318</v>
      </c>
      <c r="E41" s="131">
        <f t="shared" si="1"/>
        <v>28587</v>
      </c>
      <c r="F41" s="129">
        <f>+'帳票61_06(1)'!EV40</f>
        <v>17504</v>
      </c>
      <c r="G41" s="130">
        <f>+'帳票61_06(1)'!EW40</f>
        <v>1504</v>
      </c>
      <c r="H41" s="131">
        <f t="shared" si="2"/>
        <v>19008</v>
      </c>
      <c r="I41" s="190">
        <f t="shared" si="3"/>
        <v>86.35847846465046</v>
      </c>
      <c r="J41" s="145">
        <f t="shared" si="3"/>
        <v>18.08126953594614</v>
      </c>
      <c r="K41" s="191">
        <f t="shared" si="3"/>
        <v>66.4917619897156</v>
      </c>
    </row>
    <row r="42" spans="1:11" ht="13.5">
      <c r="A42" s="17"/>
      <c r="B42" s="75" t="str">
        <f>+'帳票61_06(1)'!B41</f>
        <v>八重瀬町</v>
      </c>
      <c r="C42" s="129">
        <f>+'帳票61_06(1)'!EQ41</f>
        <v>63306</v>
      </c>
      <c r="D42" s="130">
        <f>+'帳票61_06(1)'!ER41</f>
        <v>13129</v>
      </c>
      <c r="E42" s="131">
        <f t="shared" si="1"/>
        <v>76435</v>
      </c>
      <c r="F42" s="129">
        <f>+'帳票61_06(1)'!EV41</f>
        <v>58438</v>
      </c>
      <c r="G42" s="130">
        <f>+'帳票61_06(1)'!EW41</f>
        <v>2903</v>
      </c>
      <c r="H42" s="131">
        <f t="shared" si="2"/>
        <v>61341</v>
      </c>
      <c r="I42" s="190">
        <f t="shared" si="3"/>
        <v>92.31036552617445</v>
      </c>
      <c r="J42" s="145">
        <f t="shared" si="3"/>
        <v>22.111356538959555</v>
      </c>
      <c r="K42" s="191">
        <f t="shared" si="3"/>
        <v>80.2525021259894</v>
      </c>
    </row>
    <row r="43" spans="1:11" ht="13.5">
      <c r="A43" s="17"/>
      <c r="B43" s="75" t="str">
        <f>+'帳票61_06(1)'!B42</f>
        <v>多良間村</v>
      </c>
      <c r="C43" s="129">
        <f>+'帳票61_06(1)'!EQ42</f>
        <v>1949</v>
      </c>
      <c r="D43" s="130">
        <f>+'帳票61_06(1)'!ER42</f>
        <v>149</v>
      </c>
      <c r="E43" s="131">
        <f t="shared" si="1"/>
        <v>2098</v>
      </c>
      <c r="F43" s="129">
        <f>+'帳票61_06(1)'!EV42</f>
        <v>1844</v>
      </c>
      <c r="G43" s="130">
        <f>+'帳票61_06(1)'!EW42</f>
        <v>28</v>
      </c>
      <c r="H43" s="131">
        <f t="shared" si="2"/>
        <v>1872</v>
      </c>
      <c r="I43" s="190">
        <f t="shared" si="3"/>
        <v>94.61262185736275</v>
      </c>
      <c r="J43" s="145">
        <f t="shared" si="3"/>
        <v>18.79194630872483</v>
      </c>
      <c r="K43" s="191">
        <f t="shared" si="3"/>
        <v>89.2278360343184</v>
      </c>
    </row>
    <row r="44" spans="1:11" ht="13.5">
      <c r="A44" s="17"/>
      <c r="B44" s="76" t="str">
        <f>+'帳票61_06(1)'!B43</f>
        <v>竹富町</v>
      </c>
      <c r="C44" s="132">
        <f>+'帳票61_06(1)'!EQ43</f>
        <v>11060</v>
      </c>
      <c r="D44" s="133">
        <f>+'帳票61_06(1)'!ER43</f>
        <v>379</v>
      </c>
      <c r="E44" s="134">
        <f t="shared" si="1"/>
        <v>11439</v>
      </c>
      <c r="F44" s="132">
        <f>+'帳票61_06(1)'!EV43</f>
        <v>10924</v>
      </c>
      <c r="G44" s="133">
        <f>+'帳票61_06(1)'!EW43</f>
        <v>177</v>
      </c>
      <c r="H44" s="134">
        <f t="shared" si="2"/>
        <v>11101</v>
      </c>
      <c r="I44" s="168">
        <f t="shared" si="3"/>
        <v>98.77034358047017</v>
      </c>
      <c r="J44" s="148">
        <f t="shared" si="3"/>
        <v>46.701846965699204</v>
      </c>
      <c r="K44" s="170">
        <f t="shared" si="3"/>
        <v>97.04519625841421</v>
      </c>
    </row>
    <row r="45" spans="1:11" ht="14.25" thickBot="1">
      <c r="A45" s="17"/>
      <c r="B45" s="229" t="str">
        <f>+'帳票61_06(1)'!B44</f>
        <v>与那国町</v>
      </c>
      <c r="C45" s="230">
        <f>+'帳票61_06(1)'!EQ44</f>
        <v>4009</v>
      </c>
      <c r="D45" s="231">
        <f>+'帳票61_06(1)'!ER44</f>
        <v>261</v>
      </c>
      <c r="E45" s="232">
        <f t="shared" si="1"/>
        <v>4270</v>
      </c>
      <c r="F45" s="230">
        <f>+'帳票61_06(1)'!EV44</f>
        <v>3882</v>
      </c>
      <c r="G45" s="231">
        <f>+'帳票61_06(1)'!EW44</f>
        <v>97</v>
      </c>
      <c r="H45" s="232">
        <f t="shared" si="2"/>
        <v>3979</v>
      </c>
      <c r="I45" s="246">
        <f t="shared" si="3"/>
        <v>96.83212771264654</v>
      </c>
      <c r="J45" s="234">
        <f t="shared" si="3"/>
        <v>37.16475095785441</v>
      </c>
      <c r="K45" s="247">
        <f t="shared" si="3"/>
        <v>93.18501170960187</v>
      </c>
    </row>
    <row r="46" spans="1:11" ht="14.25" thickTop="1">
      <c r="A46" s="21"/>
      <c r="B46" s="79" t="s">
        <v>65</v>
      </c>
      <c r="C46" s="173">
        <f aca="true" t="shared" si="4" ref="C46:H46">SUM(C5:C15)</f>
        <v>2027777</v>
      </c>
      <c r="D46" s="174">
        <f t="shared" si="4"/>
        <v>347491</v>
      </c>
      <c r="E46" s="175">
        <f t="shared" si="4"/>
        <v>2375268</v>
      </c>
      <c r="F46" s="173">
        <f t="shared" si="4"/>
        <v>1900004</v>
      </c>
      <c r="G46" s="174">
        <f t="shared" si="4"/>
        <v>91401</v>
      </c>
      <c r="H46" s="175">
        <f t="shared" si="4"/>
        <v>1991405</v>
      </c>
      <c r="I46" s="238">
        <f t="shared" si="3"/>
        <v>93.69886333655032</v>
      </c>
      <c r="J46" s="177">
        <f t="shared" si="3"/>
        <v>26.303127275238786</v>
      </c>
      <c r="K46" s="241">
        <f t="shared" si="3"/>
        <v>83.8391709903893</v>
      </c>
    </row>
    <row r="47" spans="1:11" ht="14.25" thickBot="1">
      <c r="A47" s="21"/>
      <c r="B47" s="80" t="s">
        <v>66</v>
      </c>
      <c r="C47" s="138">
        <f aca="true" t="shared" si="5" ref="C47:H47">SUM(C16:C45)</f>
        <v>702197</v>
      </c>
      <c r="D47" s="139">
        <f t="shared" si="5"/>
        <v>115317</v>
      </c>
      <c r="E47" s="140">
        <f t="shared" si="5"/>
        <v>817514</v>
      </c>
      <c r="F47" s="138">
        <f t="shared" si="5"/>
        <v>658027</v>
      </c>
      <c r="G47" s="139">
        <f t="shared" si="5"/>
        <v>28595</v>
      </c>
      <c r="H47" s="140">
        <f t="shared" si="5"/>
        <v>686622</v>
      </c>
      <c r="I47" s="194">
        <f t="shared" si="3"/>
        <v>93.70974242271043</v>
      </c>
      <c r="J47" s="167">
        <f t="shared" si="3"/>
        <v>24.79686429581068</v>
      </c>
      <c r="K47" s="195">
        <f t="shared" si="3"/>
        <v>83.98902037151657</v>
      </c>
    </row>
    <row r="48" spans="2:11" ht="14.25" thickBot="1">
      <c r="B48" s="82" t="s">
        <v>114</v>
      </c>
      <c r="C48" s="156">
        <f aca="true" t="shared" si="6" ref="C48:H48">SUM(C46:C47)</f>
        <v>2729974</v>
      </c>
      <c r="D48" s="157">
        <f t="shared" si="6"/>
        <v>462808</v>
      </c>
      <c r="E48" s="158">
        <f t="shared" si="6"/>
        <v>3192782</v>
      </c>
      <c r="F48" s="156">
        <f t="shared" si="6"/>
        <v>2558031</v>
      </c>
      <c r="G48" s="157">
        <f t="shared" si="6"/>
        <v>119996</v>
      </c>
      <c r="H48" s="158">
        <f t="shared" si="6"/>
        <v>2678027</v>
      </c>
      <c r="I48" s="221">
        <f t="shared" si="3"/>
        <v>93.70166162754664</v>
      </c>
      <c r="J48" s="172">
        <f t="shared" si="3"/>
        <v>25.927814558088887</v>
      </c>
      <c r="K48" s="222">
        <f t="shared" si="3"/>
        <v>83.87754002622164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zoomScale="80" zoomScaleNormal="80" workbookViewId="0" topLeftCell="A1">
      <selection activeCell="Q10" sqref="Q10"/>
    </sheetView>
  </sheetViews>
  <sheetFormatPr defaultColWidth="9.00390625" defaultRowHeight="24" customHeight="1"/>
  <cols>
    <col min="1" max="1" width="2.625" style="329" customWidth="1"/>
    <col min="2" max="2" width="2.625" style="330" customWidth="1"/>
    <col min="3" max="16384" width="2.625" style="329" customWidth="1"/>
  </cols>
  <sheetData>
    <row r="1" spans="1:33" ht="24" customHeight="1">
      <c r="A1" s="328" t="s">
        <v>177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</row>
    <row r="2" ht="24" customHeight="1">
      <c r="A2" s="330"/>
    </row>
    <row r="3" spans="1:32" ht="24" customHeight="1">
      <c r="A3" s="331" t="s">
        <v>178</v>
      </c>
      <c r="B3" s="331"/>
      <c r="C3" s="331"/>
      <c r="D3" s="331"/>
      <c r="E3" s="332"/>
      <c r="F3" s="332"/>
      <c r="G3" s="332"/>
      <c r="H3" s="332"/>
      <c r="I3" s="332"/>
      <c r="J3" s="332"/>
      <c r="K3" s="333"/>
      <c r="L3" s="333"/>
      <c r="M3" s="334"/>
      <c r="N3" s="334"/>
      <c r="O3" s="33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</row>
    <row r="4" spans="1:32" ht="24" customHeight="1">
      <c r="A4" s="331" t="s">
        <v>179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3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</row>
    <row r="5" spans="1:32" ht="24" customHeight="1">
      <c r="A5" s="333"/>
      <c r="B5" s="331" t="s">
        <v>180</v>
      </c>
      <c r="C5" s="331"/>
      <c r="D5" s="331"/>
      <c r="E5" s="331"/>
      <c r="F5" s="331"/>
      <c r="G5" s="333"/>
      <c r="H5" s="333"/>
      <c r="I5" s="333"/>
      <c r="J5" s="333"/>
      <c r="K5" s="333"/>
      <c r="L5" s="333"/>
      <c r="M5" s="333"/>
      <c r="N5" s="333"/>
      <c r="O5" s="333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</row>
    <row r="6" spans="1:32" ht="24" customHeight="1">
      <c r="A6" s="333"/>
      <c r="B6" s="336"/>
      <c r="C6" s="331" t="s">
        <v>181</v>
      </c>
      <c r="D6" s="331"/>
      <c r="E6" s="331"/>
      <c r="F6" s="331"/>
      <c r="G6" s="331"/>
      <c r="H6" s="331"/>
      <c r="I6" s="331"/>
      <c r="J6" s="333"/>
      <c r="K6" s="333"/>
      <c r="L6" s="333"/>
      <c r="M6" s="333"/>
      <c r="N6" s="333"/>
      <c r="O6" s="333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</row>
    <row r="7" spans="1:32" ht="24" customHeight="1">
      <c r="A7" s="333"/>
      <c r="B7" s="336"/>
      <c r="C7" s="333"/>
      <c r="D7" s="331" t="s">
        <v>182</v>
      </c>
      <c r="E7" s="331"/>
      <c r="F7" s="331"/>
      <c r="G7" s="331"/>
      <c r="H7" s="331"/>
      <c r="I7" s="331"/>
      <c r="J7" s="333"/>
      <c r="K7" s="333"/>
      <c r="L7" s="333"/>
      <c r="M7" s="333"/>
      <c r="N7" s="333"/>
      <c r="O7" s="333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</row>
    <row r="8" spans="1:32" ht="24" customHeight="1">
      <c r="A8" s="333"/>
      <c r="B8" s="336"/>
      <c r="C8" s="333"/>
      <c r="D8" s="331" t="s">
        <v>183</v>
      </c>
      <c r="E8" s="331"/>
      <c r="F8" s="331"/>
      <c r="G8" s="331"/>
      <c r="H8" s="331"/>
      <c r="I8" s="333"/>
      <c r="J8" s="333"/>
      <c r="K8" s="333"/>
      <c r="L8" s="333"/>
      <c r="M8" s="333"/>
      <c r="N8" s="333"/>
      <c r="O8" s="333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</row>
    <row r="9" spans="1:32" ht="24" customHeight="1">
      <c r="A9" s="334"/>
      <c r="B9" s="334"/>
      <c r="C9" s="334"/>
      <c r="D9" s="331" t="s">
        <v>184</v>
      </c>
      <c r="E9" s="331"/>
      <c r="F9" s="331"/>
      <c r="G9" s="331"/>
      <c r="H9" s="331"/>
      <c r="I9" s="331"/>
      <c r="J9" s="331"/>
      <c r="K9" s="334"/>
      <c r="L9" s="334"/>
      <c r="M9" s="333"/>
      <c r="N9" s="333"/>
      <c r="O9" s="333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</row>
    <row r="10" spans="1:32" ht="24" customHeight="1">
      <c r="A10" s="333"/>
      <c r="B10" s="336"/>
      <c r="C10" s="333"/>
      <c r="D10" s="331" t="s">
        <v>185</v>
      </c>
      <c r="E10" s="331"/>
      <c r="F10" s="331"/>
      <c r="G10" s="331"/>
      <c r="H10" s="331"/>
      <c r="I10" s="331"/>
      <c r="J10" s="333"/>
      <c r="K10" s="333"/>
      <c r="L10" s="333"/>
      <c r="M10" s="333"/>
      <c r="N10" s="333"/>
      <c r="O10" s="333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</row>
    <row r="11" spans="1:32" ht="24" customHeight="1">
      <c r="A11" s="333"/>
      <c r="B11" s="336"/>
      <c r="C11" s="331" t="s">
        <v>186</v>
      </c>
      <c r="D11" s="331"/>
      <c r="E11" s="331"/>
      <c r="F11" s="331"/>
      <c r="G11" s="331"/>
      <c r="H11" s="331"/>
      <c r="I11" s="331"/>
      <c r="J11" s="333"/>
      <c r="K11" s="333"/>
      <c r="L11" s="333"/>
      <c r="M11" s="333"/>
      <c r="N11" s="333"/>
      <c r="O11" s="333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</row>
    <row r="12" spans="1:32" ht="24" customHeight="1">
      <c r="A12" s="333"/>
      <c r="B12" s="336"/>
      <c r="C12" s="333"/>
      <c r="D12" s="331" t="s">
        <v>187</v>
      </c>
      <c r="E12" s="331"/>
      <c r="F12" s="331"/>
      <c r="G12" s="331"/>
      <c r="H12" s="331"/>
      <c r="I12" s="331"/>
      <c r="J12" s="331"/>
      <c r="K12" s="331"/>
      <c r="L12" s="333"/>
      <c r="M12" s="333"/>
      <c r="N12" s="333"/>
      <c r="O12" s="333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</row>
    <row r="13" spans="1:32" ht="24" customHeight="1">
      <c r="A13" s="333"/>
      <c r="B13" s="336"/>
      <c r="C13" s="333"/>
      <c r="D13" s="333"/>
      <c r="E13" s="331" t="s">
        <v>188</v>
      </c>
      <c r="F13" s="331"/>
      <c r="G13" s="331"/>
      <c r="H13" s="331"/>
      <c r="I13" s="333"/>
      <c r="J13" s="333"/>
      <c r="K13" s="333"/>
      <c r="L13" s="333"/>
      <c r="M13" s="333"/>
      <c r="N13" s="333"/>
      <c r="O13" s="333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</row>
    <row r="14" spans="1:32" ht="24" customHeight="1">
      <c r="A14" s="334"/>
      <c r="B14" s="334"/>
      <c r="C14" s="334"/>
      <c r="D14" s="334"/>
      <c r="E14" s="331" t="s">
        <v>189</v>
      </c>
      <c r="F14" s="331"/>
      <c r="G14" s="331"/>
      <c r="H14" s="331"/>
      <c r="I14" s="334"/>
      <c r="J14" s="334"/>
      <c r="K14" s="334"/>
      <c r="L14" s="334"/>
      <c r="M14" s="334"/>
      <c r="N14" s="334"/>
      <c r="O14" s="334"/>
      <c r="P14" s="334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</row>
    <row r="15" spans="1:32" ht="24" customHeight="1">
      <c r="A15" s="333"/>
      <c r="B15" s="336"/>
      <c r="C15" s="333"/>
      <c r="D15" s="333"/>
      <c r="E15" s="331" t="s">
        <v>190</v>
      </c>
      <c r="F15" s="331"/>
      <c r="G15" s="331"/>
      <c r="H15" s="331"/>
      <c r="I15" s="331"/>
      <c r="J15" s="331"/>
      <c r="K15" s="333"/>
      <c r="L15" s="333"/>
      <c r="M15" s="333"/>
      <c r="N15" s="333"/>
      <c r="O15" s="333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</row>
    <row r="16" spans="1:32" ht="24" customHeight="1">
      <c r="A16" s="333"/>
      <c r="B16" s="336"/>
      <c r="C16" s="333"/>
      <c r="D16" s="331" t="s">
        <v>191</v>
      </c>
      <c r="E16" s="331"/>
      <c r="F16" s="331"/>
      <c r="G16" s="331"/>
      <c r="H16" s="331"/>
      <c r="I16" s="331"/>
      <c r="J16" s="331"/>
      <c r="K16" s="331"/>
      <c r="L16" s="333"/>
      <c r="M16" s="333"/>
      <c r="N16" s="333"/>
      <c r="O16" s="333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</row>
    <row r="17" spans="1:32" ht="24" customHeight="1">
      <c r="A17" s="333"/>
      <c r="B17" s="336"/>
      <c r="C17" s="333"/>
      <c r="D17" s="333"/>
      <c r="E17" s="331" t="s">
        <v>192</v>
      </c>
      <c r="F17" s="331"/>
      <c r="G17" s="331"/>
      <c r="H17" s="331"/>
      <c r="I17" s="331"/>
      <c r="J17" s="333"/>
      <c r="K17" s="333"/>
      <c r="L17" s="333"/>
      <c r="M17" s="333"/>
      <c r="N17" s="333"/>
      <c r="O17" s="333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</row>
    <row r="18" spans="1:32" ht="24" customHeight="1">
      <c r="A18" s="334"/>
      <c r="B18" s="334"/>
      <c r="C18" s="334"/>
      <c r="D18" s="334"/>
      <c r="E18" s="337" t="s">
        <v>193</v>
      </c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2" ht="24" customHeight="1">
      <c r="A19" s="333"/>
      <c r="B19" s="338"/>
      <c r="C19" s="331" t="s">
        <v>194</v>
      </c>
      <c r="D19" s="331"/>
      <c r="E19" s="331"/>
      <c r="F19" s="331"/>
      <c r="G19" s="331"/>
      <c r="H19" s="331"/>
      <c r="I19" s="331"/>
      <c r="J19" s="333"/>
      <c r="K19" s="333"/>
      <c r="L19" s="333"/>
      <c r="M19" s="333"/>
      <c r="N19" s="333"/>
      <c r="O19" s="333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</row>
    <row r="20" spans="1:32" ht="24" customHeight="1">
      <c r="A20" s="333"/>
      <c r="B20" s="336"/>
      <c r="C20" s="331" t="s">
        <v>195</v>
      </c>
      <c r="D20" s="331"/>
      <c r="E20" s="331"/>
      <c r="F20" s="331"/>
      <c r="G20" s="331"/>
      <c r="H20" s="331"/>
      <c r="I20" s="331"/>
      <c r="J20" s="331"/>
      <c r="K20" s="331"/>
      <c r="L20" s="333"/>
      <c r="M20" s="333"/>
      <c r="N20" s="333"/>
      <c r="O20" s="333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</row>
    <row r="21" spans="1:32" ht="24" customHeight="1">
      <c r="A21" s="333"/>
      <c r="B21" s="336"/>
      <c r="C21" s="331" t="s">
        <v>196</v>
      </c>
      <c r="D21" s="331"/>
      <c r="E21" s="331"/>
      <c r="F21" s="331"/>
      <c r="G21" s="331"/>
      <c r="H21" s="331"/>
      <c r="I21" s="333"/>
      <c r="J21" s="333"/>
      <c r="K21" s="333"/>
      <c r="L21" s="333"/>
      <c r="M21" s="333"/>
      <c r="N21" s="333"/>
      <c r="O21" s="333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</row>
    <row r="22" spans="1:32" ht="24" customHeight="1">
      <c r="A22" s="334"/>
      <c r="B22" s="334"/>
      <c r="C22" s="331" t="s">
        <v>197</v>
      </c>
      <c r="D22" s="331"/>
      <c r="E22" s="331"/>
      <c r="F22" s="331"/>
      <c r="G22" s="331"/>
      <c r="H22" s="331"/>
      <c r="I22" s="331"/>
      <c r="J22" s="331"/>
      <c r="K22" s="331"/>
      <c r="L22" s="334"/>
      <c r="M22" s="334"/>
      <c r="N22" s="334"/>
      <c r="O22" s="333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</row>
    <row r="23" spans="1:32" ht="24" customHeight="1">
      <c r="A23" s="333"/>
      <c r="B23" s="336"/>
      <c r="C23" s="333"/>
      <c r="D23" s="331" t="s">
        <v>198</v>
      </c>
      <c r="E23" s="331"/>
      <c r="F23" s="331"/>
      <c r="G23" s="331"/>
      <c r="H23" s="331"/>
      <c r="I23" s="331"/>
      <c r="J23" s="333"/>
      <c r="K23" s="333"/>
      <c r="L23" s="333"/>
      <c r="M23" s="333"/>
      <c r="N23" s="333"/>
      <c r="O23" s="333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</row>
    <row r="24" spans="1:32" ht="24" customHeight="1">
      <c r="A24" s="333"/>
      <c r="B24" s="336"/>
      <c r="C24" s="333"/>
      <c r="D24" s="331" t="s">
        <v>199</v>
      </c>
      <c r="E24" s="331"/>
      <c r="F24" s="331"/>
      <c r="G24" s="331"/>
      <c r="H24" s="331"/>
      <c r="I24" s="331"/>
      <c r="J24" s="333"/>
      <c r="K24" s="333"/>
      <c r="L24" s="333"/>
      <c r="M24" s="333"/>
      <c r="N24" s="333"/>
      <c r="O24" s="333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</row>
    <row r="25" spans="1:32" ht="24" customHeight="1">
      <c r="A25" s="334"/>
      <c r="B25" s="331" t="s">
        <v>58</v>
      </c>
      <c r="C25" s="331"/>
      <c r="D25" s="331"/>
      <c r="E25" s="331"/>
      <c r="F25" s="331"/>
      <c r="G25" s="331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</row>
    <row r="26" spans="1:32" ht="24" customHeight="1">
      <c r="A26" s="333"/>
      <c r="B26" s="336"/>
      <c r="C26" s="331" t="s">
        <v>200</v>
      </c>
      <c r="D26" s="331"/>
      <c r="E26" s="331"/>
      <c r="F26" s="331"/>
      <c r="G26" s="331"/>
      <c r="H26" s="331"/>
      <c r="I26" s="333"/>
      <c r="J26" s="333"/>
      <c r="K26" s="333"/>
      <c r="L26" s="333"/>
      <c r="M26" s="333"/>
      <c r="N26" s="333"/>
      <c r="O26" s="333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</row>
    <row r="27" spans="1:32" ht="24" customHeight="1">
      <c r="A27" s="333"/>
      <c r="B27" s="336"/>
      <c r="C27" s="331" t="s">
        <v>201</v>
      </c>
      <c r="D27" s="331"/>
      <c r="E27" s="331"/>
      <c r="F27" s="331"/>
      <c r="G27" s="331"/>
      <c r="H27" s="331"/>
      <c r="I27" s="331"/>
      <c r="J27" s="333"/>
      <c r="K27" s="333"/>
      <c r="L27" s="333"/>
      <c r="M27" s="333"/>
      <c r="N27" s="333"/>
      <c r="O27" s="333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</row>
    <row r="28" spans="1:32" ht="24" customHeight="1">
      <c r="A28" s="333"/>
      <c r="B28" s="336"/>
      <c r="C28" s="331" t="s">
        <v>202</v>
      </c>
      <c r="D28" s="331"/>
      <c r="E28" s="331"/>
      <c r="F28" s="331"/>
      <c r="G28" s="331"/>
      <c r="H28" s="331"/>
      <c r="I28" s="331"/>
      <c r="J28" s="331"/>
      <c r="K28" s="333"/>
      <c r="L28" s="333"/>
      <c r="M28" s="333"/>
      <c r="N28" s="333"/>
      <c r="O28" s="333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</row>
    <row r="29" spans="1:32" ht="24" customHeight="1">
      <c r="A29" s="339" t="s">
        <v>203</v>
      </c>
      <c r="B29" s="339"/>
      <c r="C29" s="339"/>
      <c r="D29" s="339"/>
      <c r="E29" s="339"/>
      <c r="F29" s="339"/>
      <c r="G29" s="339"/>
      <c r="H29" s="339"/>
      <c r="I29" s="339"/>
      <c r="J29" s="334"/>
      <c r="K29" s="334"/>
      <c r="L29" s="334"/>
      <c r="M29" s="333"/>
      <c r="N29" s="333"/>
      <c r="O29" s="333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</row>
    <row r="30" spans="1:32" ht="24" customHeight="1">
      <c r="A30" s="333"/>
      <c r="B30" s="331" t="s">
        <v>61</v>
      </c>
      <c r="C30" s="331"/>
      <c r="D30" s="331"/>
      <c r="E30" s="331"/>
      <c r="F30" s="331"/>
      <c r="G30" s="331"/>
      <c r="H30" s="331"/>
      <c r="I30" s="331"/>
      <c r="J30" s="331"/>
      <c r="K30" s="333"/>
      <c r="L30" s="333"/>
      <c r="M30" s="333"/>
      <c r="N30" s="333"/>
      <c r="O30" s="333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</row>
    <row r="31" spans="1:32" ht="24" customHeight="1">
      <c r="A31" s="333"/>
      <c r="B31" s="331" t="s">
        <v>62</v>
      </c>
      <c r="C31" s="331"/>
      <c r="D31" s="331"/>
      <c r="E31" s="331"/>
      <c r="F31" s="331"/>
      <c r="G31" s="331"/>
      <c r="H31" s="331"/>
      <c r="I31" s="331"/>
      <c r="J31" s="331"/>
      <c r="K31" s="333"/>
      <c r="L31" s="333"/>
      <c r="M31" s="333"/>
      <c r="N31" s="333"/>
      <c r="O31" s="333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</row>
    <row r="32" spans="1:32" ht="24" customHeight="1">
      <c r="A32" s="333"/>
      <c r="B32" s="336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</row>
    <row r="33" spans="1:32" ht="24" customHeight="1">
      <c r="A33" s="333"/>
      <c r="B33" s="336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</row>
    <row r="34" spans="1:32" ht="24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3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</row>
    <row r="35" spans="1:32" ht="24" customHeight="1">
      <c r="A35" s="333"/>
      <c r="B35" s="336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</row>
    <row r="36" spans="1:32" ht="24" customHeight="1">
      <c r="A36" s="333"/>
      <c r="B36" s="336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</row>
    <row r="37" spans="1:32" ht="24" customHeight="1">
      <c r="A37" s="333"/>
      <c r="B37" s="336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</row>
    <row r="38" spans="1:32" ht="24" customHeight="1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3"/>
      <c r="N38" s="333"/>
      <c r="O38" s="333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</row>
    <row r="39" spans="1:32" ht="24" customHeight="1">
      <c r="A39" s="333"/>
      <c r="B39" s="336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</row>
    <row r="40" spans="1:32" ht="24" customHeight="1">
      <c r="A40" s="333"/>
      <c r="B40" s="336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</row>
    <row r="41" spans="1:32" ht="24" customHeight="1">
      <c r="A41" s="333"/>
      <c r="B41" s="336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</row>
    <row r="42" spans="1:32" ht="24" customHeight="1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</row>
    <row r="43" spans="1:32" ht="24" customHeight="1">
      <c r="A43" s="333"/>
      <c r="B43" s="336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</row>
    <row r="44" spans="1:32" ht="24" customHeight="1">
      <c r="A44" s="333"/>
      <c r="B44" s="336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</row>
    <row r="45" spans="1:32" ht="24" customHeight="1">
      <c r="A45" s="333"/>
      <c r="B45" s="336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</row>
    <row r="46" spans="1:32" ht="24" customHeight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26"/>
      <c r="N46" s="326"/>
      <c r="O46" s="326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</row>
    <row r="47" spans="1:32" ht="24" customHeight="1">
      <c r="A47" s="326"/>
      <c r="B47" s="341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</row>
    <row r="48" spans="1:32" ht="24" customHeight="1">
      <c r="A48" s="326"/>
      <c r="B48" s="341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</row>
    <row r="49" spans="1:32" ht="24" customHeight="1">
      <c r="A49" s="334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42"/>
      <c r="O49" s="342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</row>
    <row r="50" spans="1:32" ht="24" customHeight="1">
      <c r="A50" s="334"/>
      <c r="B50" s="338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</row>
    <row r="51" spans="1:32" ht="24" customHeight="1">
      <c r="A51" s="334"/>
      <c r="B51" s="338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</row>
    <row r="52" spans="1:32" ht="24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26"/>
      <c r="L52" s="326"/>
      <c r="M52" s="326"/>
      <c r="N52" s="326"/>
      <c r="O52" s="326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</row>
    <row r="53" spans="1:32" ht="24" customHeight="1">
      <c r="A53" s="326"/>
      <c r="B53" s="341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</row>
  </sheetData>
  <mergeCells count="29">
    <mergeCell ref="B31:J31"/>
    <mergeCell ref="C27:I27"/>
    <mergeCell ref="C28:J28"/>
    <mergeCell ref="A29:I29"/>
    <mergeCell ref="B30:J30"/>
    <mergeCell ref="D23:I23"/>
    <mergeCell ref="D24:I24"/>
    <mergeCell ref="B25:G25"/>
    <mergeCell ref="C26:H26"/>
    <mergeCell ref="C19:I19"/>
    <mergeCell ref="C20:K20"/>
    <mergeCell ref="C21:H21"/>
    <mergeCell ref="C22:K22"/>
    <mergeCell ref="E14:H14"/>
    <mergeCell ref="E15:J15"/>
    <mergeCell ref="D16:K16"/>
    <mergeCell ref="E17:I17"/>
    <mergeCell ref="D10:I10"/>
    <mergeCell ref="C11:I11"/>
    <mergeCell ref="D12:K12"/>
    <mergeCell ref="E13:H13"/>
    <mergeCell ref="C6:I6"/>
    <mergeCell ref="D7:I7"/>
    <mergeCell ref="D8:H8"/>
    <mergeCell ref="D9:J9"/>
    <mergeCell ref="A1:AG1"/>
    <mergeCell ref="A3:D3"/>
    <mergeCell ref="A4:N4"/>
    <mergeCell ref="B5:F5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D7" location="'(ｲ)個人均等割'!A1" display="(ｲ) 均等割"/>
    <hyperlink ref="D8" location="'(ﾛ)所得割'!A1" display="(ﾛ) 所得割"/>
    <hyperlink ref="D9" location="'(ﾊ)法人均等割'!A1" display="(ﾊ) 法人均等割"/>
    <hyperlink ref="D10" location="'(ﾆ)法人税割'!A1" display="(ﾆ) 法人税割"/>
    <hyperlink ref="C11" location="'(2)固定資産税'!A1" display="(2) 固定資産税"/>
    <hyperlink ref="D12" location="'(ｲ)純固定資産税'!A1" display="(ｲ) 純固定資産税"/>
    <hyperlink ref="E13" location="a土地!A1" display="a 土地"/>
    <hyperlink ref="E14" location="b家屋!A1" display="b 家屋"/>
    <hyperlink ref="E15" location="c償却資産!A1" display="c 償却資産"/>
    <hyperlink ref="D16" location="'(ﾛ)交納付金'!A1" display="(ﾛ) 市町村交納付金"/>
    <hyperlink ref="E17" location="a交付金!A1" display="a 交付金"/>
    <hyperlink ref="E18" location="b納付金!A1" display="b 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K48"/>
  <sheetViews>
    <sheetView showGridLines="0" workbookViewId="0" topLeftCell="A6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+'帳票61_06(1)'!EZ4</f>
        <v>2464009</v>
      </c>
      <c r="D5" s="127">
        <f>+'帳票61_06(1)'!FA4</f>
        <v>62771</v>
      </c>
      <c r="E5" s="128">
        <f>SUM(C5:D5)</f>
        <v>2526780</v>
      </c>
      <c r="F5" s="126">
        <f>+'帳票61_06(1)'!FE4</f>
        <v>2464009</v>
      </c>
      <c r="G5" s="127">
        <f>+'帳票61_06(1)'!FF4</f>
        <v>800</v>
      </c>
      <c r="H5" s="128">
        <f>SUM(F5:G5)</f>
        <v>2464809</v>
      </c>
      <c r="I5" s="188">
        <f>IF(C5=0,"－",(F5/C5)*100)</f>
        <v>100</v>
      </c>
      <c r="J5" s="142">
        <f aca="true" t="shared" si="0" ref="J5:K36">IF(D5=0,"－",(G5/D5)*100)</f>
        <v>1.2744738812508962</v>
      </c>
      <c r="K5" s="189">
        <f>IF(E5=0,"－",(H5/E5)*100)</f>
        <v>97.54743190938665</v>
      </c>
    </row>
    <row r="6" spans="1:11" ht="13.5">
      <c r="A6" s="17"/>
      <c r="B6" s="75" t="str">
        <f>+'帳票61_06(1)'!B5</f>
        <v>宜野湾市</v>
      </c>
      <c r="C6" s="129">
        <f>+'帳票61_06(1)'!EZ5</f>
        <v>484961</v>
      </c>
      <c r="D6" s="130">
        <f>+'帳票61_06(1)'!FA5</f>
        <v>112</v>
      </c>
      <c r="E6" s="131">
        <f aca="true" t="shared" si="1" ref="E6:E45">SUM(C6:D6)</f>
        <v>485073</v>
      </c>
      <c r="F6" s="129">
        <f>+'帳票61_06(1)'!FE5</f>
        <v>484961</v>
      </c>
      <c r="G6" s="130">
        <f>+'帳票61_06(1)'!FF5</f>
        <v>62</v>
      </c>
      <c r="H6" s="131">
        <f aca="true" t="shared" si="2" ref="H6:H45">SUM(F6:G6)</f>
        <v>485023</v>
      </c>
      <c r="I6" s="190">
        <f aca="true" t="shared" si="3" ref="I6:K48">IF(C6=0,"－",(F6/C6)*100)</f>
        <v>100</v>
      </c>
      <c r="J6" s="145">
        <f t="shared" si="0"/>
        <v>55.35714285714286</v>
      </c>
      <c r="K6" s="191">
        <f t="shared" si="0"/>
        <v>99.98969227312178</v>
      </c>
    </row>
    <row r="7" spans="1:11" ht="13.5">
      <c r="A7" s="17"/>
      <c r="B7" s="75" t="str">
        <f>+'帳票61_06(1)'!B6</f>
        <v>石垣市</v>
      </c>
      <c r="C7" s="129">
        <f>+'帳票61_06(1)'!EZ6</f>
        <v>281874</v>
      </c>
      <c r="D7" s="130">
        <f>+'帳票61_06(1)'!FA6</f>
        <v>0</v>
      </c>
      <c r="E7" s="131">
        <f t="shared" si="1"/>
        <v>281874</v>
      </c>
      <c r="F7" s="129">
        <f>+'帳票61_06(1)'!FE6</f>
        <v>281874</v>
      </c>
      <c r="G7" s="130">
        <f>+'帳票61_06(1)'!FF6</f>
        <v>0</v>
      </c>
      <c r="H7" s="131">
        <f t="shared" si="2"/>
        <v>281874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+'帳票61_06(1)'!EZ7</f>
        <v>1298481</v>
      </c>
      <c r="D8" s="130">
        <f>+'帳票61_06(1)'!FA7</f>
        <v>0</v>
      </c>
      <c r="E8" s="131">
        <f t="shared" si="1"/>
        <v>1298481</v>
      </c>
      <c r="F8" s="129">
        <f>+'帳票61_06(1)'!FE7</f>
        <v>1298481</v>
      </c>
      <c r="G8" s="130">
        <f>+'帳票61_06(1)'!FF7</f>
        <v>0</v>
      </c>
      <c r="H8" s="131">
        <f t="shared" si="2"/>
        <v>1298481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+'帳票61_06(1)'!EZ8</f>
        <v>315664</v>
      </c>
      <c r="D9" s="133">
        <f>+'帳票61_06(1)'!FA8</f>
        <v>0</v>
      </c>
      <c r="E9" s="134">
        <f t="shared" si="1"/>
        <v>315664</v>
      </c>
      <c r="F9" s="132">
        <f>+'帳票61_06(1)'!FE8</f>
        <v>315664</v>
      </c>
      <c r="G9" s="133">
        <f>+'帳票61_06(1)'!FF8</f>
        <v>0</v>
      </c>
      <c r="H9" s="134">
        <f t="shared" si="2"/>
        <v>315664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+'帳票61_06(1)'!EZ9</f>
        <v>302934</v>
      </c>
      <c r="D10" s="136">
        <f>+'帳票61_06(1)'!FA9</f>
        <v>0</v>
      </c>
      <c r="E10" s="137">
        <f t="shared" si="1"/>
        <v>302934</v>
      </c>
      <c r="F10" s="135">
        <f>+'帳票61_06(1)'!FE9</f>
        <v>302934</v>
      </c>
      <c r="G10" s="136">
        <f>+'帳票61_06(1)'!FF9</f>
        <v>0</v>
      </c>
      <c r="H10" s="137">
        <f t="shared" si="2"/>
        <v>302934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+'帳票61_06(1)'!EZ10</f>
        <v>658339</v>
      </c>
      <c r="D11" s="130">
        <f>+'帳票61_06(1)'!FA10</f>
        <v>3</v>
      </c>
      <c r="E11" s="131">
        <f t="shared" si="1"/>
        <v>658342</v>
      </c>
      <c r="F11" s="129">
        <f>+'帳票61_06(1)'!FE10</f>
        <v>658339</v>
      </c>
      <c r="G11" s="130">
        <f>+'帳票61_06(1)'!FF10</f>
        <v>3</v>
      </c>
      <c r="H11" s="131">
        <f t="shared" si="2"/>
        <v>658342</v>
      </c>
      <c r="I11" s="190">
        <f t="shared" si="3"/>
        <v>100</v>
      </c>
      <c r="J11" s="145">
        <f t="shared" si="0"/>
        <v>100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+'帳票61_06(1)'!EZ11</f>
        <v>241873</v>
      </c>
      <c r="D12" s="130">
        <f>+'帳票61_06(1)'!FA11</f>
        <v>1356</v>
      </c>
      <c r="E12" s="131">
        <f t="shared" si="1"/>
        <v>243229</v>
      </c>
      <c r="F12" s="129">
        <f>+'帳票61_06(1)'!FE11</f>
        <v>241873</v>
      </c>
      <c r="G12" s="130">
        <f>+'帳票61_06(1)'!FF11</f>
        <v>0</v>
      </c>
      <c r="H12" s="131">
        <f t="shared" si="2"/>
        <v>241873</v>
      </c>
      <c r="I12" s="190">
        <f t="shared" si="3"/>
        <v>100</v>
      </c>
      <c r="J12" s="145">
        <f t="shared" si="0"/>
        <v>0</v>
      </c>
      <c r="K12" s="191">
        <f t="shared" si="0"/>
        <v>99.44250068865144</v>
      </c>
    </row>
    <row r="13" spans="1:11" ht="13.5">
      <c r="A13" s="17"/>
      <c r="B13" s="75" t="str">
        <f>+'帳票61_06(1)'!B12</f>
        <v>うるま市</v>
      </c>
      <c r="C13" s="129">
        <f>+'帳票61_06(1)'!EZ12</f>
        <v>649900</v>
      </c>
      <c r="D13" s="130">
        <f>+'帳票61_06(1)'!FA12</f>
        <v>14</v>
      </c>
      <c r="E13" s="131">
        <f t="shared" si="1"/>
        <v>649914</v>
      </c>
      <c r="F13" s="129">
        <f>+'帳票61_06(1)'!FE12</f>
        <v>649900</v>
      </c>
      <c r="G13" s="130">
        <f>+'帳票61_06(1)'!FF12</f>
        <v>14</v>
      </c>
      <c r="H13" s="131">
        <f t="shared" si="2"/>
        <v>649914</v>
      </c>
      <c r="I13" s="190">
        <f t="shared" si="3"/>
        <v>100</v>
      </c>
      <c r="J13" s="145">
        <f t="shared" si="0"/>
        <v>100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+'帳票61_06(1)'!EZ13</f>
        <v>333766</v>
      </c>
      <c r="D14" s="133">
        <f>+'帳票61_06(1)'!FA13</f>
        <v>0</v>
      </c>
      <c r="E14" s="134">
        <f t="shared" si="1"/>
        <v>333766</v>
      </c>
      <c r="F14" s="132">
        <f>+'帳票61_06(1)'!FE13</f>
        <v>333766</v>
      </c>
      <c r="G14" s="133">
        <f>+'帳票61_06(1)'!FF13</f>
        <v>0</v>
      </c>
      <c r="H14" s="134">
        <f t="shared" si="2"/>
        <v>333766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+'帳票61_06(1)'!EZ14</f>
        <v>206476</v>
      </c>
      <c r="D15" s="136">
        <f>+'帳票61_06(1)'!FA14</f>
        <v>0</v>
      </c>
      <c r="E15" s="137">
        <f t="shared" si="1"/>
        <v>206476</v>
      </c>
      <c r="F15" s="135">
        <f>+'帳票61_06(1)'!FE14</f>
        <v>206476</v>
      </c>
      <c r="G15" s="136">
        <f>+'帳票61_06(1)'!FF14</f>
        <v>0</v>
      </c>
      <c r="H15" s="137">
        <f t="shared" si="2"/>
        <v>206476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+'帳票61_06(1)'!EZ15</f>
        <v>32029</v>
      </c>
      <c r="D16" s="127">
        <f>+'帳票61_06(1)'!FA15</f>
        <v>0</v>
      </c>
      <c r="E16" s="128">
        <f t="shared" si="1"/>
        <v>32029</v>
      </c>
      <c r="F16" s="126">
        <f>+'帳票61_06(1)'!FE15</f>
        <v>32029</v>
      </c>
      <c r="G16" s="127">
        <f>+'帳票61_06(1)'!FF15</f>
        <v>0</v>
      </c>
      <c r="H16" s="128">
        <f t="shared" si="2"/>
        <v>32029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+'帳票61_06(1)'!EZ16</f>
        <v>16531</v>
      </c>
      <c r="D17" s="130">
        <f>+'帳票61_06(1)'!FA16</f>
        <v>0</v>
      </c>
      <c r="E17" s="131">
        <f t="shared" si="1"/>
        <v>16531</v>
      </c>
      <c r="F17" s="129">
        <f>+'帳票61_06(1)'!FE16</f>
        <v>16531</v>
      </c>
      <c r="G17" s="130">
        <f>+'帳票61_06(1)'!FF16</f>
        <v>0</v>
      </c>
      <c r="H17" s="131">
        <f t="shared" si="2"/>
        <v>16531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+'帳票61_06(1)'!EZ17</f>
        <v>9505</v>
      </c>
      <c r="D18" s="130">
        <f>+'帳票61_06(1)'!FA17</f>
        <v>0</v>
      </c>
      <c r="E18" s="131">
        <f t="shared" si="1"/>
        <v>9505</v>
      </c>
      <c r="F18" s="129">
        <f>+'帳票61_06(1)'!FE17</f>
        <v>9505</v>
      </c>
      <c r="G18" s="130">
        <f>+'帳票61_06(1)'!FF17</f>
        <v>0</v>
      </c>
      <c r="H18" s="131">
        <f t="shared" si="2"/>
        <v>9505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+'帳票61_06(1)'!EZ18</f>
        <v>57138</v>
      </c>
      <c r="D19" s="133">
        <f>+'帳票61_06(1)'!FA18</f>
        <v>0</v>
      </c>
      <c r="E19" s="134">
        <f t="shared" si="1"/>
        <v>57138</v>
      </c>
      <c r="F19" s="132">
        <f>+'帳票61_06(1)'!FE18</f>
        <v>57138</v>
      </c>
      <c r="G19" s="133">
        <f>+'帳票61_06(1)'!FF18</f>
        <v>0</v>
      </c>
      <c r="H19" s="134">
        <f t="shared" si="2"/>
        <v>57138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+'帳票61_06(1)'!EZ19</f>
        <v>77757</v>
      </c>
      <c r="D20" s="136">
        <f>+'帳票61_06(1)'!FA19</f>
        <v>0</v>
      </c>
      <c r="E20" s="137">
        <f t="shared" si="1"/>
        <v>77757</v>
      </c>
      <c r="F20" s="135">
        <f>+'帳票61_06(1)'!FE19</f>
        <v>77757</v>
      </c>
      <c r="G20" s="136">
        <f>+'帳票61_06(1)'!FF19</f>
        <v>0</v>
      </c>
      <c r="H20" s="137">
        <f t="shared" si="2"/>
        <v>77757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+'帳票61_06(1)'!EZ20</f>
        <v>45391</v>
      </c>
      <c r="D21" s="130">
        <f>+'帳票61_06(1)'!FA20</f>
        <v>0</v>
      </c>
      <c r="E21" s="131">
        <f t="shared" si="1"/>
        <v>45391</v>
      </c>
      <c r="F21" s="129">
        <f>+'帳票61_06(1)'!FE20</f>
        <v>45391</v>
      </c>
      <c r="G21" s="130">
        <f>+'帳票61_06(1)'!FF20</f>
        <v>0</v>
      </c>
      <c r="H21" s="131">
        <f t="shared" si="2"/>
        <v>45391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+'帳票61_06(1)'!EZ21</f>
        <v>22564</v>
      </c>
      <c r="D22" s="130">
        <f>+'帳票61_06(1)'!FA21</f>
        <v>0</v>
      </c>
      <c r="E22" s="131">
        <f t="shared" si="1"/>
        <v>22564</v>
      </c>
      <c r="F22" s="129">
        <f>+'帳票61_06(1)'!FE21</f>
        <v>22564</v>
      </c>
      <c r="G22" s="130">
        <f>+'帳票61_06(1)'!FF21</f>
        <v>0</v>
      </c>
      <c r="H22" s="131">
        <f t="shared" si="2"/>
        <v>22564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+'帳票61_06(1)'!EZ22</f>
        <v>49631</v>
      </c>
      <c r="D23" s="130">
        <f>+'帳票61_06(1)'!FA22</f>
        <v>0</v>
      </c>
      <c r="E23" s="131">
        <f t="shared" si="1"/>
        <v>49631</v>
      </c>
      <c r="F23" s="129">
        <f>+'帳票61_06(1)'!FE22</f>
        <v>49631</v>
      </c>
      <c r="G23" s="130">
        <f>+'帳票61_06(1)'!FF22</f>
        <v>0</v>
      </c>
      <c r="H23" s="131">
        <f t="shared" si="2"/>
        <v>49631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+'帳票61_06(1)'!EZ23</f>
        <v>26958</v>
      </c>
      <c r="D24" s="133">
        <f>+'帳票61_06(1)'!FA23</f>
        <v>0</v>
      </c>
      <c r="E24" s="134">
        <f t="shared" si="1"/>
        <v>26958</v>
      </c>
      <c r="F24" s="132">
        <f>+'帳票61_06(1)'!FE23</f>
        <v>26958</v>
      </c>
      <c r="G24" s="133">
        <f>+'帳票61_06(1)'!FF23</f>
        <v>0</v>
      </c>
      <c r="H24" s="134">
        <f t="shared" si="2"/>
        <v>26958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+'帳票61_06(1)'!EZ24</f>
        <v>171810</v>
      </c>
      <c r="D25" s="136">
        <f>+'帳票61_06(1)'!FA24</f>
        <v>0</v>
      </c>
      <c r="E25" s="137">
        <f t="shared" si="1"/>
        <v>171810</v>
      </c>
      <c r="F25" s="135">
        <f>+'帳票61_06(1)'!FE24</f>
        <v>171810</v>
      </c>
      <c r="G25" s="136">
        <f>+'帳票61_06(1)'!FF24</f>
        <v>0</v>
      </c>
      <c r="H25" s="137">
        <f t="shared" si="2"/>
        <v>171810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+'帳票61_06(1)'!EZ25</f>
        <v>99860</v>
      </c>
      <c r="D26" s="130">
        <f>+'帳票61_06(1)'!FA25</f>
        <v>5408</v>
      </c>
      <c r="E26" s="131">
        <f t="shared" si="1"/>
        <v>105268</v>
      </c>
      <c r="F26" s="129">
        <f>+'帳票61_06(1)'!FE25</f>
        <v>99860</v>
      </c>
      <c r="G26" s="130">
        <f>+'帳票61_06(1)'!FF25</f>
        <v>0</v>
      </c>
      <c r="H26" s="131">
        <f t="shared" si="2"/>
        <v>99860</v>
      </c>
      <c r="I26" s="190">
        <f t="shared" si="3"/>
        <v>100</v>
      </c>
      <c r="J26" s="145">
        <f t="shared" si="0"/>
        <v>0</v>
      </c>
      <c r="K26" s="191">
        <f t="shared" si="0"/>
        <v>94.86263631872934</v>
      </c>
    </row>
    <row r="27" spans="1:11" ht="13.5">
      <c r="A27" s="17"/>
      <c r="B27" s="75" t="str">
        <f>+'帳票61_06(1)'!B26</f>
        <v>北谷町</v>
      </c>
      <c r="C27" s="129">
        <f>+'帳票61_06(1)'!EZ26</f>
        <v>120031</v>
      </c>
      <c r="D27" s="130">
        <f>+'帳票61_06(1)'!FA26</f>
        <v>0</v>
      </c>
      <c r="E27" s="131">
        <f t="shared" si="1"/>
        <v>120031</v>
      </c>
      <c r="F27" s="129">
        <f>+'帳票61_06(1)'!FE26</f>
        <v>120031</v>
      </c>
      <c r="G27" s="130">
        <f>+'帳票61_06(1)'!FF26</f>
        <v>0</v>
      </c>
      <c r="H27" s="131">
        <f t="shared" si="2"/>
        <v>120031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+'帳票61_06(1)'!EZ27</f>
        <v>202756</v>
      </c>
      <c r="D28" s="130">
        <f>+'帳票61_06(1)'!FA27</f>
        <v>0</v>
      </c>
      <c r="E28" s="131">
        <f t="shared" si="1"/>
        <v>202756</v>
      </c>
      <c r="F28" s="129">
        <f>+'帳票61_06(1)'!FE27</f>
        <v>202756</v>
      </c>
      <c r="G28" s="130">
        <f>+'帳票61_06(1)'!FF27</f>
        <v>0</v>
      </c>
      <c r="H28" s="131">
        <f t="shared" si="2"/>
        <v>202756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+'帳票61_06(1)'!EZ28</f>
        <v>74190</v>
      </c>
      <c r="D29" s="133">
        <f>+'帳票61_06(1)'!FA28</f>
        <v>0</v>
      </c>
      <c r="E29" s="134">
        <f t="shared" si="1"/>
        <v>74190</v>
      </c>
      <c r="F29" s="132">
        <f>+'帳票61_06(1)'!FE28</f>
        <v>74190</v>
      </c>
      <c r="G29" s="133">
        <f>+'帳票61_06(1)'!FF28</f>
        <v>0</v>
      </c>
      <c r="H29" s="134">
        <f t="shared" si="2"/>
        <v>74190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+'帳票61_06(1)'!EZ29</f>
        <v>148169</v>
      </c>
      <c r="D30" s="136">
        <f>+'帳票61_06(1)'!FA29</f>
        <v>0</v>
      </c>
      <c r="E30" s="137">
        <f t="shared" si="1"/>
        <v>148169</v>
      </c>
      <c r="F30" s="135">
        <f>+'帳票61_06(1)'!FE29</f>
        <v>148169</v>
      </c>
      <c r="G30" s="136">
        <f>+'帳票61_06(1)'!FF29</f>
        <v>0</v>
      </c>
      <c r="H30" s="137">
        <f t="shared" si="2"/>
        <v>148169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+'帳票61_06(1)'!EZ30</f>
        <v>68629</v>
      </c>
      <c r="D31" s="130">
        <f>+'帳票61_06(1)'!FA30</f>
        <v>0</v>
      </c>
      <c r="E31" s="131">
        <f t="shared" si="1"/>
        <v>68629</v>
      </c>
      <c r="F31" s="129">
        <f>+'帳票61_06(1)'!FE30</f>
        <v>68629</v>
      </c>
      <c r="G31" s="130">
        <f>+'帳票61_06(1)'!FF30</f>
        <v>0</v>
      </c>
      <c r="H31" s="131">
        <f t="shared" si="2"/>
        <v>68629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+'帳票61_06(1)'!EZ31</f>
        <v>269659</v>
      </c>
      <c r="D32" s="130">
        <f>+'帳票61_06(1)'!FA31</f>
        <v>0</v>
      </c>
      <c r="E32" s="131">
        <f t="shared" si="1"/>
        <v>269659</v>
      </c>
      <c r="F32" s="129">
        <f>+'帳票61_06(1)'!FE31</f>
        <v>269659</v>
      </c>
      <c r="G32" s="130">
        <f>+'帳票61_06(1)'!FF31</f>
        <v>0</v>
      </c>
      <c r="H32" s="131">
        <f t="shared" si="2"/>
        <v>269659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+'帳票61_06(1)'!EZ32</f>
        <v>3853</v>
      </c>
      <c r="D33" s="130">
        <f>+'帳票61_06(1)'!FA32</f>
        <v>0</v>
      </c>
      <c r="E33" s="131">
        <f t="shared" si="1"/>
        <v>3853</v>
      </c>
      <c r="F33" s="129">
        <f>+'帳票61_06(1)'!FE32</f>
        <v>3853</v>
      </c>
      <c r="G33" s="130">
        <f>+'帳票61_06(1)'!FF32</f>
        <v>0</v>
      </c>
      <c r="H33" s="131">
        <f t="shared" si="2"/>
        <v>3853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+'帳票61_06(1)'!EZ33</f>
        <v>4724</v>
      </c>
      <c r="D34" s="133">
        <f>+'帳票61_06(1)'!FA33</f>
        <v>0</v>
      </c>
      <c r="E34" s="134">
        <f t="shared" si="1"/>
        <v>4724</v>
      </c>
      <c r="F34" s="132">
        <f>+'帳票61_06(1)'!FE33</f>
        <v>4724</v>
      </c>
      <c r="G34" s="133">
        <f>+'帳票61_06(1)'!FF33</f>
        <v>0</v>
      </c>
      <c r="H34" s="134">
        <f t="shared" si="2"/>
        <v>4724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+'帳票61_06(1)'!EZ34</f>
        <v>4579</v>
      </c>
      <c r="D35" s="136">
        <f>+'帳票61_06(1)'!FA34</f>
        <v>0</v>
      </c>
      <c r="E35" s="137">
        <f t="shared" si="1"/>
        <v>4579</v>
      </c>
      <c r="F35" s="135">
        <f>+'帳票61_06(1)'!FE34</f>
        <v>4579</v>
      </c>
      <c r="G35" s="136">
        <f>+'帳票61_06(1)'!FF34</f>
        <v>0</v>
      </c>
      <c r="H35" s="137">
        <f t="shared" si="2"/>
        <v>4579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+'帳票61_06(1)'!EZ35</f>
        <v>2811</v>
      </c>
      <c r="D36" s="130">
        <f>+'帳票61_06(1)'!FA35</f>
        <v>0</v>
      </c>
      <c r="E36" s="131">
        <f t="shared" si="1"/>
        <v>2811</v>
      </c>
      <c r="F36" s="129">
        <f>+'帳票61_06(1)'!FE35</f>
        <v>2811</v>
      </c>
      <c r="G36" s="130">
        <f>+'帳票61_06(1)'!FF35</f>
        <v>0</v>
      </c>
      <c r="H36" s="131">
        <f t="shared" si="2"/>
        <v>2811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+'帳票61_06(1)'!EZ36</f>
        <v>10634</v>
      </c>
      <c r="D37" s="130">
        <f>+'帳票61_06(1)'!FA36</f>
        <v>0</v>
      </c>
      <c r="E37" s="131">
        <f t="shared" si="1"/>
        <v>10634</v>
      </c>
      <c r="F37" s="129">
        <f>+'帳票61_06(1)'!FE36</f>
        <v>10634</v>
      </c>
      <c r="G37" s="130">
        <f>+'帳票61_06(1)'!FF36</f>
        <v>0</v>
      </c>
      <c r="H37" s="131">
        <f t="shared" si="2"/>
        <v>10634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+'帳票61_06(1)'!EZ37</f>
        <v>4034</v>
      </c>
      <c r="D38" s="130">
        <f>+'帳票61_06(1)'!FA37</f>
        <v>0</v>
      </c>
      <c r="E38" s="131">
        <f t="shared" si="1"/>
        <v>4034</v>
      </c>
      <c r="F38" s="129">
        <f>+'帳票61_06(1)'!FE37</f>
        <v>4034</v>
      </c>
      <c r="G38" s="130">
        <f>+'帳票61_06(1)'!FF37</f>
        <v>0</v>
      </c>
      <c r="H38" s="131">
        <f t="shared" si="2"/>
        <v>4034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+'帳票61_06(1)'!EZ38</f>
        <v>7540</v>
      </c>
      <c r="D39" s="133">
        <f>+'帳票61_06(1)'!FA38</f>
        <v>0</v>
      </c>
      <c r="E39" s="134">
        <f t="shared" si="1"/>
        <v>7540</v>
      </c>
      <c r="F39" s="132">
        <f>+'帳票61_06(1)'!FE38</f>
        <v>7540</v>
      </c>
      <c r="G39" s="133">
        <f>+'帳票61_06(1)'!FF38</f>
        <v>0</v>
      </c>
      <c r="H39" s="134">
        <f t="shared" si="2"/>
        <v>7540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+'帳票61_06(1)'!EZ39</f>
        <v>10353</v>
      </c>
      <c r="D40" s="136">
        <f>+'帳票61_06(1)'!FA39</f>
        <v>0</v>
      </c>
      <c r="E40" s="137">
        <f t="shared" si="1"/>
        <v>10353</v>
      </c>
      <c r="F40" s="135">
        <f>+'帳票61_06(1)'!FE39</f>
        <v>10353</v>
      </c>
      <c r="G40" s="136">
        <f>+'帳票61_06(1)'!FF39</f>
        <v>0</v>
      </c>
      <c r="H40" s="137">
        <f t="shared" si="2"/>
        <v>10353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+'帳票61_06(1)'!EZ40</f>
        <v>54762</v>
      </c>
      <c r="D41" s="130">
        <f>+'帳票61_06(1)'!FA40</f>
        <v>0</v>
      </c>
      <c r="E41" s="131">
        <f t="shared" si="1"/>
        <v>54762</v>
      </c>
      <c r="F41" s="129">
        <f>+'帳票61_06(1)'!FE40</f>
        <v>54762</v>
      </c>
      <c r="G41" s="130">
        <f>+'帳票61_06(1)'!FF40</f>
        <v>0</v>
      </c>
      <c r="H41" s="131">
        <f t="shared" si="2"/>
        <v>54762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+'帳票61_06(1)'!EZ41</f>
        <v>111065</v>
      </c>
      <c r="D42" s="130">
        <f>+'帳票61_06(1)'!FA41</f>
        <v>0</v>
      </c>
      <c r="E42" s="131">
        <f t="shared" si="1"/>
        <v>111065</v>
      </c>
      <c r="F42" s="129">
        <f>+'帳票61_06(1)'!FE41</f>
        <v>111065</v>
      </c>
      <c r="G42" s="130">
        <f>+'帳票61_06(1)'!FF41</f>
        <v>0</v>
      </c>
      <c r="H42" s="131">
        <f t="shared" si="2"/>
        <v>111065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+'帳票61_06(1)'!EZ42</f>
        <v>6369</v>
      </c>
      <c r="D43" s="130">
        <f>+'帳票61_06(1)'!FA42</f>
        <v>0</v>
      </c>
      <c r="E43" s="131">
        <f t="shared" si="1"/>
        <v>6369</v>
      </c>
      <c r="F43" s="129">
        <f>+'帳票61_06(1)'!FE42</f>
        <v>6369</v>
      </c>
      <c r="G43" s="130">
        <f>+'帳票61_06(1)'!FF42</f>
        <v>0</v>
      </c>
      <c r="H43" s="131">
        <f t="shared" si="2"/>
        <v>6369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+'帳票61_06(1)'!EZ43</f>
        <v>21112</v>
      </c>
      <c r="D44" s="133">
        <f>+'帳票61_06(1)'!FA43</f>
        <v>0</v>
      </c>
      <c r="E44" s="134">
        <f t="shared" si="1"/>
        <v>21112</v>
      </c>
      <c r="F44" s="132">
        <f>+'帳票61_06(1)'!FE43</f>
        <v>21112</v>
      </c>
      <c r="G44" s="133">
        <f>+'帳票61_06(1)'!FF43</f>
        <v>0</v>
      </c>
      <c r="H44" s="134">
        <f t="shared" si="2"/>
        <v>21112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+'帳票61_06(1)'!EZ44</f>
        <v>9315</v>
      </c>
      <c r="D45" s="231">
        <f>+'帳票61_06(1)'!FA44</f>
        <v>0</v>
      </c>
      <c r="E45" s="232">
        <f t="shared" si="1"/>
        <v>9315</v>
      </c>
      <c r="F45" s="230">
        <f>+'帳票61_06(1)'!FE44</f>
        <v>9315</v>
      </c>
      <c r="G45" s="231">
        <f>+'帳票61_06(1)'!FF44</f>
        <v>0</v>
      </c>
      <c r="H45" s="232">
        <f t="shared" si="2"/>
        <v>9315</v>
      </c>
      <c r="I45" s="246">
        <f t="shared" si="3"/>
        <v>100</v>
      </c>
      <c r="J45" s="234" t="str">
        <f t="shared" si="3"/>
        <v>－</v>
      </c>
      <c r="K45" s="247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7238277</v>
      </c>
      <c r="D46" s="174">
        <f t="shared" si="4"/>
        <v>64256</v>
      </c>
      <c r="E46" s="175">
        <f t="shared" si="4"/>
        <v>7302533</v>
      </c>
      <c r="F46" s="173">
        <f t="shared" si="4"/>
        <v>7238277</v>
      </c>
      <c r="G46" s="174">
        <f t="shared" si="4"/>
        <v>879</v>
      </c>
      <c r="H46" s="175">
        <f t="shared" si="4"/>
        <v>7239156</v>
      </c>
      <c r="I46" s="238">
        <f t="shared" si="3"/>
        <v>100</v>
      </c>
      <c r="J46" s="177">
        <f t="shared" si="3"/>
        <v>1.3679656374501992</v>
      </c>
      <c r="K46" s="241">
        <f t="shared" si="3"/>
        <v>99.13212305921795</v>
      </c>
    </row>
    <row r="47" spans="1:11" ht="14.25" thickBot="1">
      <c r="A47" s="21"/>
      <c r="B47" s="80" t="s">
        <v>66</v>
      </c>
      <c r="C47" s="138">
        <f aca="true" t="shared" si="5" ref="C47:H47">SUM(C16:C45)</f>
        <v>1743759</v>
      </c>
      <c r="D47" s="139">
        <f t="shared" si="5"/>
        <v>5408</v>
      </c>
      <c r="E47" s="140">
        <f t="shared" si="5"/>
        <v>1749167</v>
      </c>
      <c r="F47" s="138">
        <f t="shared" si="5"/>
        <v>1743759</v>
      </c>
      <c r="G47" s="139">
        <f t="shared" si="5"/>
        <v>0</v>
      </c>
      <c r="H47" s="140">
        <f t="shared" si="5"/>
        <v>1743759</v>
      </c>
      <c r="I47" s="194">
        <f t="shared" si="3"/>
        <v>100</v>
      </c>
      <c r="J47" s="167">
        <f t="shared" si="3"/>
        <v>0</v>
      </c>
      <c r="K47" s="195">
        <f t="shared" si="3"/>
        <v>99.69082426091963</v>
      </c>
    </row>
    <row r="48" spans="2:11" ht="14.25" thickBot="1">
      <c r="B48" s="82" t="s">
        <v>114</v>
      </c>
      <c r="C48" s="156">
        <f aca="true" t="shared" si="6" ref="C48:H48">SUM(C46:C47)</f>
        <v>8982036</v>
      </c>
      <c r="D48" s="157">
        <f t="shared" si="6"/>
        <v>69664</v>
      </c>
      <c r="E48" s="158">
        <f t="shared" si="6"/>
        <v>9051700</v>
      </c>
      <c r="F48" s="156">
        <f t="shared" si="6"/>
        <v>8982036</v>
      </c>
      <c r="G48" s="157">
        <f t="shared" si="6"/>
        <v>879</v>
      </c>
      <c r="H48" s="158">
        <f t="shared" si="6"/>
        <v>8982915</v>
      </c>
      <c r="I48" s="221">
        <f t="shared" si="3"/>
        <v>100</v>
      </c>
      <c r="J48" s="172">
        <f t="shared" si="3"/>
        <v>1.2617707854846119</v>
      </c>
      <c r="K48" s="222">
        <f t="shared" si="3"/>
        <v>99.24008749737618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54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+'帳票61_06(1)'!FI4</f>
        <v>0</v>
      </c>
      <c r="D5" s="127">
        <f>+'帳票61_06(1)'!FJ4</f>
        <v>0</v>
      </c>
      <c r="E5" s="128">
        <f>SUM(C5:D5)</f>
        <v>0</v>
      </c>
      <c r="F5" s="126">
        <f>+'帳票61_06(1)'!FN4</f>
        <v>0</v>
      </c>
      <c r="G5" s="127">
        <f>+'帳票61_06(1)'!FO4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+'帳票61_06(1)'!FI5</f>
        <v>0</v>
      </c>
      <c r="D6" s="130">
        <f>+'帳票61_06(1)'!FJ5</f>
        <v>0</v>
      </c>
      <c r="E6" s="131">
        <f aca="true" t="shared" si="1" ref="E6:E45">SUM(C6:D6)</f>
        <v>0</v>
      </c>
      <c r="F6" s="129">
        <f>+'帳票61_06(1)'!FN5</f>
        <v>0</v>
      </c>
      <c r="G6" s="130">
        <f>+'帳票61_06(1)'!FO5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+'帳票61_06(1)'!FI6</f>
        <v>1027</v>
      </c>
      <c r="D7" s="130">
        <f>+'帳票61_06(1)'!FJ6</f>
        <v>0</v>
      </c>
      <c r="E7" s="131">
        <f t="shared" si="1"/>
        <v>1027</v>
      </c>
      <c r="F7" s="129">
        <f>+'帳票61_06(1)'!FN6</f>
        <v>1027</v>
      </c>
      <c r="G7" s="130">
        <f>+'帳票61_06(1)'!FO6</f>
        <v>0</v>
      </c>
      <c r="H7" s="131">
        <f t="shared" si="2"/>
        <v>1027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+'帳票61_06(1)'!FI7</f>
        <v>0</v>
      </c>
      <c r="D8" s="130">
        <f>+'帳票61_06(1)'!FJ7</f>
        <v>0</v>
      </c>
      <c r="E8" s="131">
        <f t="shared" si="1"/>
        <v>0</v>
      </c>
      <c r="F8" s="129">
        <f>+'帳票61_06(1)'!FN7</f>
        <v>0</v>
      </c>
      <c r="G8" s="130">
        <f>+'帳票61_06(1)'!FO7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248" t="str">
        <f>+'帳票61_06(1)'!B8</f>
        <v>名護市</v>
      </c>
      <c r="C9" s="132">
        <f>+'帳票61_06(1)'!FI8</f>
        <v>22508</v>
      </c>
      <c r="D9" s="133">
        <f>+'帳票61_06(1)'!FJ8</f>
        <v>0</v>
      </c>
      <c r="E9" s="134">
        <f t="shared" si="1"/>
        <v>22508</v>
      </c>
      <c r="F9" s="132">
        <f>+'帳票61_06(1)'!FN8</f>
        <v>22508</v>
      </c>
      <c r="G9" s="133">
        <f>+'帳票61_06(1)'!FO8</f>
        <v>0</v>
      </c>
      <c r="H9" s="134">
        <f t="shared" si="2"/>
        <v>22508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249" t="str">
        <f>+'帳票61_06(1)'!B9</f>
        <v>糸満市</v>
      </c>
      <c r="C10" s="135">
        <f>+'帳票61_06(1)'!FI9</f>
        <v>1515</v>
      </c>
      <c r="D10" s="136">
        <f>+'帳票61_06(1)'!FJ9</f>
        <v>168</v>
      </c>
      <c r="E10" s="137">
        <f t="shared" si="1"/>
        <v>1683</v>
      </c>
      <c r="F10" s="135">
        <f>+'帳票61_06(1)'!FN9</f>
        <v>1515</v>
      </c>
      <c r="G10" s="136">
        <f>+'帳票61_06(1)'!FO9</f>
        <v>168</v>
      </c>
      <c r="H10" s="137">
        <f t="shared" si="2"/>
        <v>1683</v>
      </c>
      <c r="I10" s="192">
        <f t="shared" si="3"/>
        <v>100</v>
      </c>
      <c r="J10" s="151">
        <f t="shared" si="0"/>
        <v>100</v>
      </c>
      <c r="K10" s="193">
        <f t="shared" si="0"/>
        <v>100</v>
      </c>
    </row>
    <row r="11" spans="1:11" ht="13.5">
      <c r="A11" s="17"/>
      <c r="B11" s="250" t="str">
        <f>+'帳票61_06(1)'!B10</f>
        <v>沖縄市</v>
      </c>
      <c r="C11" s="129">
        <f>+'帳票61_06(1)'!FI10</f>
        <v>0</v>
      </c>
      <c r="D11" s="130">
        <f>+'帳票61_06(1)'!FJ10</f>
        <v>0</v>
      </c>
      <c r="E11" s="131">
        <f t="shared" si="1"/>
        <v>0</v>
      </c>
      <c r="F11" s="129">
        <f>+'帳票61_06(1)'!FN10</f>
        <v>0</v>
      </c>
      <c r="G11" s="130">
        <f>+'帳票61_06(1)'!FO10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250" t="str">
        <f>+'帳票61_06(1)'!B11</f>
        <v>豊見城市</v>
      </c>
      <c r="C12" s="129">
        <f>+'帳票61_06(1)'!FI11</f>
        <v>0</v>
      </c>
      <c r="D12" s="130">
        <f>+'帳票61_06(1)'!FJ11</f>
        <v>0</v>
      </c>
      <c r="E12" s="131">
        <f t="shared" si="1"/>
        <v>0</v>
      </c>
      <c r="F12" s="129">
        <f>+'帳票61_06(1)'!FN11</f>
        <v>0</v>
      </c>
      <c r="G12" s="130">
        <f>+'帳票61_06(1)'!FO11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250" t="str">
        <f>+'帳票61_06(1)'!B12</f>
        <v>うるま市</v>
      </c>
      <c r="C13" s="129">
        <f>+'帳票61_06(1)'!FI12</f>
        <v>0</v>
      </c>
      <c r="D13" s="130">
        <f>+'帳票61_06(1)'!FJ12</f>
        <v>0</v>
      </c>
      <c r="E13" s="131">
        <f t="shared" si="1"/>
        <v>0</v>
      </c>
      <c r="F13" s="129">
        <f>+'帳票61_06(1)'!FN12</f>
        <v>0</v>
      </c>
      <c r="G13" s="130">
        <f>+'帳票61_06(1)'!FO12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248" t="str">
        <f>+'帳票61_06(1)'!B13</f>
        <v>宮古島市</v>
      </c>
      <c r="C14" s="132">
        <f>+'帳票61_06(1)'!FI13</f>
        <v>229</v>
      </c>
      <c r="D14" s="133">
        <f>+'帳票61_06(1)'!FJ13</f>
        <v>0</v>
      </c>
      <c r="E14" s="134">
        <f t="shared" si="1"/>
        <v>229</v>
      </c>
      <c r="F14" s="132">
        <f>+'帳票61_06(1)'!FN13</f>
        <v>229</v>
      </c>
      <c r="G14" s="133">
        <f>+'帳票61_06(1)'!FO13</f>
        <v>0</v>
      </c>
      <c r="H14" s="134">
        <f t="shared" si="2"/>
        <v>229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249" t="str">
        <f>+'帳票61_06(1)'!B14</f>
        <v>南城市</v>
      </c>
      <c r="C15" s="135">
        <f>+'帳票61_06(1)'!FI14</f>
        <v>225</v>
      </c>
      <c r="D15" s="136">
        <f>+'帳票61_06(1)'!FJ14</f>
        <v>0</v>
      </c>
      <c r="E15" s="137">
        <f t="shared" si="1"/>
        <v>225</v>
      </c>
      <c r="F15" s="135">
        <f>+'帳票61_06(1)'!FN14</f>
        <v>225</v>
      </c>
      <c r="G15" s="136">
        <f>+'帳票61_06(1)'!FO14</f>
        <v>0</v>
      </c>
      <c r="H15" s="137">
        <f t="shared" si="2"/>
        <v>225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251" t="str">
        <f>+'帳票61_06(1)'!B15</f>
        <v>国頭村</v>
      </c>
      <c r="C16" s="126">
        <f>+'帳票61_06(1)'!FI15</f>
        <v>1655</v>
      </c>
      <c r="D16" s="127">
        <f>+'帳票61_06(1)'!FJ15</f>
        <v>0</v>
      </c>
      <c r="E16" s="128">
        <f t="shared" si="1"/>
        <v>1655</v>
      </c>
      <c r="F16" s="126">
        <f>+'帳票61_06(1)'!FN15</f>
        <v>1655</v>
      </c>
      <c r="G16" s="127">
        <f>+'帳票61_06(1)'!FO15</f>
        <v>0</v>
      </c>
      <c r="H16" s="128">
        <f t="shared" si="2"/>
        <v>1655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250" t="str">
        <f>+'帳票61_06(1)'!B16</f>
        <v>大宜味村</v>
      </c>
      <c r="C17" s="129">
        <f>+'帳票61_06(1)'!FI16</f>
        <v>0</v>
      </c>
      <c r="D17" s="130">
        <f>+'帳票61_06(1)'!FJ16</f>
        <v>0</v>
      </c>
      <c r="E17" s="131">
        <f t="shared" si="1"/>
        <v>0</v>
      </c>
      <c r="F17" s="129">
        <f>+'帳票61_06(1)'!FN16</f>
        <v>0</v>
      </c>
      <c r="G17" s="130">
        <f>+'帳票61_06(1)'!FO16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250" t="str">
        <f>+'帳票61_06(1)'!B17</f>
        <v>東村</v>
      </c>
      <c r="C18" s="129">
        <f>+'帳票61_06(1)'!FI17</f>
        <v>0</v>
      </c>
      <c r="D18" s="130">
        <f>+'帳票61_06(1)'!FJ17</f>
        <v>0</v>
      </c>
      <c r="E18" s="131">
        <f t="shared" si="1"/>
        <v>0</v>
      </c>
      <c r="F18" s="129">
        <f>+'帳票61_06(1)'!FN17</f>
        <v>0</v>
      </c>
      <c r="G18" s="130">
        <f>+'帳票61_06(1)'!FO17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248" t="str">
        <f>+'帳票61_06(1)'!B18</f>
        <v>今帰仁村</v>
      </c>
      <c r="C19" s="132">
        <f>+'帳票61_06(1)'!FI18</f>
        <v>0</v>
      </c>
      <c r="D19" s="133">
        <f>+'帳票61_06(1)'!FJ18</f>
        <v>0</v>
      </c>
      <c r="E19" s="134">
        <f t="shared" si="1"/>
        <v>0</v>
      </c>
      <c r="F19" s="132">
        <f>+'帳票61_06(1)'!FN18</f>
        <v>0</v>
      </c>
      <c r="G19" s="133">
        <f>+'帳票61_06(1)'!FO18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249" t="str">
        <f>+'帳票61_06(1)'!B19</f>
        <v>本部町</v>
      </c>
      <c r="C20" s="135">
        <f>+'帳票61_06(1)'!FI19</f>
        <v>14401</v>
      </c>
      <c r="D20" s="136">
        <f>+'帳票61_06(1)'!FJ19</f>
        <v>0</v>
      </c>
      <c r="E20" s="137">
        <f t="shared" si="1"/>
        <v>14401</v>
      </c>
      <c r="F20" s="135">
        <f>+'帳票61_06(1)'!FN19</f>
        <v>14401</v>
      </c>
      <c r="G20" s="136">
        <f>+'帳票61_06(1)'!FO19</f>
        <v>0</v>
      </c>
      <c r="H20" s="137">
        <f t="shared" si="2"/>
        <v>14401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250" t="str">
        <f>+'帳票61_06(1)'!B20</f>
        <v>恩納村</v>
      </c>
      <c r="C21" s="129">
        <f>+'帳票61_06(1)'!FI20</f>
        <v>0</v>
      </c>
      <c r="D21" s="130">
        <f>+'帳票61_06(1)'!FJ20</f>
        <v>0</v>
      </c>
      <c r="E21" s="131">
        <f t="shared" si="1"/>
        <v>0</v>
      </c>
      <c r="F21" s="129">
        <f>+'帳票61_06(1)'!FN20</f>
        <v>0</v>
      </c>
      <c r="G21" s="130">
        <f>+'帳票61_06(1)'!FO20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250" t="str">
        <f>+'帳票61_06(1)'!B21</f>
        <v>宜野座村</v>
      </c>
      <c r="C22" s="129">
        <f>+'帳票61_06(1)'!FI21</f>
        <v>0</v>
      </c>
      <c r="D22" s="130">
        <f>+'帳票61_06(1)'!FJ21</f>
        <v>0</v>
      </c>
      <c r="E22" s="131">
        <f t="shared" si="1"/>
        <v>0</v>
      </c>
      <c r="F22" s="129">
        <f>+'帳票61_06(1)'!FN21</f>
        <v>0</v>
      </c>
      <c r="G22" s="130">
        <f>+'帳票61_06(1)'!FO21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250" t="str">
        <f>+'帳票61_06(1)'!B22</f>
        <v>金武町</v>
      </c>
      <c r="C23" s="129">
        <f>+'帳票61_06(1)'!FI22</f>
        <v>0</v>
      </c>
      <c r="D23" s="130">
        <f>+'帳票61_06(1)'!FJ22</f>
        <v>0</v>
      </c>
      <c r="E23" s="131">
        <f t="shared" si="1"/>
        <v>0</v>
      </c>
      <c r="F23" s="129">
        <f>+'帳票61_06(1)'!FN22</f>
        <v>0</v>
      </c>
      <c r="G23" s="130">
        <f>+'帳票61_06(1)'!FO22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248" t="str">
        <f>+'帳票61_06(1)'!B23</f>
        <v>伊江村</v>
      </c>
      <c r="C24" s="132">
        <f>+'帳票61_06(1)'!FI23</f>
        <v>253</v>
      </c>
      <c r="D24" s="133">
        <f>+'帳票61_06(1)'!FJ23</f>
        <v>0</v>
      </c>
      <c r="E24" s="134">
        <f t="shared" si="1"/>
        <v>253</v>
      </c>
      <c r="F24" s="132">
        <f>+'帳票61_06(1)'!FN23</f>
        <v>253</v>
      </c>
      <c r="G24" s="133">
        <f>+'帳票61_06(1)'!FO23</f>
        <v>0</v>
      </c>
      <c r="H24" s="134">
        <f t="shared" si="2"/>
        <v>253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249" t="str">
        <f>+'帳票61_06(1)'!B24</f>
        <v>読谷村</v>
      </c>
      <c r="C25" s="135">
        <f>+'帳票61_06(1)'!FI24</f>
        <v>143</v>
      </c>
      <c r="D25" s="136">
        <f>+'帳票61_06(1)'!FJ24</f>
        <v>0</v>
      </c>
      <c r="E25" s="137">
        <f t="shared" si="1"/>
        <v>143</v>
      </c>
      <c r="F25" s="135">
        <f>+'帳票61_06(1)'!FN24</f>
        <v>143</v>
      </c>
      <c r="G25" s="136">
        <f>+'帳票61_06(1)'!FO24</f>
        <v>0</v>
      </c>
      <c r="H25" s="137">
        <f t="shared" si="2"/>
        <v>143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250" t="str">
        <f>+'帳票61_06(1)'!B25</f>
        <v>嘉手納町</v>
      </c>
      <c r="C26" s="129">
        <f>+'帳票61_06(1)'!FI25</f>
        <v>0</v>
      </c>
      <c r="D26" s="130">
        <f>+'帳票61_06(1)'!FJ25</f>
        <v>0</v>
      </c>
      <c r="E26" s="131">
        <f t="shared" si="1"/>
        <v>0</v>
      </c>
      <c r="F26" s="129">
        <f>+'帳票61_06(1)'!FN25</f>
        <v>0</v>
      </c>
      <c r="G26" s="130">
        <f>+'帳票61_06(1)'!FO25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250" t="str">
        <f>+'帳票61_06(1)'!B26</f>
        <v>北谷町</v>
      </c>
      <c r="C27" s="129">
        <f>+'帳票61_06(1)'!FI26</f>
        <v>0</v>
      </c>
      <c r="D27" s="130">
        <f>+'帳票61_06(1)'!FJ26</f>
        <v>0</v>
      </c>
      <c r="E27" s="131">
        <f t="shared" si="1"/>
        <v>0</v>
      </c>
      <c r="F27" s="129">
        <f>+'帳票61_06(1)'!FN26</f>
        <v>0</v>
      </c>
      <c r="G27" s="130">
        <f>+'帳票61_06(1)'!FO26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250" t="str">
        <f>+'帳票61_06(1)'!B27</f>
        <v>北中城村</v>
      </c>
      <c r="C28" s="129">
        <f>+'帳票61_06(1)'!FI27</f>
        <v>0</v>
      </c>
      <c r="D28" s="130">
        <f>+'帳票61_06(1)'!FJ27</f>
        <v>0</v>
      </c>
      <c r="E28" s="131">
        <f t="shared" si="1"/>
        <v>0</v>
      </c>
      <c r="F28" s="129">
        <f>+'帳票61_06(1)'!FN27</f>
        <v>0</v>
      </c>
      <c r="G28" s="130">
        <f>+'帳票61_06(1)'!FO27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248" t="str">
        <f>+'帳票61_06(1)'!B28</f>
        <v>中城村</v>
      </c>
      <c r="C29" s="132">
        <f>+'帳票61_06(1)'!FI28</f>
        <v>0</v>
      </c>
      <c r="D29" s="133">
        <f>+'帳票61_06(1)'!FJ28</f>
        <v>0</v>
      </c>
      <c r="E29" s="134">
        <f t="shared" si="1"/>
        <v>0</v>
      </c>
      <c r="F29" s="132">
        <f>+'帳票61_06(1)'!FN28</f>
        <v>0</v>
      </c>
      <c r="G29" s="133">
        <f>+'帳票61_06(1)'!FO28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249" t="str">
        <f>+'帳票61_06(1)'!B29</f>
        <v>西原町</v>
      </c>
      <c r="C30" s="135">
        <f>+'帳票61_06(1)'!FI29</f>
        <v>0</v>
      </c>
      <c r="D30" s="136">
        <f>+'帳票61_06(1)'!FJ29</f>
        <v>0</v>
      </c>
      <c r="E30" s="137">
        <f t="shared" si="1"/>
        <v>0</v>
      </c>
      <c r="F30" s="135">
        <f>+'帳票61_06(1)'!FN29</f>
        <v>0</v>
      </c>
      <c r="G30" s="136">
        <f>+'帳票61_06(1)'!FO29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250" t="str">
        <f>+'帳票61_06(1)'!B30</f>
        <v>与那原町</v>
      </c>
      <c r="C31" s="129">
        <f>+'帳票61_06(1)'!FI30</f>
        <v>0</v>
      </c>
      <c r="D31" s="130">
        <f>+'帳票61_06(1)'!FJ30</f>
        <v>0</v>
      </c>
      <c r="E31" s="131">
        <f t="shared" si="1"/>
        <v>0</v>
      </c>
      <c r="F31" s="129">
        <f>+'帳票61_06(1)'!FN30</f>
        <v>0</v>
      </c>
      <c r="G31" s="130">
        <f>+'帳票61_06(1)'!FO30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250" t="str">
        <f>+'帳票61_06(1)'!B31</f>
        <v>南風原町</v>
      </c>
      <c r="C32" s="129">
        <f>+'帳票61_06(1)'!FI31</f>
        <v>0</v>
      </c>
      <c r="D32" s="130">
        <f>+'帳票61_06(1)'!FJ31</f>
        <v>0</v>
      </c>
      <c r="E32" s="131">
        <f t="shared" si="1"/>
        <v>0</v>
      </c>
      <c r="F32" s="129">
        <f>+'帳票61_06(1)'!FN31</f>
        <v>0</v>
      </c>
      <c r="G32" s="130">
        <f>+'帳票61_06(1)'!FO31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250" t="str">
        <f>+'帳票61_06(1)'!B32</f>
        <v>渡嘉敷村</v>
      </c>
      <c r="C33" s="129">
        <f>+'帳票61_06(1)'!FI32</f>
        <v>0</v>
      </c>
      <c r="D33" s="130">
        <f>+'帳票61_06(1)'!FJ32</f>
        <v>0</v>
      </c>
      <c r="E33" s="131">
        <f t="shared" si="1"/>
        <v>0</v>
      </c>
      <c r="F33" s="129">
        <f>+'帳票61_06(1)'!FN32</f>
        <v>0</v>
      </c>
      <c r="G33" s="130">
        <f>+'帳票61_06(1)'!FO32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248" t="str">
        <f>+'帳票61_06(1)'!B33</f>
        <v>座間味村</v>
      </c>
      <c r="C34" s="132">
        <f>+'帳票61_06(1)'!FI33</f>
        <v>0</v>
      </c>
      <c r="D34" s="133">
        <f>+'帳票61_06(1)'!FJ33</f>
        <v>0</v>
      </c>
      <c r="E34" s="134">
        <f t="shared" si="1"/>
        <v>0</v>
      </c>
      <c r="F34" s="132">
        <f>+'帳票61_06(1)'!FN33</f>
        <v>0</v>
      </c>
      <c r="G34" s="133">
        <f>+'帳票61_06(1)'!FO33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249" t="str">
        <f>+'帳票61_06(1)'!B34</f>
        <v>粟国村</v>
      </c>
      <c r="C35" s="135">
        <f>+'帳票61_06(1)'!FI34</f>
        <v>25</v>
      </c>
      <c r="D35" s="136">
        <f>+'帳票61_06(1)'!FJ34</f>
        <v>0</v>
      </c>
      <c r="E35" s="137">
        <f t="shared" si="1"/>
        <v>25</v>
      </c>
      <c r="F35" s="135">
        <f>+'帳票61_06(1)'!FN34</f>
        <v>25</v>
      </c>
      <c r="G35" s="136">
        <f>+'帳票61_06(1)'!FO34</f>
        <v>0</v>
      </c>
      <c r="H35" s="137">
        <f t="shared" si="2"/>
        <v>25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250" t="str">
        <f>+'帳票61_06(1)'!B35</f>
        <v>渡名喜村</v>
      </c>
      <c r="C36" s="129">
        <f>+'帳票61_06(1)'!FI35</f>
        <v>0</v>
      </c>
      <c r="D36" s="130">
        <f>+'帳票61_06(1)'!FJ35</f>
        <v>0</v>
      </c>
      <c r="E36" s="131">
        <f t="shared" si="1"/>
        <v>0</v>
      </c>
      <c r="F36" s="129">
        <f>+'帳票61_06(1)'!FN35</f>
        <v>0</v>
      </c>
      <c r="G36" s="130">
        <f>+'帳票61_06(1)'!FO35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250" t="str">
        <f>+'帳票61_06(1)'!B36</f>
        <v>南大東村</v>
      </c>
      <c r="C37" s="129">
        <f>+'帳票61_06(1)'!FI36</f>
        <v>88</v>
      </c>
      <c r="D37" s="130">
        <f>+'帳票61_06(1)'!FJ36</f>
        <v>0</v>
      </c>
      <c r="E37" s="131">
        <f t="shared" si="1"/>
        <v>88</v>
      </c>
      <c r="F37" s="129">
        <f>+'帳票61_06(1)'!FN36</f>
        <v>88</v>
      </c>
      <c r="G37" s="130">
        <f>+'帳票61_06(1)'!FO36</f>
        <v>0</v>
      </c>
      <c r="H37" s="131">
        <f t="shared" si="2"/>
        <v>88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250" t="str">
        <f>+'帳票61_06(1)'!B37</f>
        <v>北大東村</v>
      </c>
      <c r="C38" s="129">
        <f>+'帳票61_06(1)'!FI37</f>
        <v>0</v>
      </c>
      <c r="D38" s="130">
        <f>+'帳票61_06(1)'!FJ37</f>
        <v>0</v>
      </c>
      <c r="E38" s="131">
        <f t="shared" si="1"/>
        <v>0</v>
      </c>
      <c r="F38" s="129">
        <f>+'帳票61_06(1)'!FN37</f>
        <v>0</v>
      </c>
      <c r="G38" s="130">
        <f>+'帳票61_06(1)'!FO37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248" t="str">
        <f>+'帳票61_06(1)'!B38</f>
        <v>伊平屋村</v>
      </c>
      <c r="C39" s="132">
        <f>+'帳票61_06(1)'!FI38</f>
        <v>0</v>
      </c>
      <c r="D39" s="133">
        <f>+'帳票61_06(1)'!FJ38</f>
        <v>0</v>
      </c>
      <c r="E39" s="134">
        <f t="shared" si="1"/>
        <v>0</v>
      </c>
      <c r="F39" s="132">
        <f>+'帳票61_06(1)'!FN38</f>
        <v>0</v>
      </c>
      <c r="G39" s="133">
        <f>+'帳票61_06(1)'!FO38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249" t="str">
        <f>+'帳票61_06(1)'!B39</f>
        <v>伊是名村</v>
      </c>
      <c r="C40" s="135">
        <f>+'帳票61_06(1)'!FI39</f>
        <v>0</v>
      </c>
      <c r="D40" s="136">
        <f>+'帳票61_06(1)'!FJ39</f>
        <v>0</v>
      </c>
      <c r="E40" s="137">
        <f t="shared" si="1"/>
        <v>0</v>
      </c>
      <c r="F40" s="135">
        <f>+'帳票61_06(1)'!FN39</f>
        <v>0</v>
      </c>
      <c r="G40" s="136">
        <f>+'帳票61_06(1)'!FO39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250" t="str">
        <f>+'帳票61_06(1)'!B40</f>
        <v>久米島町</v>
      </c>
      <c r="C41" s="129">
        <f>+'帳票61_06(1)'!FI40</f>
        <v>78</v>
      </c>
      <c r="D41" s="130">
        <f>+'帳票61_06(1)'!FJ40</f>
        <v>0</v>
      </c>
      <c r="E41" s="131">
        <f t="shared" si="1"/>
        <v>78</v>
      </c>
      <c r="F41" s="129">
        <f>+'帳票61_06(1)'!FN40</f>
        <v>78</v>
      </c>
      <c r="G41" s="130">
        <f>+'帳票61_06(1)'!FO40</f>
        <v>0</v>
      </c>
      <c r="H41" s="131">
        <f t="shared" si="2"/>
        <v>78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250" t="str">
        <f>+'帳票61_06(1)'!B41</f>
        <v>八重瀬町</v>
      </c>
      <c r="C42" s="129">
        <f>+'帳票61_06(1)'!FI41</f>
        <v>463</v>
      </c>
      <c r="D42" s="130">
        <f>+'帳票61_06(1)'!FJ41</f>
        <v>0</v>
      </c>
      <c r="E42" s="131">
        <f t="shared" si="1"/>
        <v>463</v>
      </c>
      <c r="F42" s="129">
        <f>+'帳票61_06(1)'!FN41</f>
        <v>463</v>
      </c>
      <c r="G42" s="130">
        <f>+'帳票61_06(1)'!FO41</f>
        <v>0</v>
      </c>
      <c r="H42" s="131">
        <f t="shared" si="2"/>
        <v>463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250" t="str">
        <f>+'帳票61_06(1)'!B42</f>
        <v>多良間村</v>
      </c>
      <c r="C43" s="129">
        <f>+'帳票61_06(1)'!FI42</f>
        <v>0</v>
      </c>
      <c r="D43" s="130">
        <f>+'帳票61_06(1)'!FJ42</f>
        <v>0</v>
      </c>
      <c r="E43" s="131">
        <f t="shared" si="1"/>
        <v>0</v>
      </c>
      <c r="F43" s="129">
        <f>+'帳票61_06(1)'!FN42</f>
        <v>0</v>
      </c>
      <c r="G43" s="130">
        <f>+'帳票61_06(1)'!FO42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248" t="str">
        <f>+'帳票61_06(1)'!B43</f>
        <v>竹富町</v>
      </c>
      <c r="C44" s="132">
        <f>+'帳票61_06(1)'!FI43</f>
        <v>0</v>
      </c>
      <c r="D44" s="133">
        <f>+'帳票61_06(1)'!FJ43</f>
        <v>0</v>
      </c>
      <c r="E44" s="134">
        <f t="shared" si="1"/>
        <v>0</v>
      </c>
      <c r="F44" s="132">
        <f>+'帳票61_06(1)'!FN43</f>
        <v>0</v>
      </c>
      <c r="G44" s="133">
        <f>+'帳票61_06(1)'!FO43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52" t="str">
        <f>+'帳票61_06(1)'!B44</f>
        <v>与那国町</v>
      </c>
      <c r="C45" s="230">
        <f>+'帳票61_06(1)'!FI44</f>
        <v>24</v>
      </c>
      <c r="D45" s="231">
        <f>+'帳票61_06(1)'!FJ44</f>
        <v>0</v>
      </c>
      <c r="E45" s="232">
        <f t="shared" si="1"/>
        <v>24</v>
      </c>
      <c r="F45" s="230">
        <f>+'帳票61_06(1)'!FN44</f>
        <v>24</v>
      </c>
      <c r="G45" s="231">
        <f>+'帳票61_06(1)'!FO44</f>
        <v>0</v>
      </c>
      <c r="H45" s="232">
        <f t="shared" si="2"/>
        <v>24</v>
      </c>
      <c r="I45" s="246">
        <f t="shared" si="3"/>
        <v>100</v>
      </c>
      <c r="J45" s="234" t="str">
        <f t="shared" si="3"/>
        <v>－</v>
      </c>
      <c r="K45" s="247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25504</v>
      </c>
      <c r="D46" s="174">
        <f t="shared" si="4"/>
        <v>168</v>
      </c>
      <c r="E46" s="175">
        <f t="shared" si="4"/>
        <v>25672</v>
      </c>
      <c r="F46" s="173">
        <f t="shared" si="4"/>
        <v>25504</v>
      </c>
      <c r="G46" s="174">
        <f t="shared" si="4"/>
        <v>168</v>
      </c>
      <c r="H46" s="175">
        <f t="shared" si="4"/>
        <v>25672</v>
      </c>
      <c r="I46" s="238">
        <f t="shared" si="3"/>
        <v>100</v>
      </c>
      <c r="J46" s="177">
        <f t="shared" si="3"/>
        <v>100</v>
      </c>
      <c r="K46" s="241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17130</v>
      </c>
      <c r="D47" s="139">
        <f t="shared" si="5"/>
        <v>0</v>
      </c>
      <c r="E47" s="140">
        <f t="shared" si="5"/>
        <v>17130</v>
      </c>
      <c r="F47" s="138">
        <f t="shared" si="5"/>
        <v>17130</v>
      </c>
      <c r="G47" s="139">
        <f t="shared" si="5"/>
        <v>0</v>
      </c>
      <c r="H47" s="140">
        <f t="shared" si="5"/>
        <v>17130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42634</v>
      </c>
      <c r="D48" s="157">
        <f t="shared" si="6"/>
        <v>168</v>
      </c>
      <c r="E48" s="158">
        <f t="shared" si="6"/>
        <v>42802</v>
      </c>
      <c r="F48" s="156">
        <f t="shared" si="6"/>
        <v>42634</v>
      </c>
      <c r="G48" s="157">
        <f t="shared" si="6"/>
        <v>168</v>
      </c>
      <c r="H48" s="158">
        <f t="shared" si="6"/>
        <v>42802</v>
      </c>
      <c r="I48" s="221">
        <f t="shared" si="3"/>
        <v>100</v>
      </c>
      <c r="J48" s="172">
        <f t="shared" si="3"/>
        <v>100</v>
      </c>
      <c r="K48" s="222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55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297" t="s">
        <v>8</v>
      </c>
      <c r="D2" s="297"/>
      <c r="E2" s="298"/>
      <c r="F2" s="299" t="s">
        <v>9</v>
      </c>
      <c r="G2" s="297"/>
      <c r="H2" s="298"/>
      <c r="I2" s="300" t="s">
        <v>10</v>
      </c>
      <c r="J2" s="301"/>
      <c r="K2" s="302"/>
    </row>
    <row r="3" spans="2:11" ht="12" customHeight="1">
      <c r="B3" s="4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8" t="str">
        <f>+'帳票61_06(1)'!B4</f>
        <v>那覇市</v>
      </c>
      <c r="C5" s="126">
        <f>SUM('(ｲ)保有分'!C5+'(ﾛ)取得分'!C5)</f>
        <v>0</v>
      </c>
      <c r="D5" s="127">
        <f>SUM('(ｲ)保有分'!D5+'(ﾛ)取得分'!D5)</f>
        <v>0</v>
      </c>
      <c r="E5" s="128">
        <f aca="true" t="shared" si="0" ref="E5:E36">SUM(C5:D5)</f>
        <v>0</v>
      </c>
      <c r="F5" s="126">
        <f>SUM('(ｲ)保有分'!F5+'(ﾛ)取得分'!F5)</f>
        <v>0</v>
      </c>
      <c r="G5" s="127">
        <f>SUM('(ｲ)保有分'!G5+'(ﾛ)取得分'!G5)</f>
        <v>0</v>
      </c>
      <c r="H5" s="128">
        <f aca="true" t="shared" si="1" ref="H5:H36">SUM(F5:G5)</f>
        <v>0</v>
      </c>
      <c r="I5" s="209" t="str">
        <f>IF(C5=0,"－",(F5/C5)*100)</f>
        <v>－</v>
      </c>
      <c r="J5" s="210" t="str">
        <f aca="true" t="shared" si="2" ref="J5:K36">IF(D5=0,"－",(G5/D5)*100)</f>
        <v>－</v>
      </c>
      <c r="K5" s="211" t="str">
        <f>IF(E5=0,"－",(H5/E5)*100)</f>
        <v>－</v>
      </c>
    </row>
    <row r="6" spans="1:11" ht="13.5">
      <c r="A6" s="5"/>
      <c r="B6" s="75" t="str">
        <f>+'帳票61_06(1)'!B5</f>
        <v>宜野湾市</v>
      </c>
      <c r="C6" s="129">
        <f>SUM('(ｲ)保有分'!C6+'(ﾛ)取得分'!C6)</f>
        <v>0</v>
      </c>
      <c r="D6" s="130">
        <f>SUM('(ｲ)保有分'!D6+'(ﾛ)取得分'!D6)</f>
        <v>0</v>
      </c>
      <c r="E6" s="131">
        <f t="shared" si="0"/>
        <v>0</v>
      </c>
      <c r="F6" s="129">
        <f>SUM('(ｲ)保有分'!F6+'(ﾛ)取得分'!F6)</f>
        <v>0</v>
      </c>
      <c r="G6" s="130">
        <f>SUM('(ｲ)保有分'!G6+'(ﾛ)取得分'!G6)</f>
        <v>0</v>
      </c>
      <c r="H6" s="131">
        <f t="shared" si="1"/>
        <v>0</v>
      </c>
      <c r="I6" s="201" t="str">
        <f aca="true" t="shared" si="3" ref="I6:K48">IF(C6=0,"－",(F6/C6)*100)</f>
        <v>－</v>
      </c>
      <c r="J6" s="155" t="str">
        <f t="shared" si="2"/>
        <v>－</v>
      </c>
      <c r="K6" s="202" t="str">
        <f t="shared" si="2"/>
        <v>－</v>
      </c>
    </row>
    <row r="7" spans="1:11" ht="13.5">
      <c r="A7" s="5"/>
      <c r="B7" s="75" t="str">
        <f>+'帳票61_06(1)'!B6</f>
        <v>石垣市</v>
      </c>
      <c r="C7" s="129">
        <f>SUM('(ｲ)保有分'!C7+'(ﾛ)取得分'!C7)</f>
        <v>0</v>
      </c>
      <c r="D7" s="130">
        <f>SUM('(ｲ)保有分'!D7+'(ﾛ)取得分'!D7)</f>
        <v>28242</v>
      </c>
      <c r="E7" s="131">
        <f t="shared" si="0"/>
        <v>28242</v>
      </c>
      <c r="F7" s="129">
        <f>SUM('(ｲ)保有分'!F7+'(ﾛ)取得分'!F7)</f>
        <v>0</v>
      </c>
      <c r="G7" s="130">
        <f>SUM('(ｲ)保有分'!G7+'(ﾛ)取得分'!G7)</f>
        <v>0</v>
      </c>
      <c r="H7" s="131">
        <f t="shared" si="1"/>
        <v>0</v>
      </c>
      <c r="I7" s="201" t="str">
        <f t="shared" si="3"/>
        <v>－</v>
      </c>
      <c r="J7" s="155">
        <f t="shared" si="2"/>
        <v>0</v>
      </c>
      <c r="K7" s="202">
        <f t="shared" si="2"/>
        <v>0</v>
      </c>
    </row>
    <row r="8" spans="1:11" ht="13.5">
      <c r="A8" s="5"/>
      <c r="B8" s="75" t="str">
        <f>+'帳票61_06(1)'!B7</f>
        <v>浦添市</v>
      </c>
      <c r="C8" s="129">
        <f>SUM('(ｲ)保有分'!C8+'(ﾛ)取得分'!C8)</f>
        <v>0</v>
      </c>
      <c r="D8" s="130">
        <f>SUM('(ｲ)保有分'!D8+'(ﾛ)取得分'!D8)</f>
        <v>0</v>
      </c>
      <c r="E8" s="131">
        <f t="shared" si="0"/>
        <v>0</v>
      </c>
      <c r="F8" s="129">
        <f>SUM('(ｲ)保有分'!F8+'(ﾛ)取得分'!F8)</f>
        <v>0</v>
      </c>
      <c r="G8" s="130">
        <f>SUM('(ｲ)保有分'!G8+'(ﾛ)取得分'!G8)</f>
        <v>0</v>
      </c>
      <c r="H8" s="131">
        <f t="shared" si="1"/>
        <v>0</v>
      </c>
      <c r="I8" s="201" t="str">
        <f t="shared" si="3"/>
        <v>－</v>
      </c>
      <c r="J8" s="155" t="str">
        <f t="shared" si="2"/>
        <v>－</v>
      </c>
      <c r="K8" s="202" t="str">
        <f t="shared" si="2"/>
        <v>－</v>
      </c>
    </row>
    <row r="9" spans="1:11" ht="13.5">
      <c r="A9" s="5"/>
      <c r="B9" s="76" t="str">
        <f>+'帳票61_06(1)'!B8</f>
        <v>名護市</v>
      </c>
      <c r="C9" s="132">
        <f>SUM('(ｲ)保有分'!C9+'(ﾛ)取得分'!C9)</f>
        <v>0</v>
      </c>
      <c r="D9" s="133">
        <f>SUM('(ｲ)保有分'!D9+'(ﾛ)取得分'!D9)</f>
        <v>1200</v>
      </c>
      <c r="E9" s="134">
        <f t="shared" si="0"/>
        <v>1200</v>
      </c>
      <c r="F9" s="132">
        <f>SUM('(ｲ)保有分'!F9+'(ﾛ)取得分'!F9)</f>
        <v>0</v>
      </c>
      <c r="G9" s="133">
        <f>SUM('(ｲ)保有分'!G9+'(ﾛ)取得分'!G9)</f>
        <v>0</v>
      </c>
      <c r="H9" s="134">
        <f t="shared" si="1"/>
        <v>0</v>
      </c>
      <c r="I9" s="203" t="str">
        <f t="shared" si="3"/>
        <v>－</v>
      </c>
      <c r="J9" s="204">
        <f t="shared" si="2"/>
        <v>0</v>
      </c>
      <c r="K9" s="205">
        <f t="shared" si="2"/>
        <v>0</v>
      </c>
    </row>
    <row r="10" spans="1:11" ht="13.5">
      <c r="A10" s="5"/>
      <c r="B10" s="77" t="str">
        <f>+'帳票61_06(1)'!B9</f>
        <v>糸満市</v>
      </c>
      <c r="C10" s="135">
        <f>SUM('(ｲ)保有分'!C10+'(ﾛ)取得分'!C10)</f>
        <v>0</v>
      </c>
      <c r="D10" s="136">
        <f>SUM('(ｲ)保有分'!D10+'(ﾛ)取得分'!D10)</f>
        <v>0</v>
      </c>
      <c r="E10" s="137">
        <f t="shared" si="0"/>
        <v>0</v>
      </c>
      <c r="F10" s="135">
        <f>SUM('(ｲ)保有分'!F10+'(ﾛ)取得分'!F10)</f>
        <v>0</v>
      </c>
      <c r="G10" s="136">
        <f>SUM('(ｲ)保有分'!G10+'(ﾛ)取得分'!G10)</f>
        <v>0</v>
      </c>
      <c r="H10" s="13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129">
        <f>SUM('(ｲ)保有分'!C11+'(ﾛ)取得分'!C11)</f>
        <v>0</v>
      </c>
      <c r="D11" s="130">
        <f>SUM('(ｲ)保有分'!D11+'(ﾛ)取得分'!D11)</f>
        <v>0</v>
      </c>
      <c r="E11" s="131">
        <f t="shared" si="0"/>
        <v>0</v>
      </c>
      <c r="F11" s="129">
        <f>SUM('(ｲ)保有分'!F11+'(ﾛ)取得分'!F11)</f>
        <v>0</v>
      </c>
      <c r="G11" s="130">
        <f>SUM('(ｲ)保有分'!G11+'(ﾛ)取得分'!G11)</f>
        <v>0</v>
      </c>
      <c r="H11" s="13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129">
        <f>SUM('(ｲ)保有分'!C12+'(ﾛ)取得分'!C12)</f>
        <v>0</v>
      </c>
      <c r="D12" s="130">
        <f>SUM('(ｲ)保有分'!D12+'(ﾛ)取得分'!D12)</f>
        <v>0</v>
      </c>
      <c r="E12" s="131">
        <f t="shared" si="0"/>
        <v>0</v>
      </c>
      <c r="F12" s="129">
        <f>SUM('(ｲ)保有分'!F12+'(ﾛ)取得分'!F12)</f>
        <v>0</v>
      </c>
      <c r="G12" s="130">
        <f>SUM('(ｲ)保有分'!G12+'(ﾛ)取得分'!G12)</f>
        <v>0</v>
      </c>
      <c r="H12" s="13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129">
        <f>SUM('(ｲ)保有分'!C13+'(ﾛ)取得分'!C13)</f>
        <v>0</v>
      </c>
      <c r="D13" s="130">
        <f>SUM('(ｲ)保有分'!D13+'(ﾛ)取得分'!D13)</f>
        <v>803</v>
      </c>
      <c r="E13" s="131">
        <f t="shared" si="0"/>
        <v>803</v>
      </c>
      <c r="F13" s="129">
        <f>SUM('(ｲ)保有分'!F13+'(ﾛ)取得分'!F13)</f>
        <v>0</v>
      </c>
      <c r="G13" s="130">
        <f>SUM('(ｲ)保有分'!G13+'(ﾛ)取得分'!G13)</f>
        <v>0</v>
      </c>
      <c r="H13" s="131">
        <f t="shared" si="1"/>
        <v>0</v>
      </c>
      <c r="I13" s="201" t="str">
        <f t="shared" si="3"/>
        <v>－</v>
      </c>
      <c r="J13" s="155">
        <f t="shared" si="2"/>
        <v>0</v>
      </c>
      <c r="K13" s="202">
        <f t="shared" si="2"/>
        <v>0</v>
      </c>
    </row>
    <row r="14" spans="1:11" ht="13.5">
      <c r="A14" s="5"/>
      <c r="B14" s="76" t="str">
        <f>+'帳票61_06(1)'!B13</f>
        <v>宮古島市</v>
      </c>
      <c r="C14" s="132">
        <f>SUM('(ｲ)保有分'!C14+'(ﾛ)取得分'!C14)</f>
        <v>0</v>
      </c>
      <c r="D14" s="133">
        <f>SUM('(ｲ)保有分'!D14+'(ﾛ)取得分'!D14)</f>
        <v>16229</v>
      </c>
      <c r="E14" s="134">
        <f t="shared" si="0"/>
        <v>16229</v>
      </c>
      <c r="F14" s="132">
        <f>SUM('(ｲ)保有分'!F14+'(ﾛ)取得分'!F14)</f>
        <v>0</v>
      </c>
      <c r="G14" s="133">
        <f>SUM('(ｲ)保有分'!G14+'(ﾛ)取得分'!G14)</f>
        <v>16229</v>
      </c>
      <c r="H14" s="134">
        <f t="shared" si="1"/>
        <v>16229</v>
      </c>
      <c r="I14" s="203" t="str">
        <f t="shared" si="3"/>
        <v>－</v>
      </c>
      <c r="J14" s="204">
        <f t="shared" si="2"/>
        <v>100</v>
      </c>
      <c r="K14" s="205">
        <f t="shared" si="2"/>
        <v>100</v>
      </c>
    </row>
    <row r="15" spans="1:11" ht="13.5">
      <c r="A15" s="5"/>
      <c r="B15" s="77" t="str">
        <f>+'帳票61_06(1)'!B14</f>
        <v>南城市</v>
      </c>
      <c r="C15" s="135">
        <f>SUM('(ｲ)保有分'!C15+'(ﾛ)取得分'!C15)</f>
        <v>0</v>
      </c>
      <c r="D15" s="136">
        <f>SUM('(ｲ)保有分'!D15+'(ﾛ)取得分'!D15)</f>
        <v>203</v>
      </c>
      <c r="E15" s="137">
        <f t="shared" si="0"/>
        <v>203</v>
      </c>
      <c r="F15" s="135">
        <f>SUM('(ｲ)保有分'!F15+'(ﾛ)取得分'!F15)</f>
        <v>0</v>
      </c>
      <c r="G15" s="136">
        <f>SUM('(ｲ)保有分'!G15+'(ﾛ)取得分'!G15)</f>
        <v>5</v>
      </c>
      <c r="H15" s="137">
        <f t="shared" si="1"/>
        <v>5</v>
      </c>
      <c r="I15" s="206" t="str">
        <f t="shared" si="3"/>
        <v>－</v>
      </c>
      <c r="J15" s="207">
        <f t="shared" si="2"/>
        <v>2.4630541871921183</v>
      </c>
      <c r="K15" s="208">
        <f t="shared" si="2"/>
        <v>2.4630541871921183</v>
      </c>
    </row>
    <row r="16" spans="1:11" ht="13.5">
      <c r="A16" s="5"/>
      <c r="B16" s="78" t="str">
        <f>+'帳票61_06(1)'!B15</f>
        <v>国頭村</v>
      </c>
      <c r="C16" s="126">
        <f>SUM('(ｲ)保有分'!C16+'(ﾛ)取得分'!C16)</f>
        <v>0</v>
      </c>
      <c r="D16" s="127">
        <f>SUM('(ｲ)保有分'!D16+'(ﾛ)取得分'!D16)</f>
        <v>1225</v>
      </c>
      <c r="E16" s="128">
        <f t="shared" si="0"/>
        <v>1225</v>
      </c>
      <c r="F16" s="126">
        <f>SUM('(ｲ)保有分'!F16+'(ﾛ)取得分'!F16)</f>
        <v>0</v>
      </c>
      <c r="G16" s="127">
        <f>SUM('(ｲ)保有分'!G16+'(ﾛ)取得分'!G16)</f>
        <v>109</v>
      </c>
      <c r="H16" s="128">
        <f t="shared" si="1"/>
        <v>109</v>
      </c>
      <c r="I16" s="209" t="str">
        <f t="shared" si="3"/>
        <v>－</v>
      </c>
      <c r="J16" s="210">
        <f t="shared" si="2"/>
        <v>8.89795918367347</v>
      </c>
      <c r="K16" s="211">
        <f t="shared" si="2"/>
        <v>8.89795918367347</v>
      </c>
    </row>
    <row r="17" spans="1:11" ht="13.5">
      <c r="A17" s="5"/>
      <c r="B17" s="75" t="str">
        <f>+'帳票61_06(1)'!B16</f>
        <v>大宜味村</v>
      </c>
      <c r="C17" s="129">
        <f>SUM('(ｲ)保有分'!C17+'(ﾛ)取得分'!C17)</f>
        <v>0</v>
      </c>
      <c r="D17" s="130">
        <f>SUM('(ｲ)保有分'!D17+'(ﾛ)取得分'!D17)</f>
        <v>0</v>
      </c>
      <c r="E17" s="131">
        <f t="shared" si="0"/>
        <v>0</v>
      </c>
      <c r="F17" s="129">
        <f>SUM('(ｲ)保有分'!F17+'(ﾛ)取得分'!F17)</f>
        <v>0</v>
      </c>
      <c r="G17" s="130">
        <f>SUM('(ｲ)保有分'!G17+'(ﾛ)取得分'!G17)</f>
        <v>0</v>
      </c>
      <c r="H17" s="13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129">
        <f>SUM('(ｲ)保有分'!C18+'(ﾛ)取得分'!C18)</f>
        <v>0</v>
      </c>
      <c r="D18" s="130">
        <f>SUM('(ｲ)保有分'!D18+'(ﾛ)取得分'!D18)</f>
        <v>0</v>
      </c>
      <c r="E18" s="131">
        <f t="shared" si="0"/>
        <v>0</v>
      </c>
      <c r="F18" s="129">
        <f>SUM('(ｲ)保有分'!F18+'(ﾛ)取得分'!F18)</f>
        <v>0</v>
      </c>
      <c r="G18" s="130">
        <f>SUM('(ｲ)保有分'!G18+'(ﾛ)取得分'!G18)</f>
        <v>0</v>
      </c>
      <c r="H18" s="13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132">
        <f>SUM('(ｲ)保有分'!C19+'(ﾛ)取得分'!C19)</f>
        <v>0</v>
      </c>
      <c r="D19" s="133">
        <f>SUM('(ｲ)保有分'!D19+'(ﾛ)取得分'!D19)</f>
        <v>0</v>
      </c>
      <c r="E19" s="134">
        <f t="shared" si="0"/>
        <v>0</v>
      </c>
      <c r="F19" s="132">
        <f>SUM('(ｲ)保有分'!F19+'(ﾛ)取得分'!F19)</f>
        <v>0</v>
      </c>
      <c r="G19" s="133">
        <f>SUM('(ｲ)保有分'!G19+'(ﾛ)取得分'!G19)</f>
        <v>0</v>
      </c>
      <c r="H19" s="13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135">
        <f>SUM('(ｲ)保有分'!C20+'(ﾛ)取得分'!C20)</f>
        <v>0</v>
      </c>
      <c r="D20" s="136">
        <f>SUM('(ｲ)保有分'!D20+'(ﾛ)取得分'!D20)</f>
        <v>0</v>
      </c>
      <c r="E20" s="137">
        <f t="shared" si="0"/>
        <v>0</v>
      </c>
      <c r="F20" s="135">
        <f>SUM('(ｲ)保有分'!F20+'(ﾛ)取得分'!F20)</f>
        <v>0</v>
      </c>
      <c r="G20" s="136">
        <f>SUM('(ｲ)保有分'!G20+'(ﾛ)取得分'!G20)</f>
        <v>0</v>
      </c>
      <c r="H20" s="13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129">
        <f>SUM('(ｲ)保有分'!C21+'(ﾛ)取得分'!C21)</f>
        <v>0</v>
      </c>
      <c r="D21" s="130">
        <f>SUM('(ｲ)保有分'!D21+'(ﾛ)取得分'!D21)</f>
        <v>36284</v>
      </c>
      <c r="E21" s="131">
        <f t="shared" si="0"/>
        <v>36284</v>
      </c>
      <c r="F21" s="129">
        <f>SUM('(ｲ)保有分'!F21+'(ﾛ)取得分'!F21)</f>
        <v>0</v>
      </c>
      <c r="G21" s="130">
        <f>SUM('(ｲ)保有分'!G21+'(ﾛ)取得分'!G21)</f>
        <v>10000</v>
      </c>
      <c r="H21" s="131">
        <f t="shared" si="1"/>
        <v>10000</v>
      </c>
      <c r="I21" s="201" t="str">
        <f t="shared" si="3"/>
        <v>－</v>
      </c>
      <c r="J21" s="155">
        <f t="shared" si="2"/>
        <v>27.560357182229083</v>
      </c>
      <c r="K21" s="202">
        <f t="shared" si="2"/>
        <v>27.560357182229083</v>
      </c>
    </row>
    <row r="22" spans="1:11" ht="13.5">
      <c r="A22" s="5"/>
      <c r="B22" s="75" t="str">
        <f>+'帳票61_06(1)'!B21</f>
        <v>宜野座村</v>
      </c>
      <c r="C22" s="129">
        <f>SUM('(ｲ)保有分'!C22+'(ﾛ)取得分'!C22)</f>
        <v>1787</v>
      </c>
      <c r="D22" s="130">
        <f>SUM('(ｲ)保有分'!D22+'(ﾛ)取得分'!D22)</f>
        <v>0</v>
      </c>
      <c r="E22" s="131">
        <f t="shared" si="0"/>
        <v>1787</v>
      </c>
      <c r="F22" s="129">
        <f>SUM('(ｲ)保有分'!F22+'(ﾛ)取得分'!F22)</f>
        <v>1787</v>
      </c>
      <c r="G22" s="130">
        <f>SUM('(ｲ)保有分'!G22+'(ﾛ)取得分'!G22)</f>
        <v>0</v>
      </c>
      <c r="H22" s="131">
        <f t="shared" si="1"/>
        <v>1787</v>
      </c>
      <c r="I22" s="201">
        <f t="shared" si="3"/>
        <v>100</v>
      </c>
      <c r="J22" s="155" t="str">
        <f t="shared" si="2"/>
        <v>－</v>
      </c>
      <c r="K22" s="202">
        <f t="shared" si="2"/>
        <v>100</v>
      </c>
    </row>
    <row r="23" spans="1:11" ht="13.5">
      <c r="A23" s="5"/>
      <c r="B23" s="75" t="str">
        <f>+'帳票61_06(1)'!B22</f>
        <v>金武町</v>
      </c>
      <c r="C23" s="129">
        <f>SUM('(ｲ)保有分'!C23+'(ﾛ)取得分'!C23)</f>
        <v>0</v>
      </c>
      <c r="D23" s="130">
        <f>SUM('(ｲ)保有分'!D23+'(ﾛ)取得分'!D23)</f>
        <v>0</v>
      </c>
      <c r="E23" s="131">
        <f t="shared" si="0"/>
        <v>0</v>
      </c>
      <c r="F23" s="129">
        <f>SUM('(ｲ)保有分'!F23+'(ﾛ)取得分'!F23)</f>
        <v>0</v>
      </c>
      <c r="G23" s="130">
        <f>SUM('(ｲ)保有分'!G23+'(ﾛ)取得分'!G23)</f>
        <v>0</v>
      </c>
      <c r="H23" s="13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132">
        <f>SUM('(ｲ)保有分'!C24+'(ﾛ)取得分'!C24)</f>
        <v>0</v>
      </c>
      <c r="D24" s="133">
        <f>SUM('(ｲ)保有分'!D24+'(ﾛ)取得分'!D24)</f>
        <v>0</v>
      </c>
      <c r="E24" s="134">
        <f t="shared" si="0"/>
        <v>0</v>
      </c>
      <c r="F24" s="132">
        <f>SUM('(ｲ)保有分'!F24+'(ﾛ)取得分'!F24)</f>
        <v>0</v>
      </c>
      <c r="G24" s="133">
        <f>SUM('(ｲ)保有分'!G24+'(ﾛ)取得分'!G24)</f>
        <v>0</v>
      </c>
      <c r="H24" s="13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135">
        <f>SUM('(ｲ)保有分'!C25+'(ﾛ)取得分'!C25)</f>
        <v>0</v>
      </c>
      <c r="D25" s="136">
        <f>SUM('(ｲ)保有分'!D25+'(ﾛ)取得分'!D25)</f>
        <v>0</v>
      </c>
      <c r="E25" s="137">
        <f t="shared" si="0"/>
        <v>0</v>
      </c>
      <c r="F25" s="135">
        <f>SUM('(ｲ)保有分'!F25+'(ﾛ)取得分'!F25)</f>
        <v>0</v>
      </c>
      <c r="G25" s="136">
        <f>SUM('(ｲ)保有分'!G25+'(ﾛ)取得分'!G25)</f>
        <v>0</v>
      </c>
      <c r="H25" s="13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129">
        <f>SUM('(ｲ)保有分'!C26+'(ﾛ)取得分'!C26)</f>
        <v>0</v>
      </c>
      <c r="D26" s="130">
        <f>SUM('(ｲ)保有分'!D26+'(ﾛ)取得分'!D26)</f>
        <v>0</v>
      </c>
      <c r="E26" s="131">
        <f t="shared" si="0"/>
        <v>0</v>
      </c>
      <c r="F26" s="129">
        <f>SUM('(ｲ)保有分'!F26+'(ﾛ)取得分'!F26)</f>
        <v>0</v>
      </c>
      <c r="G26" s="130">
        <f>SUM('(ｲ)保有分'!G26+'(ﾛ)取得分'!G26)</f>
        <v>0</v>
      </c>
      <c r="H26" s="13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129">
        <f>SUM('(ｲ)保有分'!C27+'(ﾛ)取得分'!C27)</f>
        <v>0</v>
      </c>
      <c r="D27" s="130">
        <f>SUM('(ｲ)保有分'!D27+'(ﾛ)取得分'!D27)</f>
        <v>0</v>
      </c>
      <c r="E27" s="131">
        <f t="shared" si="0"/>
        <v>0</v>
      </c>
      <c r="F27" s="129">
        <f>SUM('(ｲ)保有分'!F27+'(ﾛ)取得分'!F27)</f>
        <v>0</v>
      </c>
      <c r="G27" s="130">
        <f>SUM('(ｲ)保有分'!G27+'(ﾛ)取得分'!G27)</f>
        <v>0</v>
      </c>
      <c r="H27" s="131">
        <f t="shared" si="1"/>
        <v>0</v>
      </c>
      <c r="I27" s="201" t="str">
        <f t="shared" si="3"/>
        <v>－</v>
      </c>
      <c r="J27" s="155" t="str">
        <f t="shared" si="2"/>
        <v>－</v>
      </c>
      <c r="K27" s="202" t="str">
        <f t="shared" si="2"/>
        <v>－</v>
      </c>
    </row>
    <row r="28" spans="1:11" ht="13.5">
      <c r="A28" s="5"/>
      <c r="B28" s="75" t="str">
        <f>+'帳票61_06(1)'!B27</f>
        <v>北中城村</v>
      </c>
      <c r="C28" s="129">
        <f>SUM('(ｲ)保有分'!C28+'(ﾛ)取得分'!C28)</f>
        <v>0</v>
      </c>
      <c r="D28" s="130">
        <f>SUM('(ｲ)保有分'!D28+'(ﾛ)取得分'!D28)</f>
        <v>0</v>
      </c>
      <c r="E28" s="131">
        <f t="shared" si="0"/>
        <v>0</v>
      </c>
      <c r="F28" s="129">
        <f>SUM('(ｲ)保有分'!F28+'(ﾛ)取得分'!F28)</f>
        <v>0</v>
      </c>
      <c r="G28" s="130">
        <f>SUM('(ｲ)保有分'!G28+'(ﾛ)取得分'!G28)</f>
        <v>0</v>
      </c>
      <c r="H28" s="13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32">
        <f>SUM('(ｲ)保有分'!C29+'(ﾛ)取得分'!C29)</f>
        <v>0</v>
      </c>
      <c r="D29" s="133">
        <f>SUM('(ｲ)保有分'!D29+'(ﾛ)取得分'!D29)</f>
        <v>5586</v>
      </c>
      <c r="E29" s="134">
        <f t="shared" si="0"/>
        <v>5586</v>
      </c>
      <c r="F29" s="132">
        <f>SUM('(ｲ)保有分'!F29+'(ﾛ)取得分'!F29)</f>
        <v>0</v>
      </c>
      <c r="G29" s="133">
        <f>SUM('(ｲ)保有分'!G29+'(ﾛ)取得分'!G29)</f>
        <v>0</v>
      </c>
      <c r="H29" s="134">
        <f t="shared" si="1"/>
        <v>0</v>
      </c>
      <c r="I29" s="203" t="str">
        <f t="shared" si="3"/>
        <v>－</v>
      </c>
      <c r="J29" s="204">
        <f t="shared" si="2"/>
        <v>0</v>
      </c>
      <c r="K29" s="205">
        <f t="shared" si="2"/>
        <v>0</v>
      </c>
    </row>
    <row r="30" spans="1:11" ht="13.5">
      <c r="A30" s="5"/>
      <c r="B30" s="77" t="str">
        <f>+'帳票61_06(1)'!B29</f>
        <v>西原町</v>
      </c>
      <c r="C30" s="135">
        <f>SUM('(ｲ)保有分'!C30+'(ﾛ)取得分'!C30)</f>
        <v>0</v>
      </c>
      <c r="D30" s="136">
        <f>SUM('(ｲ)保有分'!D30+'(ﾛ)取得分'!D30)</f>
        <v>0</v>
      </c>
      <c r="E30" s="137">
        <f t="shared" si="0"/>
        <v>0</v>
      </c>
      <c r="F30" s="135">
        <f>SUM('(ｲ)保有分'!F30+'(ﾛ)取得分'!F30)</f>
        <v>0</v>
      </c>
      <c r="G30" s="136">
        <f>SUM('(ｲ)保有分'!G30+'(ﾛ)取得分'!G30)</f>
        <v>0</v>
      </c>
      <c r="H30" s="13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129">
        <f>SUM('(ｲ)保有分'!C31+'(ﾛ)取得分'!C31)</f>
        <v>0</v>
      </c>
      <c r="D31" s="130">
        <f>SUM('(ｲ)保有分'!D31+'(ﾛ)取得分'!D31)</f>
        <v>0</v>
      </c>
      <c r="E31" s="131">
        <f t="shared" si="0"/>
        <v>0</v>
      </c>
      <c r="F31" s="129">
        <f>SUM('(ｲ)保有分'!F31+'(ﾛ)取得分'!F31)</f>
        <v>0</v>
      </c>
      <c r="G31" s="130">
        <f>SUM('(ｲ)保有分'!G31+'(ﾛ)取得分'!G31)</f>
        <v>0</v>
      </c>
      <c r="H31" s="13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129">
        <f>SUM('(ｲ)保有分'!C32+'(ﾛ)取得分'!C32)</f>
        <v>0</v>
      </c>
      <c r="D32" s="130">
        <f>SUM('(ｲ)保有分'!D32+'(ﾛ)取得分'!D32)</f>
        <v>0</v>
      </c>
      <c r="E32" s="131">
        <f t="shared" si="0"/>
        <v>0</v>
      </c>
      <c r="F32" s="129">
        <f>SUM('(ｲ)保有分'!F32+'(ﾛ)取得分'!F32)</f>
        <v>0</v>
      </c>
      <c r="G32" s="130">
        <f>SUM('(ｲ)保有分'!G32+'(ﾛ)取得分'!G32)</f>
        <v>0</v>
      </c>
      <c r="H32" s="13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129">
        <f>SUM('(ｲ)保有分'!C33+'(ﾛ)取得分'!C33)</f>
        <v>0</v>
      </c>
      <c r="D33" s="130">
        <f>SUM('(ｲ)保有分'!D33+'(ﾛ)取得分'!D33)</f>
        <v>0</v>
      </c>
      <c r="E33" s="131">
        <f t="shared" si="0"/>
        <v>0</v>
      </c>
      <c r="F33" s="129">
        <f>SUM('(ｲ)保有分'!F33+'(ﾛ)取得分'!F33)</f>
        <v>0</v>
      </c>
      <c r="G33" s="130">
        <f>SUM('(ｲ)保有分'!G33+'(ﾛ)取得分'!G33)</f>
        <v>0</v>
      </c>
      <c r="H33" s="13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132">
        <f>SUM('(ｲ)保有分'!C34+'(ﾛ)取得分'!C34)</f>
        <v>0</v>
      </c>
      <c r="D34" s="133">
        <f>SUM('(ｲ)保有分'!D34+'(ﾛ)取得分'!D34)</f>
        <v>0</v>
      </c>
      <c r="E34" s="134">
        <f t="shared" si="0"/>
        <v>0</v>
      </c>
      <c r="F34" s="132">
        <f>SUM('(ｲ)保有分'!F34+'(ﾛ)取得分'!F34)</f>
        <v>0</v>
      </c>
      <c r="G34" s="133">
        <f>SUM('(ｲ)保有分'!G34+'(ﾛ)取得分'!G34)</f>
        <v>0</v>
      </c>
      <c r="H34" s="13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135">
        <f>SUM('(ｲ)保有分'!C35+'(ﾛ)取得分'!C35)</f>
        <v>0</v>
      </c>
      <c r="D35" s="136">
        <f>SUM('(ｲ)保有分'!D35+'(ﾛ)取得分'!D35)</f>
        <v>0</v>
      </c>
      <c r="E35" s="137">
        <f t="shared" si="0"/>
        <v>0</v>
      </c>
      <c r="F35" s="135">
        <f>SUM('(ｲ)保有分'!F35+'(ﾛ)取得分'!F35)</f>
        <v>0</v>
      </c>
      <c r="G35" s="136">
        <f>SUM('(ｲ)保有分'!G35+'(ﾛ)取得分'!G35)</f>
        <v>0</v>
      </c>
      <c r="H35" s="13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129">
        <f>SUM('(ｲ)保有分'!C36+'(ﾛ)取得分'!C36)</f>
        <v>0</v>
      </c>
      <c r="D36" s="130">
        <f>SUM('(ｲ)保有分'!D36+'(ﾛ)取得分'!D36)</f>
        <v>0</v>
      </c>
      <c r="E36" s="131">
        <f t="shared" si="0"/>
        <v>0</v>
      </c>
      <c r="F36" s="129">
        <f>SUM('(ｲ)保有分'!F36+'(ﾛ)取得分'!F36)</f>
        <v>0</v>
      </c>
      <c r="G36" s="130">
        <f>SUM('(ｲ)保有分'!G36+'(ﾛ)取得分'!G36)</f>
        <v>0</v>
      </c>
      <c r="H36" s="13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129">
        <f>SUM('(ｲ)保有分'!C37+'(ﾛ)取得分'!C37)</f>
        <v>0</v>
      </c>
      <c r="D37" s="130">
        <f>SUM('(ｲ)保有分'!D37+'(ﾛ)取得分'!D37)</f>
        <v>0</v>
      </c>
      <c r="E37" s="131">
        <f aca="true" t="shared" si="4" ref="E37:E45">SUM(C37:D37)</f>
        <v>0</v>
      </c>
      <c r="F37" s="129">
        <f>SUM('(ｲ)保有分'!F37+'(ﾛ)取得分'!F37)</f>
        <v>0</v>
      </c>
      <c r="G37" s="130">
        <f>SUM('(ｲ)保有分'!G37+'(ﾛ)取得分'!G37)</f>
        <v>0</v>
      </c>
      <c r="H37" s="13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129">
        <f>SUM('(ｲ)保有分'!C38+'(ﾛ)取得分'!C38)</f>
        <v>0</v>
      </c>
      <c r="D38" s="130">
        <f>SUM('(ｲ)保有分'!D38+'(ﾛ)取得分'!D38)</f>
        <v>0</v>
      </c>
      <c r="E38" s="131">
        <f t="shared" si="4"/>
        <v>0</v>
      </c>
      <c r="F38" s="129">
        <f>SUM('(ｲ)保有分'!F38+'(ﾛ)取得分'!F38)</f>
        <v>0</v>
      </c>
      <c r="G38" s="130">
        <f>SUM('(ｲ)保有分'!G38+'(ﾛ)取得分'!G38)</f>
        <v>0</v>
      </c>
      <c r="H38" s="13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132">
        <f>SUM('(ｲ)保有分'!C39+'(ﾛ)取得分'!C39)</f>
        <v>0</v>
      </c>
      <c r="D39" s="133">
        <f>SUM('(ｲ)保有分'!D39+'(ﾛ)取得分'!D39)</f>
        <v>0</v>
      </c>
      <c r="E39" s="134">
        <f t="shared" si="4"/>
        <v>0</v>
      </c>
      <c r="F39" s="132">
        <f>SUM('(ｲ)保有分'!F39+'(ﾛ)取得分'!F39)</f>
        <v>0</v>
      </c>
      <c r="G39" s="133">
        <f>SUM('(ｲ)保有分'!G39+'(ﾛ)取得分'!G39)</f>
        <v>0</v>
      </c>
      <c r="H39" s="13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135">
        <f>SUM('(ｲ)保有分'!C40+'(ﾛ)取得分'!C40)</f>
        <v>0</v>
      </c>
      <c r="D40" s="136">
        <f>SUM('(ｲ)保有分'!D40+'(ﾛ)取得分'!D40)</f>
        <v>0</v>
      </c>
      <c r="E40" s="137">
        <f t="shared" si="4"/>
        <v>0</v>
      </c>
      <c r="F40" s="135">
        <f>SUM('(ｲ)保有分'!F40+'(ﾛ)取得分'!F40)</f>
        <v>0</v>
      </c>
      <c r="G40" s="136">
        <f>SUM('(ｲ)保有分'!G40+'(ﾛ)取得分'!G40)</f>
        <v>0</v>
      </c>
      <c r="H40" s="137">
        <f t="shared" si="5"/>
        <v>0</v>
      </c>
      <c r="I40" s="206" t="str">
        <f t="shared" si="3"/>
        <v>－</v>
      </c>
      <c r="J40" s="207" t="str">
        <f t="shared" si="3"/>
        <v>－</v>
      </c>
      <c r="K40" s="208" t="str">
        <f t="shared" si="3"/>
        <v>－</v>
      </c>
    </row>
    <row r="41" spans="1:11" ht="13.5">
      <c r="A41" s="5"/>
      <c r="B41" s="75" t="str">
        <f>+'帳票61_06(1)'!B40</f>
        <v>久米島町</v>
      </c>
      <c r="C41" s="129">
        <f>SUM('(ｲ)保有分'!C41+'(ﾛ)取得分'!C41)</f>
        <v>0</v>
      </c>
      <c r="D41" s="130">
        <f>SUM('(ｲ)保有分'!D41+'(ﾛ)取得分'!D41)</f>
        <v>0</v>
      </c>
      <c r="E41" s="131">
        <f t="shared" si="4"/>
        <v>0</v>
      </c>
      <c r="F41" s="129">
        <f>SUM('(ｲ)保有分'!F41+'(ﾛ)取得分'!F41)</f>
        <v>0</v>
      </c>
      <c r="G41" s="130">
        <f>SUM('(ｲ)保有分'!G41+'(ﾛ)取得分'!G41)</f>
        <v>0</v>
      </c>
      <c r="H41" s="13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129">
        <f>SUM('(ｲ)保有分'!C42+'(ﾛ)取得分'!C42)</f>
        <v>0</v>
      </c>
      <c r="D42" s="130">
        <f>SUM('(ｲ)保有分'!D42+'(ﾛ)取得分'!D42)</f>
        <v>0</v>
      </c>
      <c r="E42" s="131">
        <f t="shared" si="4"/>
        <v>0</v>
      </c>
      <c r="F42" s="129">
        <f>SUM('(ｲ)保有分'!F42+'(ﾛ)取得分'!F42)</f>
        <v>0</v>
      </c>
      <c r="G42" s="130">
        <f>SUM('(ｲ)保有分'!G42+'(ﾛ)取得分'!G42)</f>
        <v>0</v>
      </c>
      <c r="H42" s="13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129">
        <f>SUM('(ｲ)保有分'!C43+'(ﾛ)取得分'!C43)</f>
        <v>0</v>
      </c>
      <c r="D43" s="130">
        <f>SUM('(ｲ)保有分'!D43+'(ﾛ)取得分'!D43)</f>
        <v>0</v>
      </c>
      <c r="E43" s="131">
        <f t="shared" si="4"/>
        <v>0</v>
      </c>
      <c r="F43" s="129">
        <f>SUM('(ｲ)保有分'!F43+'(ﾛ)取得分'!F43)</f>
        <v>0</v>
      </c>
      <c r="G43" s="130">
        <f>SUM('(ｲ)保有分'!G43+'(ﾛ)取得分'!G43)</f>
        <v>0</v>
      </c>
      <c r="H43" s="13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132">
        <f>SUM('(ｲ)保有分'!C44+'(ﾛ)取得分'!C44)</f>
        <v>0</v>
      </c>
      <c r="D44" s="133">
        <f>SUM('(ｲ)保有分'!D44+'(ﾛ)取得分'!D44)</f>
        <v>0</v>
      </c>
      <c r="E44" s="134">
        <f t="shared" si="4"/>
        <v>0</v>
      </c>
      <c r="F44" s="132">
        <f>SUM('(ｲ)保有分'!F44+'(ﾛ)取得分'!F44)</f>
        <v>0</v>
      </c>
      <c r="G44" s="133">
        <f>SUM('(ｲ)保有分'!G44+'(ﾛ)取得分'!G44)</f>
        <v>0</v>
      </c>
      <c r="H44" s="134">
        <f t="shared" si="5"/>
        <v>0</v>
      </c>
      <c r="I44" s="203" t="str">
        <f t="shared" si="3"/>
        <v>－</v>
      </c>
      <c r="J44" s="204" t="str">
        <f t="shared" si="3"/>
        <v>－</v>
      </c>
      <c r="K44" s="205" t="str">
        <f t="shared" si="3"/>
        <v>－</v>
      </c>
    </row>
    <row r="45" spans="1:11" ht="14.25" thickBot="1">
      <c r="A45" s="5"/>
      <c r="B45" s="77" t="str">
        <f>+'帳票61_06(1)'!B44</f>
        <v>与那国町</v>
      </c>
      <c r="C45" s="135">
        <f>SUM('(ｲ)保有分'!C45+'(ﾛ)取得分'!C45)</f>
        <v>0</v>
      </c>
      <c r="D45" s="136">
        <f>SUM('(ｲ)保有分'!D45+'(ﾛ)取得分'!D45)</f>
        <v>0</v>
      </c>
      <c r="E45" s="137">
        <f t="shared" si="4"/>
        <v>0</v>
      </c>
      <c r="F45" s="135">
        <f>SUM('(ｲ)保有分'!F45+'(ﾛ)取得分'!F45)</f>
        <v>0</v>
      </c>
      <c r="G45" s="136">
        <f>SUM('(ｲ)保有分'!G45+'(ﾛ)取得分'!G45)</f>
        <v>0</v>
      </c>
      <c r="H45" s="137">
        <f t="shared" si="5"/>
        <v>0</v>
      </c>
      <c r="I45" s="206" t="str">
        <f t="shared" si="3"/>
        <v>－</v>
      </c>
      <c r="J45" s="207" t="str">
        <f t="shared" si="3"/>
        <v>－</v>
      </c>
      <c r="K45" s="208" t="str">
        <f t="shared" si="3"/>
        <v>－</v>
      </c>
    </row>
    <row r="46" spans="1:11" ht="14.25" thickTop="1">
      <c r="A46" s="6"/>
      <c r="B46" s="79" t="s">
        <v>65</v>
      </c>
      <c r="C46" s="173">
        <f aca="true" t="shared" si="6" ref="C46:H46">SUM(C5:C15)</f>
        <v>0</v>
      </c>
      <c r="D46" s="174">
        <f t="shared" si="6"/>
        <v>46677</v>
      </c>
      <c r="E46" s="175">
        <f t="shared" si="6"/>
        <v>46677</v>
      </c>
      <c r="F46" s="173">
        <f t="shared" si="6"/>
        <v>0</v>
      </c>
      <c r="G46" s="174">
        <f t="shared" si="6"/>
        <v>16234</v>
      </c>
      <c r="H46" s="175">
        <f t="shared" si="6"/>
        <v>16234</v>
      </c>
      <c r="I46" s="218" t="str">
        <f t="shared" si="3"/>
        <v>－</v>
      </c>
      <c r="J46" s="219">
        <f t="shared" si="3"/>
        <v>34.77944169505324</v>
      </c>
      <c r="K46" s="220">
        <f t="shared" si="3"/>
        <v>34.77944169505324</v>
      </c>
    </row>
    <row r="47" spans="1:11" ht="14.25" thickBot="1">
      <c r="A47" s="6"/>
      <c r="B47" s="80" t="s">
        <v>66</v>
      </c>
      <c r="C47" s="138">
        <f aca="true" t="shared" si="7" ref="C47:H47">SUM(C16:C45)</f>
        <v>1787</v>
      </c>
      <c r="D47" s="139">
        <f t="shared" si="7"/>
        <v>43095</v>
      </c>
      <c r="E47" s="140">
        <f t="shared" si="7"/>
        <v>44882</v>
      </c>
      <c r="F47" s="138">
        <f t="shared" si="7"/>
        <v>1787</v>
      </c>
      <c r="G47" s="139">
        <f t="shared" si="7"/>
        <v>10109</v>
      </c>
      <c r="H47" s="140">
        <f t="shared" si="7"/>
        <v>11896</v>
      </c>
      <c r="I47" s="215">
        <f t="shared" si="3"/>
        <v>100</v>
      </c>
      <c r="J47" s="216">
        <f t="shared" si="3"/>
        <v>23.457477665622463</v>
      </c>
      <c r="K47" s="217">
        <f t="shared" si="3"/>
        <v>26.505057706875807</v>
      </c>
    </row>
    <row r="48" spans="2:11" ht="14.25" thickBot="1">
      <c r="B48" s="82" t="s">
        <v>114</v>
      </c>
      <c r="C48" s="156">
        <f aca="true" t="shared" si="8" ref="C48:H48">SUM(C46:C47)</f>
        <v>1787</v>
      </c>
      <c r="D48" s="157">
        <f t="shared" si="8"/>
        <v>89772</v>
      </c>
      <c r="E48" s="158">
        <f t="shared" si="8"/>
        <v>91559</v>
      </c>
      <c r="F48" s="156">
        <f t="shared" si="8"/>
        <v>1787</v>
      </c>
      <c r="G48" s="157">
        <f t="shared" si="8"/>
        <v>26343</v>
      </c>
      <c r="H48" s="158">
        <f t="shared" si="8"/>
        <v>28130</v>
      </c>
      <c r="I48" s="223">
        <f t="shared" si="3"/>
        <v>100</v>
      </c>
      <c r="J48" s="224">
        <f t="shared" si="3"/>
        <v>29.344338992113357</v>
      </c>
      <c r="K48" s="225">
        <f t="shared" si="3"/>
        <v>30.723358708592276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56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+'帳票61_06(1)'!GA4</f>
        <v>0</v>
      </c>
      <c r="D5" s="127">
        <f>+'帳票61_06(1)'!GB4</f>
        <v>0</v>
      </c>
      <c r="E5" s="128">
        <f>SUM(C5:D5)</f>
        <v>0</v>
      </c>
      <c r="F5" s="126">
        <f>+'帳票61_06(1)'!GF4</f>
        <v>0</v>
      </c>
      <c r="G5" s="127">
        <f>+'帳票61_06(1)'!GG4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+'帳票61_06(1)'!GA5</f>
        <v>0</v>
      </c>
      <c r="D6" s="130">
        <f>+'帳票61_06(1)'!GB5</f>
        <v>0</v>
      </c>
      <c r="E6" s="131">
        <f aca="true" t="shared" si="1" ref="E6:E45">SUM(C6:D6)</f>
        <v>0</v>
      </c>
      <c r="F6" s="129">
        <f>+'帳票61_06(1)'!GF5</f>
        <v>0</v>
      </c>
      <c r="G6" s="130">
        <f>+'帳票61_06(1)'!GG5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+'帳票61_06(1)'!GA6</f>
        <v>0</v>
      </c>
      <c r="D7" s="130">
        <f>+'帳票61_06(1)'!GB6</f>
        <v>28242</v>
      </c>
      <c r="E7" s="131">
        <f t="shared" si="1"/>
        <v>28242</v>
      </c>
      <c r="F7" s="129">
        <f>+'帳票61_06(1)'!GF6</f>
        <v>0</v>
      </c>
      <c r="G7" s="130">
        <f>+'帳票61_06(1)'!GG6</f>
        <v>0</v>
      </c>
      <c r="H7" s="131">
        <f t="shared" si="2"/>
        <v>0</v>
      </c>
      <c r="I7" s="190" t="str">
        <f t="shared" si="3"/>
        <v>－</v>
      </c>
      <c r="J7" s="145">
        <f t="shared" si="0"/>
        <v>0</v>
      </c>
      <c r="K7" s="191">
        <f t="shared" si="0"/>
        <v>0</v>
      </c>
    </row>
    <row r="8" spans="1:11" ht="13.5">
      <c r="A8" s="17"/>
      <c r="B8" s="75" t="str">
        <f>+'帳票61_06(1)'!B7</f>
        <v>浦添市</v>
      </c>
      <c r="C8" s="129">
        <f>+'帳票61_06(1)'!GA7</f>
        <v>0</v>
      </c>
      <c r="D8" s="130">
        <f>+'帳票61_06(1)'!GB7</f>
        <v>0</v>
      </c>
      <c r="E8" s="131">
        <f t="shared" si="1"/>
        <v>0</v>
      </c>
      <c r="F8" s="129">
        <f>+'帳票61_06(1)'!GF7</f>
        <v>0</v>
      </c>
      <c r="G8" s="130">
        <f>+'帳票61_06(1)'!GG7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+'帳票61_06(1)'!GA8</f>
        <v>0</v>
      </c>
      <c r="D9" s="133">
        <f>+'帳票61_06(1)'!GB8</f>
        <v>806</v>
      </c>
      <c r="E9" s="134">
        <f t="shared" si="1"/>
        <v>806</v>
      </c>
      <c r="F9" s="132">
        <f>+'帳票61_06(1)'!GF8</f>
        <v>0</v>
      </c>
      <c r="G9" s="133">
        <f>+'帳票61_06(1)'!GG8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+'帳票61_06(1)'!GA9</f>
        <v>0</v>
      </c>
      <c r="D10" s="136">
        <f>+'帳票61_06(1)'!GB9</f>
        <v>0</v>
      </c>
      <c r="E10" s="137">
        <f t="shared" si="1"/>
        <v>0</v>
      </c>
      <c r="F10" s="135">
        <f>+'帳票61_06(1)'!GF9</f>
        <v>0</v>
      </c>
      <c r="G10" s="136">
        <f>+'帳票61_06(1)'!GG9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+'帳票61_06(1)'!GA10</f>
        <v>0</v>
      </c>
      <c r="D11" s="130">
        <f>+'帳票61_06(1)'!GB10</f>
        <v>0</v>
      </c>
      <c r="E11" s="131">
        <f t="shared" si="1"/>
        <v>0</v>
      </c>
      <c r="F11" s="129">
        <f>+'帳票61_06(1)'!GF10</f>
        <v>0</v>
      </c>
      <c r="G11" s="130">
        <f>+'帳票61_06(1)'!GG10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+'帳票61_06(1)'!GA11</f>
        <v>0</v>
      </c>
      <c r="D12" s="130">
        <f>+'帳票61_06(1)'!GB11</f>
        <v>0</v>
      </c>
      <c r="E12" s="131">
        <f t="shared" si="1"/>
        <v>0</v>
      </c>
      <c r="F12" s="129">
        <f>+'帳票61_06(1)'!GF11</f>
        <v>0</v>
      </c>
      <c r="G12" s="130">
        <f>+'帳票61_06(1)'!GG11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+'帳票61_06(1)'!GA12</f>
        <v>0</v>
      </c>
      <c r="D13" s="130">
        <f>+'帳票61_06(1)'!GB12</f>
        <v>803</v>
      </c>
      <c r="E13" s="131">
        <f t="shared" si="1"/>
        <v>803</v>
      </c>
      <c r="F13" s="129">
        <f>+'帳票61_06(1)'!GF12</f>
        <v>0</v>
      </c>
      <c r="G13" s="130">
        <f>+'帳票61_06(1)'!GG12</f>
        <v>0</v>
      </c>
      <c r="H13" s="131">
        <f t="shared" si="2"/>
        <v>0</v>
      </c>
      <c r="I13" s="190" t="str">
        <f t="shared" si="3"/>
        <v>－</v>
      </c>
      <c r="J13" s="145">
        <f t="shared" si="0"/>
        <v>0</v>
      </c>
      <c r="K13" s="191">
        <f t="shared" si="0"/>
        <v>0</v>
      </c>
    </row>
    <row r="14" spans="1:11" ht="13.5">
      <c r="A14" s="17"/>
      <c r="B14" s="76" t="str">
        <f>+'帳票61_06(1)'!B13</f>
        <v>宮古島市</v>
      </c>
      <c r="C14" s="132">
        <f>+'帳票61_06(1)'!GA13</f>
        <v>0</v>
      </c>
      <c r="D14" s="133">
        <f>+'帳票61_06(1)'!GB13</f>
        <v>16229</v>
      </c>
      <c r="E14" s="134">
        <f t="shared" si="1"/>
        <v>16229</v>
      </c>
      <c r="F14" s="132">
        <f>+'帳票61_06(1)'!GF13</f>
        <v>0</v>
      </c>
      <c r="G14" s="133">
        <f>+'帳票61_06(1)'!GG13</f>
        <v>16229</v>
      </c>
      <c r="H14" s="134">
        <f t="shared" si="2"/>
        <v>16229</v>
      </c>
      <c r="I14" s="168" t="str">
        <f t="shared" si="3"/>
        <v>－</v>
      </c>
      <c r="J14" s="148">
        <f t="shared" si="0"/>
        <v>100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+'帳票61_06(1)'!GA14</f>
        <v>0</v>
      </c>
      <c r="D15" s="136">
        <f>+'帳票61_06(1)'!GB14</f>
        <v>203</v>
      </c>
      <c r="E15" s="137">
        <f t="shared" si="1"/>
        <v>203</v>
      </c>
      <c r="F15" s="135">
        <f>+'帳票61_06(1)'!GF14</f>
        <v>0</v>
      </c>
      <c r="G15" s="136">
        <f>+'帳票61_06(1)'!GG14</f>
        <v>5</v>
      </c>
      <c r="H15" s="137">
        <f t="shared" si="2"/>
        <v>5</v>
      </c>
      <c r="I15" s="192" t="str">
        <f t="shared" si="3"/>
        <v>－</v>
      </c>
      <c r="J15" s="151">
        <f t="shared" si="0"/>
        <v>2.4630541871921183</v>
      </c>
      <c r="K15" s="193">
        <f t="shared" si="0"/>
        <v>2.4630541871921183</v>
      </c>
    </row>
    <row r="16" spans="1:11" ht="13.5">
      <c r="A16" s="17"/>
      <c r="B16" s="78" t="str">
        <f>+'帳票61_06(1)'!B15</f>
        <v>国頭村</v>
      </c>
      <c r="C16" s="126">
        <f>+'帳票61_06(1)'!GA15</f>
        <v>0</v>
      </c>
      <c r="D16" s="127">
        <f>+'帳票61_06(1)'!GB15</f>
        <v>1225</v>
      </c>
      <c r="E16" s="128">
        <f t="shared" si="1"/>
        <v>1225</v>
      </c>
      <c r="F16" s="126">
        <f>+'帳票61_06(1)'!GF15</f>
        <v>0</v>
      </c>
      <c r="G16" s="127">
        <f>+'帳票61_06(1)'!GG15</f>
        <v>109</v>
      </c>
      <c r="H16" s="128">
        <f t="shared" si="2"/>
        <v>109</v>
      </c>
      <c r="I16" s="188" t="str">
        <f t="shared" si="3"/>
        <v>－</v>
      </c>
      <c r="J16" s="142">
        <f t="shared" si="0"/>
        <v>8.89795918367347</v>
      </c>
      <c r="K16" s="189">
        <f t="shared" si="0"/>
        <v>8.89795918367347</v>
      </c>
    </row>
    <row r="17" spans="1:11" ht="13.5">
      <c r="A17" s="17"/>
      <c r="B17" s="75" t="str">
        <f>+'帳票61_06(1)'!B16</f>
        <v>大宜味村</v>
      </c>
      <c r="C17" s="129">
        <f>+'帳票61_06(1)'!GA16</f>
        <v>0</v>
      </c>
      <c r="D17" s="130">
        <f>+'帳票61_06(1)'!GB16</f>
        <v>0</v>
      </c>
      <c r="E17" s="131">
        <f t="shared" si="1"/>
        <v>0</v>
      </c>
      <c r="F17" s="129">
        <f>+'帳票61_06(1)'!GF16</f>
        <v>0</v>
      </c>
      <c r="G17" s="130">
        <f>+'帳票61_06(1)'!GG16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+'帳票61_06(1)'!GA17</f>
        <v>0</v>
      </c>
      <c r="D18" s="130">
        <f>+'帳票61_06(1)'!GB17</f>
        <v>0</v>
      </c>
      <c r="E18" s="131">
        <f t="shared" si="1"/>
        <v>0</v>
      </c>
      <c r="F18" s="129">
        <f>+'帳票61_06(1)'!GF17</f>
        <v>0</v>
      </c>
      <c r="G18" s="130">
        <f>+'帳票61_06(1)'!GG17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+'帳票61_06(1)'!GA18</f>
        <v>0</v>
      </c>
      <c r="D19" s="133">
        <f>+'帳票61_06(1)'!GB18</f>
        <v>0</v>
      </c>
      <c r="E19" s="134">
        <f t="shared" si="1"/>
        <v>0</v>
      </c>
      <c r="F19" s="132">
        <f>+'帳票61_06(1)'!GF18</f>
        <v>0</v>
      </c>
      <c r="G19" s="133">
        <f>+'帳票61_06(1)'!GG18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+'帳票61_06(1)'!GA19</f>
        <v>0</v>
      </c>
      <c r="D20" s="136">
        <f>+'帳票61_06(1)'!GB19</f>
        <v>0</v>
      </c>
      <c r="E20" s="137">
        <f t="shared" si="1"/>
        <v>0</v>
      </c>
      <c r="F20" s="135">
        <f>+'帳票61_06(1)'!GF19</f>
        <v>0</v>
      </c>
      <c r="G20" s="136">
        <f>+'帳票61_06(1)'!GG19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+'帳票61_06(1)'!GA20</f>
        <v>0</v>
      </c>
      <c r="D21" s="130">
        <f>+'帳票61_06(1)'!GB20</f>
        <v>20666</v>
      </c>
      <c r="E21" s="131">
        <f t="shared" si="1"/>
        <v>20666</v>
      </c>
      <c r="F21" s="129">
        <f>+'帳票61_06(1)'!GF20</f>
        <v>0</v>
      </c>
      <c r="G21" s="130">
        <f>+'帳票61_06(1)'!GG20</f>
        <v>10000</v>
      </c>
      <c r="H21" s="131">
        <f t="shared" si="2"/>
        <v>10000</v>
      </c>
      <c r="I21" s="190" t="str">
        <f t="shared" si="3"/>
        <v>－</v>
      </c>
      <c r="J21" s="145">
        <f t="shared" si="0"/>
        <v>48.38865769863544</v>
      </c>
      <c r="K21" s="191">
        <f t="shared" si="0"/>
        <v>48.38865769863544</v>
      </c>
    </row>
    <row r="22" spans="1:11" ht="13.5">
      <c r="A22" s="17"/>
      <c r="B22" s="75" t="str">
        <f>+'帳票61_06(1)'!B21</f>
        <v>宜野座村</v>
      </c>
      <c r="C22" s="129">
        <f>+'帳票61_06(1)'!GA21</f>
        <v>574</v>
      </c>
      <c r="D22" s="130">
        <f>+'帳票61_06(1)'!GB21</f>
        <v>0</v>
      </c>
      <c r="E22" s="131">
        <f t="shared" si="1"/>
        <v>574</v>
      </c>
      <c r="F22" s="129">
        <f>+'帳票61_06(1)'!GF21</f>
        <v>574</v>
      </c>
      <c r="G22" s="130">
        <f>+'帳票61_06(1)'!GG21</f>
        <v>0</v>
      </c>
      <c r="H22" s="131">
        <f t="shared" si="2"/>
        <v>574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+'帳票61_06(1)'!GA22</f>
        <v>0</v>
      </c>
      <c r="D23" s="130">
        <f>+'帳票61_06(1)'!GB22</f>
        <v>0</v>
      </c>
      <c r="E23" s="131">
        <f t="shared" si="1"/>
        <v>0</v>
      </c>
      <c r="F23" s="129">
        <f>+'帳票61_06(1)'!GF22</f>
        <v>0</v>
      </c>
      <c r="G23" s="130">
        <f>+'帳票61_06(1)'!GG22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+'帳票61_06(1)'!GA23</f>
        <v>0</v>
      </c>
      <c r="D24" s="133">
        <f>+'帳票61_06(1)'!GB23</f>
        <v>0</v>
      </c>
      <c r="E24" s="134">
        <f t="shared" si="1"/>
        <v>0</v>
      </c>
      <c r="F24" s="132">
        <f>+'帳票61_06(1)'!GF23</f>
        <v>0</v>
      </c>
      <c r="G24" s="133">
        <f>+'帳票61_06(1)'!GG23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+'帳票61_06(1)'!GA24</f>
        <v>0</v>
      </c>
      <c r="D25" s="136">
        <f>+'帳票61_06(1)'!GB24</f>
        <v>0</v>
      </c>
      <c r="E25" s="137">
        <f t="shared" si="1"/>
        <v>0</v>
      </c>
      <c r="F25" s="135">
        <f>+'帳票61_06(1)'!GF24</f>
        <v>0</v>
      </c>
      <c r="G25" s="136">
        <f>+'帳票61_06(1)'!GG24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+'帳票61_06(1)'!GA25</f>
        <v>0</v>
      </c>
      <c r="D26" s="130">
        <f>+'帳票61_06(1)'!GB25</f>
        <v>0</v>
      </c>
      <c r="E26" s="131">
        <f t="shared" si="1"/>
        <v>0</v>
      </c>
      <c r="F26" s="129">
        <f>+'帳票61_06(1)'!GF25</f>
        <v>0</v>
      </c>
      <c r="G26" s="130">
        <f>+'帳票61_06(1)'!GG25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+'帳票61_06(1)'!GA26</f>
        <v>0</v>
      </c>
      <c r="D27" s="130">
        <f>+'帳票61_06(1)'!GB26</f>
        <v>0</v>
      </c>
      <c r="E27" s="131">
        <f t="shared" si="1"/>
        <v>0</v>
      </c>
      <c r="F27" s="129">
        <f>+'帳票61_06(1)'!GF26</f>
        <v>0</v>
      </c>
      <c r="G27" s="130">
        <f>+'帳票61_06(1)'!GG26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+'帳票61_06(1)'!GA27</f>
        <v>0</v>
      </c>
      <c r="D28" s="130">
        <f>+'帳票61_06(1)'!GB27</f>
        <v>0</v>
      </c>
      <c r="E28" s="131">
        <f t="shared" si="1"/>
        <v>0</v>
      </c>
      <c r="F28" s="129">
        <f>+'帳票61_06(1)'!GF27</f>
        <v>0</v>
      </c>
      <c r="G28" s="130">
        <f>+'帳票61_06(1)'!GG27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+'帳票61_06(1)'!GA28</f>
        <v>0</v>
      </c>
      <c r="D29" s="133">
        <f>+'帳票61_06(1)'!GB28</f>
        <v>5586</v>
      </c>
      <c r="E29" s="134">
        <f t="shared" si="1"/>
        <v>5586</v>
      </c>
      <c r="F29" s="132">
        <f>+'帳票61_06(1)'!GF28</f>
        <v>0</v>
      </c>
      <c r="G29" s="133">
        <f>+'帳票61_06(1)'!GG28</f>
        <v>0</v>
      </c>
      <c r="H29" s="134">
        <f t="shared" si="2"/>
        <v>0</v>
      </c>
      <c r="I29" s="168" t="str">
        <f t="shared" si="3"/>
        <v>－</v>
      </c>
      <c r="J29" s="148">
        <f t="shared" si="0"/>
        <v>0</v>
      </c>
      <c r="K29" s="170">
        <f t="shared" si="0"/>
        <v>0</v>
      </c>
    </row>
    <row r="30" spans="1:11" ht="13.5">
      <c r="A30" s="17"/>
      <c r="B30" s="77" t="str">
        <f>+'帳票61_06(1)'!B29</f>
        <v>西原町</v>
      </c>
      <c r="C30" s="135">
        <f>+'帳票61_06(1)'!GA29</f>
        <v>0</v>
      </c>
      <c r="D30" s="136">
        <f>+'帳票61_06(1)'!GB29</f>
        <v>0</v>
      </c>
      <c r="E30" s="137">
        <f t="shared" si="1"/>
        <v>0</v>
      </c>
      <c r="F30" s="135">
        <f>+'帳票61_06(1)'!GF29</f>
        <v>0</v>
      </c>
      <c r="G30" s="136">
        <f>+'帳票61_06(1)'!GG29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+'帳票61_06(1)'!GA30</f>
        <v>0</v>
      </c>
      <c r="D31" s="130">
        <f>+'帳票61_06(1)'!GB30</f>
        <v>0</v>
      </c>
      <c r="E31" s="131">
        <f t="shared" si="1"/>
        <v>0</v>
      </c>
      <c r="F31" s="129">
        <f>+'帳票61_06(1)'!GF30</f>
        <v>0</v>
      </c>
      <c r="G31" s="130">
        <f>+'帳票61_06(1)'!GG30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+'帳票61_06(1)'!GA31</f>
        <v>0</v>
      </c>
      <c r="D32" s="130">
        <f>+'帳票61_06(1)'!GB31</f>
        <v>0</v>
      </c>
      <c r="E32" s="131">
        <f t="shared" si="1"/>
        <v>0</v>
      </c>
      <c r="F32" s="129">
        <f>+'帳票61_06(1)'!GF31</f>
        <v>0</v>
      </c>
      <c r="G32" s="130">
        <f>+'帳票61_06(1)'!GG31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+'帳票61_06(1)'!GA32</f>
        <v>0</v>
      </c>
      <c r="D33" s="130">
        <f>+'帳票61_06(1)'!GB32</f>
        <v>0</v>
      </c>
      <c r="E33" s="131">
        <f t="shared" si="1"/>
        <v>0</v>
      </c>
      <c r="F33" s="129">
        <f>+'帳票61_06(1)'!GF32</f>
        <v>0</v>
      </c>
      <c r="G33" s="130">
        <f>+'帳票61_06(1)'!GG32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+'帳票61_06(1)'!GA33</f>
        <v>0</v>
      </c>
      <c r="D34" s="133">
        <f>+'帳票61_06(1)'!GB33</f>
        <v>0</v>
      </c>
      <c r="E34" s="134">
        <f t="shared" si="1"/>
        <v>0</v>
      </c>
      <c r="F34" s="132">
        <f>+'帳票61_06(1)'!GF33</f>
        <v>0</v>
      </c>
      <c r="G34" s="133">
        <f>+'帳票61_06(1)'!GG33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+'帳票61_06(1)'!GA34</f>
        <v>0</v>
      </c>
      <c r="D35" s="136">
        <f>+'帳票61_06(1)'!GB34</f>
        <v>0</v>
      </c>
      <c r="E35" s="137">
        <f t="shared" si="1"/>
        <v>0</v>
      </c>
      <c r="F35" s="135">
        <f>+'帳票61_06(1)'!GF34</f>
        <v>0</v>
      </c>
      <c r="G35" s="136">
        <f>+'帳票61_06(1)'!GG34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+'帳票61_06(1)'!GA35</f>
        <v>0</v>
      </c>
      <c r="D36" s="130">
        <f>+'帳票61_06(1)'!GB35</f>
        <v>0</v>
      </c>
      <c r="E36" s="131">
        <f t="shared" si="1"/>
        <v>0</v>
      </c>
      <c r="F36" s="129">
        <f>+'帳票61_06(1)'!GF35</f>
        <v>0</v>
      </c>
      <c r="G36" s="130">
        <f>+'帳票61_06(1)'!GG35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+'帳票61_06(1)'!GA36</f>
        <v>0</v>
      </c>
      <c r="D37" s="130">
        <f>+'帳票61_06(1)'!GB36</f>
        <v>0</v>
      </c>
      <c r="E37" s="131">
        <f t="shared" si="1"/>
        <v>0</v>
      </c>
      <c r="F37" s="129">
        <f>+'帳票61_06(1)'!GF36</f>
        <v>0</v>
      </c>
      <c r="G37" s="130">
        <f>+'帳票61_06(1)'!GG36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+'帳票61_06(1)'!GA37</f>
        <v>0</v>
      </c>
      <c r="D38" s="130">
        <f>+'帳票61_06(1)'!GB37</f>
        <v>0</v>
      </c>
      <c r="E38" s="131">
        <f t="shared" si="1"/>
        <v>0</v>
      </c>
      <c r="F38" s="129">
        <f>+'帳票61_06(1)'!GF37</f>
        <v>0</v>
      </c>
      <c r="G38" s="130">
        <f>+'帳票61_06(1)'!GG37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+'帳票61_06(1)'!GA38</f>
        <v>0</v>
      </c>
      <c r="D39" s="133">
        <f>+'帳票61_06(1)'!GB38</f>
        <v>0</v>
      </c>
      <c r="E39" s="134">
        <f t="shared" si="1"/>
        <v>0</v>
      </c>
      <c r="F39" s="132">
        <f>+'帳票61_06(1)'!GF38</f>
        <v>0</v>
      </c>
      <c r="G39" s="133">
        <f>+'帳票61_06(1)'!GG38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+'帳票61_06(1)'!GA39</f>
        <v>0</v>
      </c>
      <c r="D40" s="136">
        <f>+'帳票61_06(1)'!GB39</f>
        <v>0</v>
      </c>
      <c r="E40" s="137">
        <f t="shared" si="1"/>
        <v>0</v>
      </c>
      <c r="F40" s="135">
        <f>+'帳票61_06(1)'!GF39</f>
        <v>0</v>
      </c>
      <c r="G40" s="136">
        <f>+'帳票61_06(1)'!GG39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+'帳票61_06(1)'!GA40</f>
        <v>0</v>
      </c>
      <c r="D41" s="130">
        <f>+'帳票61_06(1)'!GB40</f>
        <v>0</v>
      </c>
      <c r="E41" s="131">
        <f t="shared" si="1"/>
        <v>0</v>
      </c>
      <c r="F41" s="129">
        <f>+'帳票61_06(1)'!GF40</f>
        <v>0</v>
      </c>
      <c r="G41" s="130">
        <f>+'帳票61_06(1)'!GG40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+'帳票61_06(1)'!GA41</f>
        <v>0</v>
      </c>
      <c r="D42" s="130">
        <f>+'帳票61_06(1)'!GB41</f>
        <v>0</v>
      </c>
      <c r="E42" s="131">
        <f t="shared" si="1"/>
        <v>0</v>
      </c>
      <c r="F42" s="129">
        <f>+'帳票61_06(1)'!GF41</f>
        <v>0</v>
      </c>
      <c r="G42" s="130">
        <f>+'帳票61_06(1)'!GG41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+'帳票61_06(1)'!GA42</f>
        <v>0</v>
      </c>
      <c r="D43" s="130">
        <f>+'帳票61_06(1)'!GB42</f>
        <v>0</v>
      </c>
      <c r="E43" s="131">
        <f t="shared" si="1"/>
        <v>0</v>
      </c>
      <c r="F43" s="129">
        <f>+'帳票61_06(1)'!GF42</f>
        <v>0</v>
      </c>
      <c r="G43" s="130">
        <f>+'帳票61_06(1)'!GG42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+'帳票61_06(1)'!GA43</f>
        <v>0</v>
      </c>
      <c r="D44" s="133">
        <f>+'帳票61_06(1)'!GB43</f>
        <v>0</v>
      </c>
      <c r="E44" s="134">
        <f t="shared" si="1"/>
        <v>0</v>
      </c>
      <c r="F44" s="132">
        <f>+'帳票61_06(1)'!GF43</f>
        <v>0</v>
      </c>
      <c r="G44" s="133">
        <f>+'帳票61_06(1)'!GG43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+'帳票61_06(1)'!GA44</f>
        <v>0</v>
      </c>
      <c r="D45" s="231">
        <f>+'帳票61_06(1)'!GB44</f>
        <v>0</v>
      </c>
      <c r="E45" s="232">
        <f t="shared" si="1"/>
        <v>0</v>
      </c>
      <c r="F45" s="230">
        <f>+'帳票61_06(1)'!GF44</f>
        <v>0</v>
      </c>
      <c r="G45" s="231">
        <f>+'帳票61_06(1)'!GG44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46283</v>
      </c>
      <c r="E46" s="175">
        <f t="shared" si="4"/>
        <v>46283</v>
      </c>
      <c r="F46" s="173">
        <f t="shared" si="4"/>
        <v>0</v>
      </c>
      <c r="G46" s="174">
        <f t="shared" si="4"/>
        <v>16234</v>
      </c>
      <c r="H46" s="175">
        <f t="shared" si="4"/>
        <v>16234</v>
      </c>
      <c r="I46" s="238" t="str">
        <f t="shared" si="3"/>
        <v>－</v>
      </c>
      <c r="J46" s="177">
        <f t="shared" si="3"/>
        <v>35.07551368753106</v>
      </c>
      <c r="K46" s="241">
        <f t="shared" si="3"/>
        <v>35.07551368753106</v>
      </c>
    </row>
    <row r="47" spans="1:11" ht="14.25" thickBot="1">
      <c r="A47" s="21"/>
      <c r="B47" s="80" t="s">
        <v>66</v>
      </c>
      <c r="C47" s="138">
        <f aca="true" t="shared" si="5" ref="C47:H47">SUM(C16:C45)</f>
        <v>574</v>
      </c>
      <c r="D47" s="139">
        <f t="shared" si="5"/>
        <v>27477</v>
      </c>
      <c r="E47" s="140">
        <f t="shared" si="5"/>
        <v>28051</v>
      </c>
      <c r="F47" s="138">
        <f t="shared" si="5"/>
        <v>574</v>
      </c>
      <c r="G47" s="139">
        <f t="shared" si="5"/>
        <v>10109</v>
      </c>
      <c r="H47" s="140">
        <f t="shared" si="5"/>
        <v>10683</v>
      </c>
      <c r="I47" s="194">
        <f t="shared" si="3"/>
        <v>100</v>
      </c>
      <c r="J47" s="167">
        <f t="shared" si="3"/>
        <v>36.790770462568695</v>
      </c>
      <c r="K47" s="195">
        <f t="shared" si="3"/>
        <v>38.08420377170154</v>
      </c>
    </row>
    <row r="48" spans="2:11" ht="14.25" thickBot="1">
      <c r="B48" s="82" t="s">
        <v>114</v>
      </c>
      <c r="C48" s="156">
        <f aca="true" t="shared" si="6" ref="C48:H48">SUM(C46:C47)</f>
        <v>574</v>
      </c>
      <c r="D48" s="157">
        <f t="shared" si="6"/>
        <v>73760</v>
      </c>
      <c r="E48" s="158">
        <f t="shared" si="6"/>
        <v>74334</v>
      </c>
      <c r="F48" s="156">
        <f t="shared" si="6"/>
        <v>574</v>
      </c>
      <c r="G48" s="157">
        <f t="shared" si="6"/>
        <v>26343</v>
      </c>
      <c r="H48" s="158">
        <f t="shared" si="6"/>
        <v>26917</v>
      </c>
      <c r="I48" s="221">
        <f t="shared" si="3"/>
        <v>100</v>
      </c>
      <c r="J48" s="172">
        <f t="shared" si="3"/>
        <v>35.714479392624725</v>
      </c>
      <c r="K48" s="222">
        <f t="shared" si="3"/>
        <v>36.210886001022416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57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+'帳票61_06(1)'!GJ4</f>
        <v>0</v>
      </c>
      <c r="D5" s="127">
        <f>+'帳票61_06(1)'!GK4</f>
        <v>0</v>
      </c>
      <c r="E5" s="128">
        <f>SUM(C5:D5)</f>
        <v>0</v>
      </c>
      <c r="F5" s="126">
        <f>+'帳票61_06(1)'!GO4</f>
        <v>0</v>
      </c>
      <c r="G5" s="127">
        <f>+'帳票61_06(1)'!GP4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+'帳票61_06(1)'!GJ5</f>
        <v>0</v>
      </c>
      <c r="D6" s="130">
        <f>+'帳票61_06(1)'!GK5</f>
        <v>0</v>
      </c>
      <c r="E6" s="131">
        <f aca="true" t="shared" si="1" ref="E6:E45">SUM(C6:D6)</f>
        <v>0</v>
      </c>
      <c r="F6" s="129">
        <f>+'帳票61_06(1)'!GO5</f>
        <v>0</v>
      </c>
      <c r="G6" s="130">
        <f>+'帳票61_06(1)'!GP5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+'帳票61_06(1)'!GJ6</f>
        <v>0</v>
      </c>
      <c r="D7" s="130">
        <f>+'帳票61_06(1)'!GK6</f>
        <v>0</v>
      </c>
      <c r="E7" s="131">
        <f t="shared" si="1"/>
        <v>0</v>
      </c>
      <c r="F7" s="129">
        <f>+'帳票61_06(1)'!GO6</f>
        <v>0</v>
      </c>
      <c r="G7" s="130">
        <f>+'帳票61_06(1)'!GP6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+'帳票61_06(1)'!GJ7</f>
        <v>0</v>
      </c>
      <c r="D8" s="130">
        <f>+'帳票61_06(1)'!GK7</f>
        <v>0</v>
      </c>
      <c r="E8" s="131">
        <f t="shared" si="1"/>
        <v>0</v>
      </c>
      <c r="F8" s="129">
        <f>+'帳票61_06(1)'!GO7</f>
        <v>0</v>
      </c>
      <c r="G8" s="130">
        <f>+'帳票61_06(1)'!GP7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+'帳票61_06(1)'!GJ8</f>
        <v>0</v>
      </c>
      <c r="D9" s="133">
        <f>+'帳票61_06(1)'!GK8</f>
        <v>394</v>
      </c>
      <c r="E9" s="134">
        <f t="shared" si="1"/>
        <v>394</v>
      </c>
      <c r="F9" s="132">
        <f>+'帳票61_06(1)'!GO8</f>
        <v>0</v>
      </c>
      <c r="G9" s="133">
        <f>+'帳票61_06(1)'!GP8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+'帳票61_06(1)'!GJ9</f>
        <v>0</v>
      </c>
      <c r="D10" s="136">
        <f>+'帳票61_06(1)'!GK9</f>
        <v>0</v>
      </c>
      <c r="E10" s="137">
        <f t="shared" si="1"/>
        <v>0</v>
      </c>
      <c r="F10" s="135">
        <f>+'帳票61_06(1)'!GO9</f>
        <v>0</v>
      </c>
      <c r="G10" s="136">
        <f>+'帳票61_06(1)'!GP9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+'帳票61_06(1)'!GJ10</f>
        <v>0</v>
      </c>
      <c r="D11" s="130">
        <f>+'帳票61_06(1)'!GK10</f>
        <v>0</v>
      </c>
      <c r="E11" s="131">
        <f t="shared" si="1"/>
        <v>0</v>
      </c>
      <c r="F11" s="129">
        <f>+'帳票61_06(1)'!GO10</f>
        <v>0</v>
      </c>
      <c r="G11" s="130">
        <f>+'帳票61_06(1)'!GP10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+'帳票61_06(1)'!GJ11</f>
        <v>0</v>
      </c>
      <c r="D12" s="130">
        <f>+'帳票61_06(1)'!GK11</f>
        <v>0</v>
      </c>
      <c r="E12" s="131">
        <f t="shared" si="1"/>
        <v>0</v>
      </c>
      <c r="F12" s="129">
        <f>+'帳票61_06(1)'!GO11</f>
        <v>0</v>
      </c>
      <c r="G12" s="130">
        <f>+'帳票61_06(1)'!GP11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+'帳票61_06(1)'!GJ12</f>
        <v>0</v>
      </c>
      <c r="D13" s="130">
        <f>+'帳票61_06(1)'!GK12</f>
        <v>0</v>
      </c>
      <c r="E13" s="131">
        <f t="shared" si="1"/>
        <v>0</v>
      </c>
      <c r="F13" s="129">
        <f>+'帳票61_06(1)'!GO12</f>
        <v>0</v>
      </c>
      <c r="G13" s="130">
        <f>+'帳票61_06(1)'!GP12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+'帳票61_06(1)'!GJ13</f>
        <v>0</v>
      </c>
      <c r="D14" s="133">
        <f>+'帳票61_06(1)'!GK13</f>
        <v>0</v>
      </c>
      <c r="E14" s="134">
        <f t="shared" si="1"/>
        <v>0</v>
      </c>
      <c r="F14" s="132">
        <f>+'帳票61_06(1)'!GO13</f>
        <v>0</v>
      </c>
      <c r="G14" s="133">
        <f>+'帳票61_06(1)'!GP13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+'帳票61_06(1)'!GJ14</f>
        <v>0</v>
      </c>
      <c r="D15" s="136">
        <f>+'帳票61_06(1)'!GK14</f>
        <v>0</v>
      </c>
      <c r="E15" s="137">
        <f t="shared" si="1"/>
        <v>0</v>
      </c>
      <c r="F15" s="135">
        <f>+'帳票61_06(1)'!GO14</f>
        <v>0</v>
      </c>
      <c r="G15" s="136">
        <f>+'帳票61_06(1)'!GP14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+'帳票61_06(1)'!GJ15</f>
        <v>0</v>
      </c>
      <c r="D16" s="127">
        <f>+'帳票61_06(1)'!GK15</f>
        <v>0</v>
      </c>
      <c r="E16" s="128">
        <f t="shared" si="1"/>
        <v>0</v>
      </c>
      <c r="F16" s="126">
        <f>+'帳票61_06(1)'!GO15</f>
        <v>0</v>
      </c>
      <c r="G16" s="127">
        <f>+'帳票61_06(1)'!GP15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+'帳票61_06(1)'!GJ16</f>
        <v>0</v>
      </c>
      <c r="D17" s="130">
        <f>+'帳票61_06(1)'!GK16</f>
        <v>0</v>
      </c>
      <c r="E17" s="131">
        <f t="shared" si="1"/>
        <v>0</v>
      </c>
      <c r="F17" s="129">
        <f>+'帳票61_06(1)'!GO16</f>
        <v>0</v>
      </c>
      <c r="G17" s="130">
        <f>+'帳票61_06(1)'!GP16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+'帳票61_06(1)'!GJ17</f>
        <v>0</v>
      </c>
      <c r="D18" s="130">
        <f>+'帳票61_06(1)'!GK17</f>
        <v>0</v>
      </c>
      <c r="E18" s="131">
        <f t="shared" si="1"/>
        <v>0</v>
      </c>
      <c r="F18" s="129">
        <f>+'帳票61_06(1)'!GO17</f>
        <v>0</v>
      </c>
      <c r="G18" s="130">
        <f>+'帳票61_06(1)'!GP17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+'帳票61_06(1)'!GJ18</f>
        <v>0</v>
      </c>
      <c r="D19" s="133">
        <f>+'帳票61_06(1)'!GK18</f>
        <v>0</v>
      </c>
      <c r="E19" s="134">
        <f t="shared" si="1"/>
        <v>0</v>
      </c>
      <c r="F19" s="132">
        <f>+'帳票61_06(1)'!GO18</f>
        <v>0</v>
      </c>
      <c r="G19" s="133">
        <f>+'帳票61_06(1)'!GP18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+'帳票61_06(1)'!GJ19</f>
        <v>0</v>
      </c>
      <c r="D20" s="136">
        <f>+'帳票61_06(1)'!GK19</f>
        <v>0</v>
      </c>
      <c r="E20" s="137">
        <f t="shared" si="1"/>
        <v>0</v>
      </c>
      <c r="F20" s="135">
        <f>+'帳票61_06(1)'!GO19</f>
        <v>0</v>
      </c>
      <c r="G20" s="136">
        <f>+'帳票61_06(1)'!GP19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+'帳票61_06(1)'!GJ20</f>
        <v>0</v>
      </c>
      <c r="D21" s="130">
        <f>+'帳票61_06(1)'!GK20</f>
        <v>15618</v>
      </c>
      <c r="E21" s="131">
        <f t="shared" si="1"/>
        <v>15618</v>
      </c>
      <c r="F21" s="129">
        <f>+'帳票61_06(1)'!GO20</f>
        <v>0</v>
      </c>
      <c r="G21" s="130">
        <f>+'帳票61_06(1)'!GP20</f>
        <v>0</v>
      </c>
      <c r="H21" s="131">
        <f t="shared" si="2"/>
        <v>0</v>
      </c>
      <c r="I21" s="190" t="str">
        <f t="shared" si="3"/>
        <v>－</v>
      </c>
      <c r="J21" s="145">
        <f t="shared" si="0"/>
        <v>0</v>
      </c>
      <c r="K21" s="191">
        <f t="shared" si="0"/>
        <v>0</v>
      </c>
    </row>
    <row r="22" spans="1:11" ht="13.5">
      <c r="A22" s="17"/>
      <c r="B22" s="75" t="str">
        <f>+'帳票61_06(1)'!B21</f>
        <v>宜野座村</v>
      </c>
      <c r="C22" s="129">
        <f>+'帳票61_06(1)'!GJ21</f>
        <v>1213</v>
      </c>
      <c r="D22" s="130">
        <f>+'帳票61_06(1)'!GK21</f>
        <v>0</v>
      </c>
      <c r="E22" s="131">
        <f t="shared" si="1"/>
        <v>1213</v>
      </c>
      <c r="F22" s="129">
        <f>+'帳票61_06(1)'!GO21</f>
        <v>1213</v>
      </c>
      <c r="G22" s="130">
        <f>+'帳票61_06(1)'!GP21</f>
        <v>0</v>
      </c>
      <c r="H22" s="131">
        <f t="shared" si="2"/>
        <v>1213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+'帳票61_06(1)'!GJ22</f>
        <v>0</v>
      </c>
      <c r="D23" s="130">
        <f>+'帳票61_06(1)'!GK22</f>
        <v>0</v>
      </c>
      <c r="E23" s="131">
        <f t="shared" si="1"/>
        <v>0</v>
      </c>
      <c r="F23" s="129">
        <f>+'帳票61_06(1)'!GO22</f>
        <v>0</v>
      </c>
      <c r="G23" s="130">
        <f>+'帳票61_06(1)'!GP22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+'帳票61_06(1)'!GJ23</f>
        <v>0</v>
      </c>
      <c r="D24" s="133">
        <f>+'帳票61_06(1)'!GK23</f>
        <v>0</v>
      </c>
      <c r="E24" s="134">
        <f t="shared" si="1"/>
        <v>0</v>
      </c>
      <c r="F24" s="132">
        <f>+'帳票61_06(1)'!GO23</f>
        <v>0</v>
      </c>
      <c r="G24" s="133">
        <f>+'帳票61_06(1)'!GP23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+'帳票61_06(1)'!GJ24</f>
        <v>0</v>
      </c>
      <c r="D25" s="136">
        <f>+'帳票61_06(1)'!GK24</f>
        <v>0</v>
      </c>
      <c r="E25" s="137">
        <f t="shared" si="1"/>
        <v>0</v>
      </c>
      <c r="F25" s="135">
        <f>+'帳票61_06(1)'!GO24</f>
        <v>0</v>
      </c>
      <c r="G25" s="136">
        <f>+'帳票61_06(1)'!GP24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+'帳票61_06(1)'!GJ25</f>
        <v>0</v>
      </c>
      <c r="D26" s="130">
        <f>+'帳票61_06(1)'!GK25</f>
        <v>0</v>
      </c>
      <c r="E26" s="131">
        <f t="shared" si="1"/>
        <v>0</v>
      </c>
      <c r="F26" s="129">
        <f>+'帳票61_06(1)'!GO25</f>
        <v>0</v>
      </c>
      <c r="G26" s="130">
        <f>+'帳票61_06(1)'!GP25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+'帳票61_06(1)'!GJ26</f>
        <v>0</v>
      </c>
      <c r="D27" s="130">
        <f>+'帳票61_06(1)'!GK26</f>
        <v>0</v>
      </c>
      <c r="E27" s="131">
        <f t="shared" si="1"/>
        <v>0</v>
      </c>
      <c r="F27" s="129">
        <f>+'帳票61_06(1)'!GO26</f>
        <v>0</v>
      </c>
      <c r="G27" s="130">
        <f>+'帳票61_06(1)'!GP26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+'帳票61_06(1)'!GJ27</f>
        <v>0</v>
      </c>
      <c r="D28" s="130">
        <f>+'帳票61_06(1)'!GK27</f>
        <v>0</v>
      </c>
      <c r="E28" s="131">
        <f t="shared" si="1"/>
        <v>0</v>
      </c>
      <c r="F28" s="129">
        <f>+'帳票61_06(1)'!GO27</f>
        <v>0</v>
      </c>
      <c r="G28" s="130">
        <f>+'帳票61_06(1)'!GP27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+'帳票61_06(1)'!GJ28</f>
        <v>0</v>
      </c>
      <c r="D29" s="133">
        <f>+'帳票61_06(1)'!GK28</f>
        <v>0</v>
      </c>
      <c r="E29" s="134">
        <f t="shared" si="1"/>
        <v>0</v>
      </c>
      <c r="F29" s="132">
        <f>+'帳票61_06(1)'!GO28</f>
        <v>0</v>
      </c>
      <c r="G29" s="133">
        <f>+'帳票61_06(1)'!GP28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+'帳票61_06(1)'!GJ29</f>
        <v>0</v>
      </c>
      <c r="D30" s="136">
        <f>+'帳票61_06(1)'!GK29</f>
        <v>0</v>
      </c>
      <c r="E30" s="137">
        <f t="shared" si="1"/>
        <v>0</v>
      </c>
      <c r="F30" s="135">
        <f>+'帳票61_06(1)'!GO29</f>
        <v>0</v>
      </c>
      <c r="G30" s="136">
        <f>+'帳票61_06(1)'!GP29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+'帳票61_06(1)'!GJ30</f>
        <v>0</v>
      </c>
      <c r="D31" s="130">
        <f>+'帳票61_06(1)'!GK30</f>
        <v>0</v>
      </c>
      <c r="E31" s="131">
        <f t="shared" si="1"/>
        <v>0</v>
      </c>
      <c r="F31" s="129">
        <f>+'帳票61_06(1)'!GO30</f>
        <v>0</v>
      </c>
      <c r="G31" s="130">
        <f>+'帳票61_06(1)'!GP30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+'帳票61_06(1)'!GJ31</f>
        <v>0</v>
      </c>
      <c r="D32" s="130">
        <f>+'帳票61_06(1)'!GK31</f>
        <v>0</v>
      </c>
      <c r="E32" s="131">
        <f t="shared" si="1"/>
        <v>0</v>
      </c>
      <c r="F32" s="129">
        <f>+'帳票61_06(1)'!GO31</f>
        <v>0</v>
      </c>
      <c r="G32" s="130">
        <f>+'帳票61_06(1)'!GP31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+'帳票61_06(1)'!GJ32</f>
        <v>0</v>
      </c>
      <c r="D33" s="130">
        <f>+'帳票61_06(1)'!GK32</f>
        <v>0</v>
      </c>
      <c r="E33" s="131">
        <f t="shared" si="1"/>
        <v>0</v>
      </c>
      <c r="F33" s="129">
        <f>+'帳票61_06(1)'!GO32</f>
        <v>0</v>
      </c>
      <c r="G33" s="130">
        <f>+'帳票61_06(1)'!GP32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+'帳票61_06(1)'!GJ33</f>
        <v>0</v>
      </c>
      <c r="D34" s="133">
        <f>+'帳票61_06(1)'!GK33</f>
        <v>0</v>
      </c>
      <c r="E34" s="134">
        <f t="shared" si="1"/>
        <v>0</v>
      </c>
      <c r="F34" s="132">
        <f>+'帳票61_06(1)'!GO33</f>
        <v>0</v>
      </c>
      <c r="G34" s="133">
        <f>+'帳票61_06(1)'!GP33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+'帳票61_06(1)'!GJ34</f>
        <v>0</v>
      </c>
      <c r="D35" s="136">
        <f>+'帳票61_06(1)'!GK34</f>
        <v>0</v>
      </c>
      <c r="E35" s="137">
        <f t="shared" si="1"/>
        <v>0</v>
      </c>
      <c r="F35" s="135">
        <f>+'帳票61_06(1)'!GO34</f>
        <v>0</v>
      </c>
      <c r="G35" s="136">
        <f>+'帳票61_06(1)'!GP34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+'帳票61_06(1)'!GJ35</f>
        <v>0</v>
      </c>
      <c r="D36" s="130">
        <f>+'帳票61_06(1)'!GK35</f>
        <v>0</v>
      </c>
      <c r="E36" s="131">
        <f t="shared" si="1"/>
        <v>0</v>
      </c>
      <c r="F36" s="129">
        <f>+'帳票61_06(1)'!GO35</f>
        <v>0</v>
      </c>
      <c r="G36" s="130">
        <f>+'帳票61_06(1)'!GP35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+'帳票61_06(1)'!GJ36</f>
        <v>0</v>
      </c>
      <c r="D37" s="130">
        <f>+'帳票61_06(1)'!GK36</f>
        <v>0</v>
      </c>
      <c r="E37" s="131">
        <f t="shared" si="1"/>
        <v>0</v>
      </c>
      <c r="F37" s="129">
        <f>+'帳票61_06(1)'!GO36</f>
        <v>0</v>
      </c>
      <c r="G37" s="130">
        <f>+'帳票61_06(1)'!GP36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+'帳票61_06(1)'!GJ37</f>
        <v>0</v>
      </c>
      <c r="D38" s="130">
        <f>+'帳票61_06(1)'!GK37</f>
        <v>0</v>
      </c>
      <c r="E38" s="131">
        <f t="shared" si="1"/>
        <v>0</v>
      </c>
      <c r="F38" s="129">
        <f>+'帳票61_06(1)'!GO37</f>
        <v>0</v>
      </c>
      <c r="G38" s="130">
        <f>+'帳票61_06(1)'!GP37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+'帳票61_06(1)'!GJ38</f>
        <v>0</v>
      </c>
      <c r="D39" s="133">
        <f>+'帳票61_06(1)'!GK38</f>
        <v>0</v>
      </c>
      <c r="E39" s="134">
        <f t="shared" si="1"/>
        <v>0</v>
      </c>
      <c r="F39" s="132">
        <f>+'帳票61_06(1)'!GO38</f>
        <v>0</v>
      </c>
      <c r="G39" s="133">
        <f>+'帳票61_06(1)'!GP38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+'帳票61_06(1)'!GJ39</f>
        <v>0</v>
      </c>
      <c r="D40" s="136">
        <f>+'帳票61_06(1)'!GK39</f>
        <v>0</v>
      </c>
      <c r="E40" s="137">
        <f t="shared" si="1"/>
        <v>0</v>
      </c>
      <c r="F40" s="135">
        <f>+'帳票61_06(1)'!GO39</f>
        <v>0</v>
      </c>
      <c r="G40" s="136">
        <f>+'帳票61_06(1)'!GP39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+'帳票61_06(1)'!GJ40</f>
        <v>0</v>
      </c>
      <c r="D41" s="130">
        <f>+'帳票61_06(1)'!GK40</f>
        <v>0</v>
      </c>
      <c r="E41" s="131">
        <f t="shared" si="1"/>
        <v>0</v>
      </c>
      <c r="F41" s="129">
        <f>+'帳票61_06(1)'!GO40</f>
        <v>0</v>
      </c>
      <c r="G41" s="130">
        <f>+'帳票61_06(1)'!GP40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+'帳票61_06(1)'!GJ41</f>
        <v>0</v>
      </c>
      <c r="D42" s="130">
        <f>+'帳票61_06(1)'!GK41</f>
        <v>0</v>
      </c>
      <c r="E42" s="131">
        <f t="shared" si="1"/>
        <v>0</v>
      </c>
      <c r="F42" s="129">
        <f>+'帳票61_06(1)'!GO41</f>
        <v>0</v>
      </c>
      <c r="G42" s="130">
        <f>+'帳票61_06(1)'!GP41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+'帳票61_06(1)'!GJ42</f>
        <v>0</v>
      </c>
      <c r="D43" s="130">
        <f>+'帳票61_06(1)'!GK42</f>
        <v>0</v>
      </c>
      <c r="E43" s="131">
        <f t="shared" si="1"/>
        <v>0</v>
      </c>
      <c r="F43" s="129">
        <f>+'帳票61_06(1)'!GO42</f>
        <v>0</v>
      </c>
      <c r="G43" s="130">
        <f>+'帳票61_06(1)'!GP42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+'帳票61_06(1)'!GJ43</f>
        <v>0</v>
      </c>
      <c r="D44" s="133">
        <f>+'帳票61_06(1)'!GK43</f>
        <v>0</v>
      </c>
      <c r="E44" s="134">
        <f t="shared" si="1"/>
        <v>0</v>
      </c>
      <c r="F44" s="132">
        <f>+'帳票61_06(1)'!GO43</f>
        <v>0</v>
      </c>
      <c r="G44" s="133">
        <f>+'帳票61_06(1)'!GP43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+'帳票61_06(1)'!GJ44</f>
        <v>0</v>
      </c>
      <c r="D45" s="231">
        <f>+'帳票61_06(1)'!GK44</f>
        <v>0</v>
      </c>
      <c r="E45" s="232">
        <f t="shared" si="1"/>
        <v>0</v>
      </c>
      <c r="F45" s="230">
        <f>+'帳票61_06(1)'!GO44</f>
        <v>0</v>
      </c>
      <c r="G45" s="231">
        <f>+'帳票61_06(1)'!GP44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394</v>
      </c>
      <c r="E46" s="175">
        <f t="shared" si="4"/>
        <v>394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8" t="str">
        <f t="shared" si="3"/>
        <v>－</v>
      </c>
      <c r="J46" s="177">
        <f t="shared" si="3"/>
        <v>0</v>
      </c>
      <c r="K46" s="241">
        <f t="shared" si="3"/>
        <v>0</v>
      </c>
    </row>
    <row r="47" spans="1:11" ht="14.25" thickBot="1">
      <c r="A47" s="21"/>
      <c r="B47" s="80" t="s">
        <v>66</v>
      </c>
      <c r="C47" s="138">
        <f aca="true" t="shared" si="5" ref="C47:H47">SUM(C16:C45)</f>
        <v>1213</v>
      </c>
      <c r="D47" s="139">
        <f t="shared" si="5"/>
        <v>15618</v>
      </c>
      <c r="E47" s="140">
        <f t="shared" si="5"/>
        <v>16831</v>
      </c>
      <c r="F47" s="138">
        <f t="shared" si="5"/>
        <v>1213</v>
      </c>
      <c r="G47" s="139">
        <f t="shared" si="5"/>
        <v>0</v>
      </c>
      <c r="H47" s="140">
        <f t="shared" si="5"/>
        <v>1213</v>
      </c>
      <c r="I47" s="194">
        <f t="shared" si="3"/>
        <v>100</v>
      </c>
      <c r="J47" s="167">
        <f t="shared" si="3"/>
        <v>0</v>
      </c>
      <c r="K47" s="195">
        <f t="shared" si="3"/>
        <v>7.2069395757827825</v>
      </c>
    </row>
    <row r="48" spans="2:11" ht="14.25" thickBot="1">
      <c r="B48" s="82" t="s">
        <v>114</v>
      </c>
      <c r="C48" s="156">
        <f aca="true" t="shared" si="6" ref="C48:H48">SUM(C46:C47)</f>
        <v>1213</v>
      </c>
      <c r="D48" s="157">
        <f t="shared" si="6"/>
        <v>16012</v>
      </c>
      <c r="E48" s="158">
        <f t="shared" si="6"/>
        <v>17225</v>
      </c>
      <c r="F48" s="156">
        <f t="shared" si="6"/>
        <v>1213</v>
      </c>
      <c r="G48" s="157">
        <f t="shared" si="6"/>
        <v>0</v>
      </c>
      <c r="H48" s="158">
        <f t="shared" si="6"/>
        <v>1213</v>
      </c>
      <c r="I48" s="221">
        <f t="shared" si="3"/>
        <v>100</v>
      </c>
      <c r="J48" s="172">
        <f t="shared" si="3"/>
        <v>0</v>
      </c>
      <c r="K48" s="222">
        <f t="shared" si="3"/>
        <v>7.0420899854862125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K48"/>
  <sheetViews>
    <sheetView showGridLines="0" workbookViewId="0" topLeftCell="A24">
      <selection activeCell="Q10" sqref="Q10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58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297" t="s">
        <v>8</v>
      </c>
      <c r="D2" s="297"/>
      <c r="E2" s="298"/>
      <c r="F2" s="299" t="s">
        <v>9</v>
      </c>
      <c r="G2" s="297"/>
      <c r="H2" s="298"/>
      <c r="I2" s="300" t="s">
        <v>10</v>
      </c>
      <c r="J2" s="301"/>
      <c r="K2" s="302"/>
    </row>
    <row r="3" spans="2:11" ht="12" customHeight="1">
      <c r="B3" s="4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8" t="str">
        <f>+'帳票61_06(1)'!B4</f>
        <v>那覇市</v>
      </c>
      <c r="C5" s="86">
        <f>SUM('(1)入湯税'!C5+'(2)事業所税'!C5+'(3)法定外目的税'!C5)</f>
        <v>760430</v>
      </c>
      <c r="D5" s="87">
        <f>SUM('(1)入湯税'!D5+'(2)事業所税'!D5+'(3)法定外目的税'!D5)</f>
        <v>10568</v>
      </c>
      <c r="E5" s="88">
        <f aca="true" t="shared" si="0" ref="E5:E36">SUM(C5:D5)</f>
        <v>770998</v>
      </c>
      <c r="F5" s="86">
        <f>SUM('(1)入湯税'!F5+'(2)事業所税'!F5+'(3)法定外目的税'!F5)</f>
        <v>757824</v>
      </c>
      <c r="G5" s="87">
        <f>SUM('(1)入湯税'!G5+'(2)事業所税'!G5+'(3)法定外目的税'!G5)</f>
        <v>3680</v>
      </c>
      <c r="H5" s="88">
        <f aca="true" t="shared" si="1" ref="H5:H36">SUM(F5:G5)</f>
        <v>761504</v>
      </c>
      <c r="I5" s="209">
        <f>IF(C5=0,"－",(F5/C5)*100)</f>
        <v>99.65729915968596</v>
      </c>
      <c r="J5" s="210">
        <f aca="true" t="shared" si="2" ref="J5:K36">IF(D5=0,"－",(G5/D5)*100)</f>
        <v>34.8221044663134</v>
      </c>
      <c r="K5" s="211">
        <f>IF(E5=0,"－",(H5/E5)*100)</f>
        <v>98.76860899768872</v>
      </c>
    </row>
    <row r="6" spans="1:11" ht="13.5">
      <c r="A6" s="5"/>
      <c r="B6" s="75" t="str">
        <f>+'帳票61_06(1)'!B5</f>
        <v>宜野湾市</v>
      </c>
      <c r="C6" s="89">
        <f>SUM('(1)入湯税'!C6+'(2)事業所税'!C6+'(3)法定外目的税'!C6)</f>
        <v>2771</v>
      </c>
      <c r="D6" s="90">
        <f>SUM('(1)入湯税'!D6+'(2)事業所税'!D6+'(3)法定外目的税'!D6)</f>
        <v>0</v>
      </c>
      <c r="E6" s="91">
        <f t="shared" si="0"/>
        <v>2771</v>
      </c>
      <c r="F6" s="89">
        <f>SUM('(1)入湯税'!F6+'(2)事業所税'!F6+'(3)法定外目的税'!F6)</f>
        <v>2771</v>
      </c>
      <c r="G6" s="90">
        <f>SUM('(1)入湯税'!G6+'(2)事業所税'!G6+'(3)法定外目的税'!G6)</f>
        <v>0</v>
      </c>
      <c r="H6" s="91">
        <f t="shared" si="1"/>
        <v>2771</v>
      </c>
      <c r="I6" s="201">
        <f aca="true" t="shared" si="3" ref="I6:K48">IF(C6=0,"－",(F6/C6)*100)</f>
        <v>100</v>
      </c>
      <c r="J6" s="155" t="str">
        <f t="shared" si="2"/>
        <v>－</v>
      </c>
      <c r="K6" s="202">
        <f t="shared" si="2"/>
        <v>100</v>
      </c>
    </row>
    <row r="7" spans="1:11" ht="13.5">
      <c r="A7" s="5"/>
      <c r="B7" s="75" t="str">
        <f>+'帳票61_06(1)'!B6</f>
        <v>石垣市</v>
      </c>
      <c r="C7" s="89">
        <f>SUM('(1)入湯税'!C7+'(2)事業所税'!C7+'(3)法定外目的税'!C7)</f>
        <v>0</v>
      </c>
      <c r="D7" s="90">
        <f>SUM('(1)入湯税'!D7+'(2)事業所税'!D7+'(3)法定外目的税'!D7)</f>
        <v>0</v>
      </c>
      <c r="E7" s="91">
        <f t="shared" si="0"/>
        <v>0</v>
      </c>
      <c r="F7" s="89">
        <f>SUM('(1)入湯税'!F7+'(2)事業所税'!F7+'(3)法定外目的税'!F7)</f>
        <v>0</v>
      </c>
      <c r="G7" s="90">
        <f>SUM('(1)入湯税'!G7+'(2)事業所税'!G7+'(3)法定外目的税'!G7)</f>
        <v>0</v>
      </c>
      <c r="H7" s="91">
        <f t="shared" si="1"/>
        <v>0</v>
      </c>
      <c r="I7" s="201" t="str">
        <f t="shared" si="3"/>
        <v>－</v>
      </c>
      <c r="J7" s="155" t="str">
        <f t="shared" si="2"/>
        <v>－</v>
      </c>
      <c r="K7" s="202" t="str">
        <f t="shared" si="2"/>
        <v>－</v>
      </c>
    </row>
    <row r="8" spans="1:11" ht="13.5">
      <c r="A8" s="5"/>
      <c r="B8" s="75" t="str">
        <f>+'帳票61_06(1)'!B7</f>
        <v>浦添市</v>
      </c>
      <c r="C8" s="89">
        <f>SUM('(1)入湯税'!C8+'(2)事業所税'!C8+'(3)法定外目的税'!C8)</f>
        <v>9324</v>
      </c>
      <c r="D8" s="90">
        <f>SUM('(1)入湯税'!D8+'(2)事業所税'!D8+'(3)法定外目的税'!D8)</f>
        <v>0</v>
      </c>
      <c r="E8" s="91">
        <f t="shared" si="0"/>
        <v>9324</v>
      </c>
      <c r="F8" s="89">
        <f>SUM('(1)入湯税'!F8+'(2)事業所税'!F8+'(3)法定外目的税'!F8)</f>
        <v>9324</v>
      </c>
      <c r="G8" s="90">
        <f>SUM('(1)入湯税'!G8+'(2)事業所税'!G8+'(3)法定外目的税'!G8)</f>
        <v>0</v>
      </c>
      <c r="H8" s="91">
        <f t="shared" si="1"/>
        <v>9324</v>
      </c>
      <c r="I8" s="201">
        <f t="shared" si="3"/>
        <v>100</v>
      </c>
      <c r="J8" s="155" t="str">
        <f t="shared" si="2"/>
        <v>－</v>
      </c>
      <c r="K8" s="202">
        <f t="shared" si="2"/>
        <v>100</v>
      </c>
    </row>
    <row r="9" spans="1:11" ht="13.5">
      <c r="A9" s="5"/>
      <c r="B9" s="76" t="str">
        <f>+'帳票61_06(1)'!B8</f>
        <v>名護市</v>
      </c>
      <c r="C9" s="92">
        <f>SUM('(1)入湯税'!C9+'(2)事業所税'!C9+'(3)法定外目的税'!C9)</f>
        <v>0</v>
      </c>
      <c r="D9" s="93">
        <f>SUM('(1)入湯税'!D9+'(2)事業所税'!D9+'(3)法定外目的税'!D9)</f>
        <v>0</v>
      </c>
      <c r="E9" s="94">
        <f t="shared" si="0"/>
        <v>0</v>
      </c>
      <c r="F9" s="92">
        <f>SUM('(1)入湯税'!F9+'(2)事業所税'!F9+'(3)法定外目的税'!F9)</f>
        <v>0</v>
      </c>
      <c r="G9" s="93">
        <f>SUM('(1)入湯税'!G9+'(2)事業所税'!G9+'(3)法定外目的税'!G9)</f>
        <v>0</v>
      </c>
      <c r="H9" s="94">
        <f t="shared" si="1"/>
        <v>0</v>
      </c>
      <c r="I9" s="203" t="str">
        <f t="shared" si="3"/>
        <v>－</v>
      </c>
      <c r="J9" s="204" t="str">
        <f t="shared" si="2"/>
        <v>－</v>
      </c>
      <c r="K9" s="205" t="str">
        <f t="shared" si="2"/>
        <v>－</v>
      </c>
    </row>
    <row r="10" spans="1:11" ht="13.5">
      <c r="A10" s="5"/>
      <c r="B10" s="77" t="str">
        <f>+'帳票61_06(1)'!B9</f>
        <v>糸満市</v>
      </c>
      <c r="C10" s="95">
        <f>SUM('(1)入湯税'!C10+'(2)事業所税'!C10+'(3)法定外目的税'!C10)</f>
        <v>0</v>
      </c>
      <c r="D10" s="96">
        <f>SUM('(1)入湯税'!D10+'(2)事業所税'!D10+'(3)法定外目的税'!D10)</f>
        <v>0</v>
      </c>
      <c r="E10" s="97">
        <f t="shared" si="0"/>
        <v>0</v>
      </c>
      <c r="F10" s="95">
        <f>SUM('(1)入湯税'!F10+'(2)事業所税'!F10+'(3)法定外目的税'!F10)</f>
        <v>0</v>
      </c>
      <c r="G10" s="96">
        <f>SUM('(1)入湯税'!G10+'(2)事業所税'!G10+'(3)法定外目的税'!G10)</f>
        <v>0</v>
      </c>
      <c r="H10" s="9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89">
        <f>SUM('(1)入湯税'!C11+'(2)事業所税'!C11+'(3)法定外目的税'!C11)</f>
        <v>0</v>
      </c>
      <c r="D11" s="90">
        <f>SUM('(1)入湯税'!D11+'(2)事業所税'!D11+'(3)法定外目的税'!D11)</f>
        <v>0</v>
      </c>
      <c r="E11" s="91">
        <f t="shared" si="0"/>
        <v>0</v>
      </c>
      <c r="F11" s="89">
        <f>SUM('(1)入湯税'!F11+'(2)事業所税'!F11+'(3)法定外目的税'!F11)</f>
        <v>0</v>
      </c>
      <c r="G11" s="90">
        <f>SUM('(1)入湯税'!G11+'(2)事業所税'!G11+'(3)法定外目的税'!G11)</f>
        <v>0</v>
      </c>
      <c r="H11" s="9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89">
        <f>SUM('(1)入湯税'!C12+'(2)事業所税'!C12+'(3)法定外目的税'!C12)</f>
        <v>0</v>
      </c>
      <c r="D12" s="90">
        <f>SUM('(1)入湯税'!D12+'(2)事業所税'!D12+'(3)法定外目的税'!D12)</f>
        <v>0</v>
      </c>
      <c r="E12" s="91">
        <f t="shared" si="0"/>
        <v>0</v>
      </c>
      <c r="F12" s="89">
        <f>SUM('(1)入湯税'!F12+'(2)事業所税'!F12+'(3)法定外目的税'!F12)</f>
        <v>0</v>
      </c>
      <c r="G12" s="90">
        <f>SUM('(1)入湯税'!G12+'(2)事業所税'!G12+'(3)法定外目的税'!G12)</f>
        <v>0</v>
      </c>
      <c r="H12" s="9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89">
        <f>SUM('(1)入湯税'!C13+'(2)事業所税'!C13+'(3)法定外目的税'!C13)</f>
        <v>0</v>
      </c>
      <c r="D13" s="90">
        <f>SUM('(1)入湯税'!D13+'(2)事業所税'!D13+'(3)法定外目的税'!D13)</f>
        <v>0</v>
      </c>
      <c r="E13" s="91">
        <f t="shared" si="0"/>
        <v>0</v>
      </c>
      <c r="F13" s="89">
        <f>SUM('(1)入湯税'!F13+'(2)事業所税'!F13+'(3)法定外目的税'!F13)</f>
        <v>0</v>
      </c>
      <c r="G13" s="90">
        <f>SUM('(1)入湯税'!G13+'(2)事業所税'!G13+'(3)法定外目的税'!G13)</f>
        <v>0</v>
      </c>
      <c r="H13" s="91">
        <f t="shared" si="1"/>
        <v>0</v>
      </c>
      <c r="I13" s="201" t="str">
        <f t="shared" si="3"/>
        <v>－</v>
      </c>
      <c r="J13" s="155" t="str">
        <f t="shared" si="2"/>
        <v>－</v>
      </c>
      <c r="K13" s="202" t="str">
        <f t="shared" si="2"/>
        <v>－</v>
      </c>
    </row>
    <row r="14" spans="1:11" ht="13.5">
      <c r="A14" s="5"/>
      <c r="B14" s="76" t="str">
        <f>+'帳票61_06(1)'!B13</f>
        <v>宮古島市</v>
      </c>
      <c r="C14" s="92">
        <f>SUM('(1)入湯税'!C14+'(2)事業所税'!C14+'(3)法定外目的税'!C14)</f>
        <v>0</v>
      </c>
      <c r="D14" s="93">
        <f>SUM('(1)入湯税'!D14+'(2)事業所税'!D14+'(3)法定外目的税'!D14)</f>
        <v>0</v>
      </c>
      <c r="E14" s="94">
        <f t="shared" si="0"/>
        <v>0</v>
      </c>
      <c r="F14" s="92">
        <f>SUM('(1)入湯税'!F14+'(2)事業所税'!F14+'(3)法定外目的税'!F14)</f>
        <v>0</v>
      </c>
      <c r="G14" s="93">
        <f>SUM('(1)入湯税'!G14+'(2)事業所税'!G14+'(3)法定外目的税'!G14)</f>
        <v>0</v>
      </c>
      <c r="H14" s="94">
        <f t="shared" si="1"/>
        <v>0</v>
      </c>
      <c r="I14" s="203" t="str">
        <f t="shared" si="3"/>
        <v>－</v>
      </c>
      <c r="J14" s="204" t="str">
        <f t="shared" si="2"/>
        <v>－</v>
      </c>
      <c r="K14" s="205" t="str">
        <f t="shared" si="2"/>
        <v>－</v>
      </c>
    </row>
    <row r="15" spans="1:11" ht="13.5">
      <c r="A15" s="5"/>
      <c r="B15" s="77" t="str">
        <f>+'帳票61_06(1)'!B14</f>
        <v>南城市</v>
      </c>
      <c r="C15" s="95">
        <f>SUM('(1)入湯税'!C15+'(2)事業所税'!C15+'(3)法定外目的税'!C15)</f>
        <v>0</v>
      </c>
      <c r="D15" s="96">
        <f>SUM('(1)入湯税'!D15+'(2)事業所税'!D15+'(3)法定外目的税'!D15)</f>
        <v>0</v>
      </c>
      <c r="E15" s="97">
        <f t="shared" si="0"/>
        <v>0</v>
      </c>
      <c r="F15" s="95">
        <f>SUM('(1)入湯税'!F15+'(2)事業所税'!F15+'(3)法定外目的税'!F15)</f>
        <v>0</v>
      </c>
      <c r="G15" s="96">
        <f>SUM('(1)入湯税'!G15+'(2)事業所税'!G15+'(3)法定外目的税'!G15)</f>
        <v>0</v>
      </c>
      <c r="H15" s="97">
        <f t="shared" si="1"/>
        <v>0</v>
      </c>
      <c r="I15" s="206" t="str">
        <f t="shared" si="3"/>
        <v>－</v>
      </c>
      <c r="J15" s="207" t="str">
        <f t="shared" si="2"/>
        <v>－</v>
      </c>
      <c r="K15" s="208" t="str">
        <f t="shared" si="2"/>
        <v>－</v>
      </c>
    </row>
    <row r="16" spans="1:11" ht="13.5">
      <c r="A16" s="5"/>
      <c r="B16" s="78" t="str">
        <f>+'帳票61_06(1)'!B15</f>
        <v>国頭村</v>
      </c>
      <c r="C16" s="86">
        <f>SUM('(1)入湯税'!C16+'(2)事業所税'!C16+'(3)法定外目的税'!C16)</f>
        <v>0</v>
      </c>
      <c r="D16" s="87">
        <f>SUM('(1)入湯税'!D16+'(2)事業所税'!D16+'(3)法定外目的税'!D16)</f>
        <v>0</v>
      </c>
      <c r="E16" s="88">
        <f t="shared" si="0"/>
        <v>0</v>
      </c>
      <c r="F16" s="86">
        <f>SUM('(1)入湯税'!F16+'(2)事業所税'!F16+'(3)法定外目的税'!F16)</f>
        <v>0</v>
      </c>
      <c r="G16" s="87">
        <f>SUM('(1)入湯税'!G16+'(2)事業所税'!G16+'(3)法定外目的税'!G16)</f>
        <v>0</v>
      </c>
      <c r="H16" s="88">
        <f t="shared" si="1"/>
        <v>0</v>
      </c>
      <c r="I16" s="209" t="str">
        <f t="shared" si="3"/>
        <v>－</v>
      </c>
      <c r="J16" s="210" t="str">
        <f t="shared" si="2"/>
        <v>－</v>
      </c>
      <c r="K16" s="211" t="str">
        <f t="shared" si="2"/>
        <v>－</v>
      </c>
    </row>
    <row r="17" spans="1:11" ht="13.5">
      <c r="A17" s="5"/>
      <c r="B17" s="75" t="str">
        <f>+'帳票61_06(1)'!B16</f>
        <v>大宜味村</v>
      </c>
      <c r="C17" s="89">
        <f>SUM('(1)入湯税'!C17+'(2)事業所税'!C17+'(3)法定外目的税'!C17)</f>
        <v>0</v>
      </c>
      <c r="D17" s="90">
        <f>SUM('(1)入湯税'!D17+'(2)事業所税'!D17+'(3)法定外目的税'!D17)</f>
        <v>0</v>
      </c>
      <c r="E17" s="91">
        <f t="shared" si="0"/>
        <v>0</v>
      </c>
      <c r="F17" s="89">
        <f>SUM('(1)入湯税'!F17+'(2)事業所税'!F17+'(3)法定外目的税'!F17)</f>
        <v>0</v>
      </c>
      <c r="G17" s="90">
        <f>SUM('(1)入湯税'!G17+'(2)事業所税'!G17+'(3)法定外目的税'!G17)</f>
        <v>0</v>
      </c>
      <c r="H17" s="9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89">
        <f>SUM('(1)入湯税'!C18+'(2)事業所税'!C18+'(3)法定外目的税'!C18)</f>
        <v>0</v>
      </c>
      <c r="D18" s="90">
        <f>SUM('(1)入湯税'!D18+'(2)事業所税'!D18+'(3)法定外目的税'!D18)</f>
        <v>0</v>
      </c>
      <c r="E18" s="91">
        <f t="shared" si="0"/>
        <v>0</v>
      </c>
      <c r="F18" s="89">
        <f>SUM('(1)入湯税'!F18+'(2)事業所税'!F18+'(3)法定外目的税'!F18)</f>
        <v>0</v>
      </c>
      <c r="G18" s="90">
        <f>SUM('(1)入湯税'!G18+'(2)事業所税'!G18+'(3)法定外目的税'!G18)</f>
        <v>0</v>
      </c>
      <c r="H18" s="9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92">
        <f>SUM('(1)入湯税'!C19+'(2)事業所税'!C19+'(3)法定外目的税'!C19)</f>
        <v>0</v>
      </c>
      <c r="D19" s="93">
        <f>SUM('(1)入湯税'!D19+'(2)事業所税'!D19+'(3)法定外目的税'!D19)</f>
        <v>0</v>
      </c>
      <c r="E19" s="94">
        <f t="shared" si="0"/>
        <v>0</v>
      </c>
      <c r="F19" s="92">
        <f>SUM('(1)入湯税'!F19+'(2)事業所税'!F19+'(3)法定外目的税'!F19)</f>
        <v>0</v>
      </c>
      <c r="G19" s="93">
        <f>SUM('(1)入湯税'!G19+'(2)事業所税'!G19+'(3)法定外目的税'!G19)</f>
        <v>0</v>
      </c>
      <c r="H19" s="9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95">
        <f>SUM('(1)入湯税'!C20+'(2)事業所税'!C20+'(3)法定外目的税'!C20)</f>
        <v>0</v>
      </c>
      <c r="D20" s="96">
        <f>SUM('(1)入湯税'!D20+'(2)事業所税'!D20+'(3)法定外目的税'!D20)</f>
        <v>0</v>
      </c>
      <c r="E20" s="97">
        <f t="shared" si="0"/>
        <v>0</v>
      </c>
      <c r="F20" s="95">
        <f>SUM('(1)入湯税'!F20+'(2)事業所税'!F20+'(3)法定外目的税'!F20)</f>
        <v>0</v>
      </c>
      <c r="G20" s="96">
        <f>SUM('(1)入湯税'!G20+'(2)事業所税'!G20+'(3)法定外目的税'!G20)</f>
        <v>0</v>
      </c>
      <c r="H20" s="9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89">
        <f>SUM('(1)入湯税'!C21+'(2)事業所税'!C21+'(3)法定外目的税'!C21)</f>
        <v>0</v>
      </c>
      <c r="D21" s="90">
        <f>SUM('(1)入湯税'!D21+'(2)事業所税'!D21+'(3)法定外目的税'!D21)</f>
        <v>0</v>
      </c>
      <c r="E21" s="91">
        <f t="shared" si="0"/>
        <v>0</v>
      </c>
      <c r="F21" s="89">
        <f>SUM('(1)入湯税'!F21+'(2)事業所税'!F21+'(3)法定外目的税'!F21)</f>
        <v>0</v>
      </c>
      <c r="G21" s="90">
        <f>SUM('(1)入湯税'!G21+'(2)事業所税'!G21+'(3)法定外目的税'!G21)</f>
        <v>0</v>
      </c>
      <c r="H21" s="9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89">
        <f>SUM('(1)入湯税'!C22+'(2)事業所税'!C22+'(3)法定外目的税'!C22)</f>
        <v>0</v>
      </c>
      <c r="D22" s="90">
        <f>SUM('(1)入湯税'!D22+'(2)事業所税'!D22+'(3)法定外目的税'!D22)</f>
        <v>0</v>
      </c>
      <c r="E22" s="91">
        <f t="shared" si="0"/>
        <v>0</v>
      </c>
      <c r="F22" s="89">
        <f>SUM('(1)入湯税'!F22+'(2)事業所税'!F22+'(3)法定外目的税'!F22)</f>
        <v>0</v>
      </c>
      <c r="G22" s="90">
        <f>SUM('(1)入湯税'!G22+'(2)事業所税'!G22+'(3)法定外目的税'!G22)</f>
        <v>0</v>
      </c>
      <c r="H22" s="9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89">
        <f>SUM('(1)入湯税'!C23+'(2)事業所税'!C23+'(3)法定外目的税'!C23)</f>
        <v>0</v>
      </c>
      <c r="D23" s="90">
        <f>SUM('(1)入湯税'!D23+'(2)事業所税'!D23+'(3)法定外目的税'!D23)</f>
        <v>0</v>
      </c>
      <c r="E23" s="91">
        <f t="shared" si="0"/>
        <v>0</v>
      </c>
      <c r="F23" s="89">
        <f>SUM('(1)入湯税'!F23+'(2)事業所税'!F23+'(3)法定外目的税'!F23)</f>
        <v>0</v>
      </c>
      <c r="G23" s="90">
        <f>SUM('(1)入湯税'!G23+'(2)事業所税'!G23+'(3)法定外目的税'!G23)</f>
        <v>0</v>
      </c>
      <c r="H23" s="9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92">
        <f>SUM('(1)入湯税'!C24+'(2)事業所税'!C24+'(3)法定外目的税'!C24)</f>
        <v>0</v>
      </c>
      <c r="D24" s="93">
        <f>SUM('(1)入湯税'!D24+'(2)事業所税'!D24+'(3)法定外目的税'!D24)</f>
        <v>0</v>
      </c>
      <c r="E24" s="94">
        <f t="shared" si="0"/>
        <v>0</v>
      </c>
      <c r="F24" s="92">
        <f>SUM('(1)入湯税'!F24+'(2)事業所税'!F24+'(3)法定外目的税'!F24)</f>
        <v>0</v>
      </c>
      <c r="G24" s="93">
        <f>SUM('(1)入湯税'!G24+'(2)事業所税'!G24+'(3)法定外目的税'!G24)</f>
        <v>0</v>
      </c>
      <c r="H24" s="9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95">
        <f>SUM('(1)入湯税'!C25+'(2)事業所税'!C25+'(3)法定外目的税'!C25)</f>
        <v>0</v>
      </c>
      <c r="D25" s="96">
        <f>SUM('(1)入湯税'!D25+'(2)事業所税'!D25+'(3)法定外目的税'!D25)</f>
        <v>0</v>
      </c>
      <c r="E25" s="97">
        <f t="shared" si="0"/>
        <v>0</v>
      </c>
      <c r="F25" s="95">
        <f>SUM('(1)入湯税'!F25+'(2)事業所税'!F25+'(3)法定外目的税'!F25)</f>
        <v>0</v>
      </c>
      <c r="G25" s="96">
        <f>SUM('(1)入湯税'!G25+'(2)事業所税'!G25+'(3)法定外目的税'!G25)</f>
        <v>0</v>
      </c>
      <c r="H25" s="9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89">
        <f>SUM('(1)入湯税'!C26+'(2)事業所税'!C26+'(3)法定外目的税'!C26)</f>
        <v>0</v>
      </c>
      <c r="D26" s="90">
        <f>SUM('(1)入湯税'!D26+'(2)事業所税'!D26+'(3)法定外目的税'!D26)</f>
        <v>0</v>
      </c>
      <c r="E26" s="91">
        <f t="shared" si="0"/>
        <v>0</v>
      </c>
      <c r="F26" s="89">
        <f>SUM('(1)入湯税'!F26+'(2)事業所税'!F26+'(3)法定外目的税'!F26)</f>
        <v>0</v>
      </c>
      <c r="G26" s="90">
        <f>SUM('(1)入湯税'!G26+'(2)事業所税'!G26+'(3)法定外目的税'!G26)</f>
        <v>0</v>
      </c>
      <c r="H26" s="9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89">
        <f>SUM('(1)入湯税'!C27+'(2)事業所税'!C27+'(3)法定外目的税'!C27)</f>
        <v>19704</v>
      </c>
      <c r="D27" s="90">
        <f>SUM('(1)入湯税'!D27+'(2)事業所税'!D27+'(3)法定外目的税'!D27)</f>
        <v>0</v>
      </c>
      <c r="E27" s="91">
        <f t="shared" si="0"/>
        <v>19704</v>
      </c>
      <c r="F27" s="89">
        <f>SUM('(1)入湯税'!F27+'(2)事業所税'!F27+'(3)法定外目的税'!F27)</f>
        <v>19704</v>
      </c>
      <c r="G27" s="90">
        <f>SUM('(1)入湯税'!G27+'(2)事業所税'!G27+'(3)法定外目的税'!G27)</f>
        <v>0</v>
      </c>
      <c r="H27" s="91">
        <f t="shared" si="1"/>
        <v>19704</v>
      </c>
      <c r="I27" s="201">
        <f t="shared" si="3"/>
        <v>100</v>
      </c>
      <c r="J27" s="155" t="str">
        <f t="shared" si="2"/>
        <v>－</v>
      </c>
      <c r="K27" s="202">
        <f t="shared" si="2"/>
        <v>100</v>
      </c>
    </row>
    <row r="28" spans="1:11" ht="13.5">
      <c r="A28" s="5"/>
      <c r="B28" s="75" t="str">
        <f>+'帳票61_06(1)'!B27</f>
        <v>北中城村</v>
      </c>
      <c r="C28" s="89">
        <f>SUM('(1)入湯税'!C28+'(2)事業所税'!C28+'(3)法定外目的税'!C28)</f>
        <v>0</v>
      </c>
      <c r="D28" s="90">
        <f>SUM('(1)入湯税'!D28+'(2)事業所税'!D28+'(3)法定外目的税'!D28)</f>
        <v>0</v>
      </c>
      <c r="E28" s="91">
        <f t="shared" si="0"/>
        <v>0</v>
      </c>
      <c r="F28" s="89">
        <f>SUM('(1)入湯税'!F28+'(2)事業所税'!F28+'(3)法定外目的税'!F28)</f>
        <v>0</v>
      </c>
      <c r="G28" s="90">
        <f>SUM('(1)入湯税'!G28+'(2)事業所税'!G28+'(3)法定外目的税'!G28)</f>
        <v>0</v>
      </c>
      <c r="H28" s="9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96">
        <f>SUM('(1)入湯税'!C29+'(2)事業所税'!C29+'(3)法定外目的税'!C29)</f>
        <v>0</v>
      </c>
      <c r="D29" s="197">
        <f>SUM('(1)入湯税'!D29+'(2)事業所税'!D29+'(3)法定外目的税'!D29)</f>
        <v>0</v>
      </c>
      <c r="E29" s="94">
        <f t="shared" si="0"/>
        <v>0</v>
      </c>
      <c r="F29" s="92">
        <f>SUM('(1)入湯税'!F29+'(2)事業所税'!F29+'(3)法定外目的税'!F29)</f>
        <v>0</v>
      </c>
      <c r="G29" s="93">
        <f>SUM('(1)入湯税'!G29+'(2)事業所税'!G29+'(3)法定外目的税'!G29)</f>
        <v>0</v>
      </c>
      <c r="H29" s="94">
        <f t="shared" si="1"/>
        <v>0</v>
      </c>
      <c r="I29" s="168" t="str">
        <f t="shared" si="3"/>
        <v>－</v>
      </c>
      <c r="J29" s="204" t="str">
        <f t="shared" si="2"/>
        <v>－</v>
      </c>
      <c r="K29" s="205" t="str">
        <f t="shared" si="2"/>
        <v>－</v>
      </c>
    </row>
    <row r="30" spans="1:11" ht="13.5">
      <c r="A30" s="5"/>
      <c r="B30" s="77" t="str">
        <f>+'帳票61_06(1)'!B29</f>
        <v>西原町</v>
      </c>
      <c r="C30" s="95">
        <f>SUM('(1)入湯税'!C30+'(2)事業所税'!C30+'(3)法定外目的税'!C30)</f>
        <v>0</v>
      </c>
      <c r="D30" s="96">
        <f>SUM('(1)入湯税'!D30+'(2)事業所税'!D30+'(3)法定外目的税'!D30)</f>
        <v>0</v>
      </c>
      <c r="E30" s="97">
        <f t="shared" si="0"/>
        <v>0</v>
      </c>
      <c r="F30" s="95">
        <f>SUM('(1)入湯税'!F30+'(2)事業所税'!F30+'(3)法定外目的税'!F30)</f>
        <v>0</v>
      </c>
      <c r="G30" s="96">
        <f>SUM('(1)入湯税'!G30+'(2)事業所税'!G30+'(3)法定外目的税'!G30)</f>
        <v>0</v>
      </c>
      <c r="H30" s="9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89">
        <f>SUM('(1)入湯税'!C31+'(2)事業所税'!C31+'(3)法定外目的税'!C31)</f>
        <v>0</v>
      </c>
      <c r="D31" s="90">
        <f>SUM('(1)入湯税'!D31+'(2)事業所税'!D31+'(3)法定外目的税'!D31)</f>
        <v>0</v>
      </c>
      <c r="E31" s="91">
        <f t="shared" si="0"/>
        <v>0</v>
      </c>
      <c r="F31" s="89">
        <f>SUM('(1)入湯税'!F31+'(2)事業所税'!F31+'(3)法定外目的税'!F31)</f>
        <v>0</v>
      </c>
      <c r="G31" s="90">
        <f>SUM('(1)入湯税'!G31+'(2)事業所税'!G31+'(3)法定外目的税'!G31)</f>
        <v>0</v>
      </c>
      <c r="H31" s="9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89">
        <f>SUM('(1)入湯税'!C32+'(2)事業所税'!C32+'(3)法定外目的税'!C32)</f>
        <v>0</v>
      </c>
      <c r="D32" s="90">
        <f>SUM('(1)入湯税'!D32+'(2)事業所税'!D32+'(3)法定外目的税'!D32)</f>
        <v>0</v>
      </c>
      <c r="E32" s="91">
        <f t="shared" si="0"/>
        <v>0</v>
      </c>
      <c r="F32" s="89">
        <f>SUM('(1)入湯税'!F32+'(2)事業所税'!F32+'(3)法定外目的税'!F32)</f>
        <v>0</v>
      </c>
      <c r="G32" s="90">
        <f>SUM('(1)入湯税'!G32+'(2)事業所税'!G32+'(3)法定外目的税'!G32)</f>
        <v>0</v>
      </c>
      <c r="H32" s="9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89">
        <f>SUM('(1)入湯税'!C33+'(2)事業所税'!C33+'(3)法定外目的税'!C33)</f>
        <v>0</v>
      </c>
      <c r="D33" s="90">
        <f>SUM('(1)入湯税'!D33+'(2)事業所税'!D33+'(3)法定外目的税'!D33)</f>
        <v>0</v>
      </c>
      <c r="E33" s="91">
        <f t="shared" si="0"/>
        <v>0</v>
      </c>
      <c r="F33" s="89">
        <f>SUM('(1)入湯税'!F33+'(2)事業所税'!F33+'(3)法定外目的税'!F33)</f>
        <v>0</v>
      </c>
      <c r="G33" s="90">
        <f>SUM('(1)入湯税'!G33+'(2)事業所税'!G33+'(3)法定外目的税'!G33)</f>
        <v>0</v>
      </c>
      <c r="H33" s="9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92">
        <f>SUM('(1)入湯税'!C34+'(2)事業所税'!C34+'(3)法定外目的税'!C34)</f>
        <v>0</v>
      </c>
      <c r="D34" s="93">
        <f>SUM('(1)入湯税'!D34+'(2)事業所税'!D34+'(3)法定外目的税'!D34)</f>
        <v>0</v>
      </c>
      <c r="E34" s="94">
        <f t="shared" si="0"/>
        <v>0</v>
      </c>
      <c r="F34" s="92">
        <f>SUM('(1)入湯税'!F34+'(2)事業所税'!F34+'(3)法定外目的税'!F34)</f>
        <v>0</v>
      </c>
      <c r="G34" s="93">
        <f>SUM('(1)入湯税'!G34+'(2)事業所税'!G34+'(3)法定外目的税'!G34)</f>
        <v>0</v>
      </c>
      <c r="H34" s="9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95">
        <f>SUM('(1)入湯税'!C35+'(2)事業所税'!C35+'(3)法定外目的税'!C35)</f>
        <v>0</v>
      </c>
      <c r="D35" s="96">
        <f>SUM('(1)入湯税'!D35+'(2)事業所税'!D35+'(3)法定外目的税'!D35)</f>
        <v>0</v>
      </c>
      <c r="E35" s="97">
        <f t="shared" si="0"/>
        <v>0</v>
      </c>
      <c r="F35" s="95">
        <f>SUM('(1)入湯税'!F35+'(2)事業所税'!F35+'(3)法定外目的税'!F35)</f>
        <v>0</v>
      </c>
      <c r="G35" s="96">
        <f>SUM('(1)入湯税'!G35+'(2)事業所税'!G35+'(3)法定外目的税'!G35)</f>
        <v>0</v>
      </c>
      <c r="H35" s="9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89">
        <f>SUM('(1)入湯税'!C36+'(2)事業所税'!C36+'(3)法定外目的税'!C36)</f>
        <v>0</v>
      </c>
      <c r="D36" s="90">
        <f>SUM('(1)入湯税'!D36+'(2)事業所税'!D36+'(3)法定外目的税'!D36)</f>
        <v>0</v>
      </c>
      <c r="E36" s="91">
        <f t="shared" si="0"/>
        <v>0</v>
      </c>
      <c r="F36" s="89">
        <f>SUM('(1)入湯税'!F36+'(2)事業所税'!F36+'(3)法定外目的税'!F36)</f>
        <v>0</v>
      </c>
      <c r="G36" s="90">
        <f>SUM('(1)入湯税'!G36+'(2)事業所税'!G36+'(3)法定外目的税'!G36)</f>
        <v>0</v>
      </c>
      <c r="H36" s="9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89">
        <f>SUM('(1)入湯税'!C37+'(2)事業所税'!C37+'(3)法定外目的税'!C37)</f>
        <v>0</v>
      </c>
      <c r="D37" s="90">
        <f>SUM('(1)入湯税'!D37+'(2)事業所税'!D37+'(3)法定外目的税'!D37)</f>
        <v>0</v>
      </c>
      <c r="E37" s="91">
        <f aca="true" t="shared" si="4" ref="E37:E45">SUM(C37:D37)</f>
        <v>0</v>
      </c>
      <c r="F37" s="89">
        <f>SUM('(1)入湯税'!F37+'(2)事業所税'!F37+'(3)法定外目的税'!F37)</f>
        <v>0</v>
      </c>
      <c r="G37" s="90">
        <f>SUM('(1)入湯税'!G37+'(2)事業所税'!G37+'(3)法定外目的税'!G37)</f>
        <v>0</v>
      </c>
      <c r="H37" s="9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89">
        <f>SUM('(1)入湯税'!C38+'(2)事業所税'!C38+'(3)法定外目的税'!C38)</f>
        <v>0</v>
      </c>
      <c r="D38" s="90">
        <f>SUM('(1)入湯税'!D38+'(2)事業所税'!D38+'(3)法定外目的税'!D38)</f>
        <v>0</v>
      </c>
      <c r="E38" s="91">
        <f t="shared" si="4"/>
        <v>0</v>
      </c>
      <c r="F38" s="89">
        <f>SUM('(1)入湯税'!F38+'(2)事業所税'!F38+'(3)法定外目的税'!F38)</f>
        <v>0</v>
      </c>
      <c r="G38" s="90">
        <f>SUM('(1)入湯税'!G38+'(2)事業所税'!G38+'(3)法定外目的税'!G38)</f>
        <v>0</v>
      </c>
      <c r="H38" s="9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92">
        <f>SUM('(1)入湯税'!C39+'(2)事業所税'!C39+'(3)法定外目的税'!C39)</f>
        <v>0</v>
      </c>
      <c r="D39" s="197">
        <f>SUM('(1)入湯税'!D39+'(2)事業所税'!D39+'(3)法定外目的税'!D39)</f>
        <v>0</v>
      </c>
      <c r="E39" s="94">
        <f t="shared" si="4"/>
        <v>0</v>
      </c>
      <c r="F39" s="92">
        <f>SUM('(1)入湯税'!F39+'(2)事業所税'!F39+'(3)法定外目的税'!F39)</f>
        <v>0</v>
      </c>
      <c r="G39" s="93">
        <f>SUM('(1)入湯税'!G39+'(2)事業所税'!G39+'(3)法定外目的税'!G39)</f>
        <v>0</v>
      </c>
      <c r="H39" s="9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95">
        <f>SUM('(1)入湯税'!C40+'(2)事業所税'!C40+'(3)法定外目的税'!C40)</f>
        <v>3879</v>
      </c>
      <c r="D40" s="96">
        <f>SUM('(1)入湯税'!D40+'(2)事業所税'!D40+'(3)法定外目的税'!D40)</f>
        <v>0</v>
      </c>
      <c r="E40" s="97">
        <f t="shared" si="4"/>
        <v>3879</v>
      </c>
      <c r="F40" s="95">
        <f>SUM('(1)入湯税'!F40+'(2)事業所税'!F40+'(3)法定外目的税'!F40)</f>
        <v>3879</v>
      </c>
      <c r="G40" s="96">
        <f>SUM('(1)入湯税'!G40+'(2)事業所税'!G40+'(3)法定外目的税'!G40)</f>
        <v>0</v>
      </c>
      <c r="H40" s="97">
        <f t="shared" si="5"/>
        <v>3879</v>
      </c>
      <c r="I40" s="206">
        <f t="shared" si="3"/>
        <v>100</v>
      </c>
      <c r="J40" s="207" t="str">
        <f t="shared" si="3"/>
        <v>－</v>
      </c>
      <c r="K40" s="208">
        <f t="shared" si="3"/>
        <v>100</v>
      </c>
    </row>
    <row r="41" spans="1:11" ht="13.5">
      <c r="A41" s="5"/>
      <c r="B41" s="75" t="str">
        <f>+'帳票61_06(1)'!B40</f>
        <v>久米島町</v>
      </c>
      <c r="C41" s="89">
        <f>SUM('(1)入湯税'!C41+'(2)事業所税'!C41+'(3)法定外目的税'!C41)</f>
        <v>0</v>
      </c>
      <c r="D41" s="90">
        <f>SUM('(1)入湯税'!D41+'(2)事業所税'!D41+'(3)法定外目的税'!D41)</f>
        <v>0</v>
      </c>
      <c r="E41" s="91">
        <f t="shared" si="4"/>
        <v>0</v>
      </c>
      <c r="F41" s="89">
        <f>SUM('(1)入湯税'!F41+'(2)事業所税'!F41+'(3)法定外目的税'!F41)</f>
        <v>0</v>
      </c>
      <c r="G41" s="90">
        <f>SUM('(1)入湯税'!G41+'(2)事業所税'!G41+'(3)法定外目的税'!G41)</f>
        <v>0</v>
      </c>
      <c r="H41" s="9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89">
        <f>SUM('(1)入湯税'!C42+'(2)事業所税'!C42+'(3)法定外目的税'!C42)</f>
        <v>0</v>
      </c>
      <c r="D42" s="90">
        <f>SUM('(1)入湯税'!D42+'(2)事業所税'!D42+'(3)法定外目的税'!D42)</f>
        <v>0</v>
      </c>
      <c r="E42" s="91">
        <f t="shared" si="4"/>
        <v>0</v>
      </c>
      <c r="F42" s="89">
        <f>SUM('(1)入湯税'!F42+'(2)事業所税'!F42+'(3)法定外目的税'!F42)</f>
        <v>0</v>
      </c>
      <c r="G42" s="90">
        <f>SUM('(1)入湯税'!G42+'(2)事業所税'!G42+'(3)法定外目的税'!G42)</f>
        <v>0</v>
      </c>
      <c r="H42" s="9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89">
        <f>SUM('(1)入湯税'!C43+'(2)事業所税'!C43+'(3)法定外目的税'!C43)</f>
        <v>0</v>
      </c>
      <c r="D43" s="90">
        <f>SUM('(1)入湯税'!D43+'(2)事業所税'!D43+'(3)法定外目的税'!D43)</f>
        <v>0</v>
      </c>
      <c r="E43" s="91">
        <f t="shared" si="4"/>
        <v>0</v>
      </c>
      <c r="F43" s="89">
        <f>SUM('(1)入湯税'!F43+'(2)事業所税'!F43+'(3)法定外目的税'!F43)</f>
        <v>0</v>
      </c>
      <c r="G43" s="90">
        <f>SUM('(1)入湯税'!G43+'(2)事業所税'!G43+'(3)法定外目的税'!G43)</f>
        <v>0</v>
      </c>
      <c r="H43" s="9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92">
        <f>SUM('(1)入湯税'!C44+'(2)事業所税'!C44+'(3)法定外目的税'!C44)</f>
        <v>6292</v>
      </c>
      <c r="D44" s="93">
        <f>SUM('(1)入湯税'!D44+'(2)事業所税'!D44+'(3)法定外目的税'!D44)</f>
        <v>0</v>
      </c>
      <c r="E44" s="94">
        <f t="shared" si="4"/>
        <v>6292</v>
      </c>
      <c r="F44" s="92">
        <f>SUM('(1)入湯税'!F44+'(2)事業所税'!F44+'(3)法定外目的税'!F44)</f>
        <v>6292</v>
      </c>
      <c r="G44" s="93">
        <f>SUM('(1)入湯税'!G44+'(2)事業所税'!G44+'(3)法定外目的税'!G44)</f>
        <v>0</v>
      </c>
      <c r="H44" s="94">
        <f t="shared" si="5"/>
        <v>6292</v>
      </c>
      <c r="I44" s="203">
        <f t="shared" si="3"/>
        <v>100</v>
      </c>
      <c r="J44" s="204" t="str">
        <f t="shared" si="3"/>
        <v>－</v>
      </c>
      <c r="K44" s="205">
        <f t="shared" si="3"/>
        <v>100</v>
      </c>
    </row>
    <row r="45" spans="1:11" ht="14.25" thickBot="1">
      <c r="A45" s="5"/>
      <c r="B45" s="256" t="str">
        <f>+'帳票61_06(1)'!B44</f>
        <v>与那国町</v>
      </c>
      <c r="C45" s="257">
        <f>SUM('(1)入湯税'!C45+'(2)事業所税'!C45+'(3)法定外目的税'!C45)</f>
        <v>0</v>
      </c>
      <c r="D45" s="258">
        <f>SUM('(1)入湯税'!D45+'(2)事業所税'!D45+'(3)法定外目的税'!D45)</f>
        <v>0</v>
      </c>
      <c r="E45" s="259">
        <f t="shared" si="4"/>
        <v>0</v>
      </c>
      <c r="F45" s="257">
        <f>SUM('(1)入湯税'!F45+'(2)事業所税'!F45+'(3)法定外目的税'!F45)</f>
        <v>0</v>
      </c>
      <c r="G45" s="258">
        <f>SUM('(1)入湯税'!G45+'(2)事業所税'!G45+'(3)法定外目的税'!G45)</f>
        <v>0</v>
      </c>
      <c r="H45" s="259">
        <f t="shared" si="5"/>
        <v>0</v>
      </c>
      <c r="I45" s="260" t="str">
        <f t="shared" si="3"/>
        <v>－</v>
      </c>
      <c r="J45" s="261" t="str">
        <f t="shared" si="3"/>
        <v>－</v>
      </c>
      <c r="K45" s="262" t="str">
        <f t="shared" si="3"/>
        <v>－</v>
      </c>
    </row>
    <row r="46" spans="1:11" ht="14.25" thickTop="1">
      <c r="A46" s="6"/>
      <c r="B46" s="255" t="s">
        <v>65</v>
      </c>
      <c r="C46" s="198">
        <f aca="true" t="shared" si="6" ref="C46:H46">SUM(C5:C15)</f>
        <v>772525</v>
      </c>
      <c r="D46" s="199">
        <f t="shared" si="6"/>
        <v>10568</v>
      </c>
      <c r="E46" s="200">
        <f t="shared" si="6"/>
        <v>783093</v>
      </c>
      <c r="F46" s="198">
        <f t="shared" si="6"/>
        <v>769919</v>
      </c>
      <c r="G46" s="199">
        <f t="shared" si="6"/>
        <v>3680</v>
      </c>
      <c r="H46" s="200">
        <f t="shared" si="6"/>
        <v>773599</v>
      </c>
      <c r="I46" s="212">
        <f t="shared" si="3"/>
        <v>99.66266463868483</v>
      </c>
      <c r="J46" s="213">
        <f t="shared" si="3"/>
        <v>34.8221044663134</v>
      </c>
      <c r="K46" s="214">
        <f t="shared" si="3"/>
        <v>98.78762803396276</v>
      </c>
    </row>
    <row r="47" spans="1:11" ht="14.25" thickBot="1">
      <c r="A47" s="6"/>
      <c r="B47" s="80" t="s">
        <v>66</v>
      </c>
      <c r="C47" s="101">
        <f aca="true" t="shared" si="7" ref="C47:H47">SUM(C16:C45)</f>
        <v>29875</v>
      </c>
      <c r="D47" s="102">
        <f t="shared" si="7"/>
        <v>0</v>
      </c>
      <c r="E47" s="103">
        <f t="shared" si="7"/>
        <v>29875</v>
      </c>
      <c r="F47" s="101">
        <f t="shared" si="7"/>
        <v>29875</v>
      </c>
      <c r="G47" s="102">
        <f t="shared" si="7"/>
        <v>0</v>
      </c>
      <c r="H47" s="103">
        <f t="shared" si="7"/>
        <v>29875</v>
      </c>
      <c r="I47" s="215">
        <f t="shared" si="3"/>
        <v>100</v>
      </c>
      <c r="J47" s="216" t="str">
        <f t="shared" si="3"/>
        <v>－</v>
      </c>
      <c r="K47" s="217">
        <f t="shared" si="3"/>
        <v>100</v>
      </c>
    </row>
    <row r="48" spans="2:11" ht="14.25" thickBot="1">
      <c r="B48" s="82" t="s">
        <v>114</v>
      </c>
      <c r="C48" s="104">
        <f aca="true" t="shared" si="8" ref="C48:H48">SUM(C46:C47)</f>
        <v>802400</v>
      </c>
      <c r="D48" s="105">
        <f t="shared" si="8"/>
        <v>10568</v>
      </c>
      <c r="E48" s="106">
        <f t="shared" si="8"/>
        <v>812968</v>
      </c>
      <c r="F48" s="104">
        <f>SUM(F46:F47)</f>
        <v>799794</v>
      </c>
      <c r="G48" s="105">
        <f t="shared" si="8"/>
        <v>3680</v>
      </c>
      <c r="H48" s="106">
        <f t="shared" si="8"/>
        <v>803474</v>
      </c>
      <c r="I48" s="223">
        <f t="shared" si="3"/>
        <v>99.67522432701894</v>
      </c>
      <c r="J48" s="224">
        <f t="shared" si="3"/>
        <v>34.8221044663134</v>
      </c>
      <c r="K48" s="225">
        <f t="shared" si="3"/>
        <v>98.8321803564224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indexed="43"/>
  </sheetPr>
  <dimension ref="A1:K48"/>
  <sheetViews>
    <sheetView showGridLines="0" workbookViewId="0" topLeftCell="A20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59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+'帳票61_06(1)'!IC4</f>
        <v>24700</v>
      </c>
      <c r="D5" s="127">
        <f>+'帳票61_06(1)'!ID4</f>
        <v>0</v>
      </c>
      <c r="E5" s="128">
        <f>SUM(C5:D5)</f>
        <v>24700</v>
      </c>
      <c r="F5" s="126">
        <f>+'帳票61_06(1)'!IH4</f>
        <v>24700</v>
      </c>
      <c r="G5" s="127">
        <f>+'帳票61_06(1)'!II4</f>
        <v>0</v>
      </c>
      <c r="H5" s="128">
        <f>SUM(F5:G5)</f>
        <v>24700</v>
      </c>
      <c r="I5" s="188">
        <f>IF(C5=0,"－",(F5/C5)*100)</f>
        <v>100</v>
      </c>
      <c r="J5" s="142" t="str">
        <f aca="true" t="shared" si="0" ref="J5:K36">IF(D5=0,"－",(G5/D5)*100)</f>
        <v>－</v>
      </c>
      <c r="K5" s="189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+'帳票61_06(1)'!IC5</f>
        <v>2771</v>
      </c>
      <c r="D6" s="130">
        <f>+'帳票61_06(1)'!ID5</f>
        <v>0</v>
      </c>
      <c r="E6" s="131">
        <f aca="true" t="shared" si="1" ref="E6:E45">SUM(C6:D6)</f>
        <v>2771</v>
      </c>
      <c r="F6" s="129">
        <f>+'帳票61_06(1)'!IH5</f>
        <v>2771</v>
      </c>
      <c r="G6" s="130">
        <f>+'帳票61_06(1)'!II5</f>
        <v>0</v>
      </c>
      <c r="H6" s="131">
        <f aca="true" t="shared" si="2" ref="H6:H45">SUM(F6:G6)</f>
        <v>2771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+'帳票61_06(1)'!IC6</f>
        <v>0</v>
      </c>
      <c r="D7" s="130">
        <f>+'帳票61_06(1)'!ID6</f>
        <v>0</v>
      </c>
      <c r="E7" s="131">
        <f t="shared" si="1"/>
        <v>0</v>
      </c>
      <c r="F7" s="129">
        <f>+'帳票61_06(1)'!IH6</f>
        <v>0</v>
      </c>
      <c r="G7" s="130">
        <f>+'帳票61_06(1)'!II6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+'帳票61_06(1)'!IC7</f>
        <v>9324</v>
      </c>
      <c r="D8" s="130">
        <f>+'帳票61_06(1)'!ID7</f>
        <v>0</v>
      </c>
      <c r="E8" s="131">
        <f t="shared" si="1"/>
        <v>9324</v>
      </c>
      <c r="F8" s="129">
        <f>+'帳票61_06(1)'!IH7</f>
        <v>9324</v>
      </c>
      <c r="G8" s="130">
        <f>+'帳票61_06(1)'!II7</f>
        <v>0</v>
      </c>
      <c r="H8" s="131">
        <f t="shared" si="2"/>
        <v>9324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+'帳票61_06(1)'!IC8</f>
        <v>0</v>
      </c>
      <c r="D9" s="133">
        <f>+'帳票61_06(1)'!ID8</f>
        <v>0</v>
      </c>
      <c r="E9" s="134">
        <f t="shared" si="1"/>
        <v>0</v>
      </c>
      <c r="F9" s="132">
        <f>+'帳票61_06(1)'!IH8</f>
        <v>0</v>
      </c>
      <c r="G9" s="133">
        <f>+'帳票61_06(1)'!II8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+'帳票61_06(1)'!IC9</f>
        <v>0</v>
      </c>
      <c r="D10" s="136">
        <f>+'帳票61_06(1)'!ID9</f>
        <v>0</v>
      </c>
      <c r="E10" s="137">
        <f t="shared" si="1"/>
        <v>0</v>
      </c>
      <c r="F10" s="135">
        <f>+'帳票61_06(1)'!IH9</f>
        <v>0</v>
      </c>
      <c r="G10" s="136">
        <f>+'帳票61_06(1)'!II9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+'帳票61_06(1)'!IC10</f>
        <v>0</v>
      </c>
      <c r="D11" s="130">
        <f>+'帳票61_06(1)'!ID10</f>
        <v>0</v>
      </c>
      <c r="E11" s="131">
        <f t="shared" si="1"/>
        <v>0</v>
      </c>
      <c r="F11" s="129">
        <f>+'帳票61_06(1)'!IH10</f>
        <v>0</v>
      </c>
      <c r="G11" s="130">
        <f>+'帳票61_06(1)'!II10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+'帳票61_06(1)'!IC11</f>
        <v>0</v>
      </c>
      <c r="D12" s="130">
        <f>+'帳票61_06(1)'!ID11</f>
        <v>0</v>
      </c>
      <c r="E12" s="131">
        <f t="shared" si="1"/>
        <v>0</v>
      </c>
      <c r="F12" s="129">
        <f>+'帳票61_06(1)'!IH11</f>
        <v>0</v>
      </c>
      <c r="G12" s="130">
        <f>+'帳票61_06(1)'!II11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+'帳票61_06(1)'!IC12</f>
        <v>0</v>
      </c>
      <c r="D13" s="130">
        <f>+'帳票61_06(1)'!ID12</f>
        <v>0</v>
      </c>
      <c r="E13" s="131">
        <f t="shared" si="1"/>
        <v>0</v>
      </c>
      <c r="F13" s="129">
        <f>+'帳票61_06(1)'!IH12</f>
        <v>0</v>
      </c>
      <c r="G13" s="130">
        <f>+'帳票61_06(1)'!II12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+'帳票61_06(1)'!IC13</f>
        <v>0</v>
      </c>
      <c r="D14" s="133">
        <f>+'帳票61_06(1)'!ID13</f>
        <v>0</v>
      </c>
      <c r="E14" s="134">
        <f t="shared" si="1"/>
        <v>0</v>
      </c>
      <c r="F14" s="132">
        <f>+'帳票61_06(1)'!IH13</f>
        <v>0</v>
      </c>
      <c r="G14" s="133">
        <f>+'帳票61_06(1)'!II13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+'帳票61_06(1)'!IC14</f>
        <v>0</v>
      </c>
      <c r="D15" s="136">
        <f>+'帳票61_06(1)'!ID14</f>
        <v>0</v>
      </c>
      <c r="E15" s="137">
        <f t="shared" si="1"/>
        <v>0</v>
      </c>
      <c r="F15" s="135">
        <f>+'帳票61_06(1)'!IH14</f>
        <v>0</v>
      </c>
      <c r="G15" s="136">
        <f>+'帳票61_06(1)'!II14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+'帳票61_06(1)'!IC15</f>
        <v>0</v>
      </c>
      <c r="D16" s="127">
        <f>+'帳票61_06(1)'!ID15</f>
        <v>0</v>
      </c>
      <c r="E16" s="128">
        <f t="shared" si="1"/>
        <v>0</v>
      </c>
      <c r="F16" s="126">
        <f>+'帳票61_06(1)'!IH15</f>
        <v>0</v>
      </c>
      <c r="G16" s="127">
        <f>+'帳票61_06(1)'!II15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+'帳票61_06(1)'!IC16</f>
        <v>0</v>
      </c>
      <c r="D17" s="130">
        <f>+'帳票61_06(1)'!ID16</f>
        <v>0</v>
      </c>
      <c r="E17" s="131">
        <f t="shared" si="1"/>
        <v>0</v>
      </c>
      <c r="F17" s="129">
        <f>+'帳票61_06(1)'!IH16</f>
        <v>0</v>
      </c>
      <c r="G17" s="130">
        <f>+'帳票61_06(1)'!II16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+'帳票61_06(1)'!IC17</f>
        <v>0</v>
      </c>
      <c r="D18" s="130">
        <f>+'帳票61_06(1)'!ID17</f>
        <v>0</v>
      </c>
      <c r="E18" s="131">
        <f t="shared" si="1"/>
        <v>0</v>
      </c>
      <c r="F18" s="129">
        <f>+'帳票61_06(1)'!IH17</f>
        <v>0</v>
      </c>
      <c r="G18" s="130">
        <f>+'帳票61_06(1)'!II17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+'帳票61_06(1)'!IC18</f>
        <v>0</v>
      </c>
      <c r="D19" s="133">
        <f>+'帳票61_06(1)'!ID18</f>
        <v>0</v>
      </c>
      <c r="E19" s="134">
        <f t="shared" si="1"/>
        <v>0</v>
      </c>
      <c r="F19" s="132">
        <f>+'帳票61_06(1)'!IH18</f>
        <v>0</v>
      </c>
      <c r="G19" s="133">
        <f>+'帳票61_06(1)'!II18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+'帳票61_06(1)'!IC19</f>
        <v>0</v>
      </c>
      <c r="D20" s="136">
        <f>+'帳票61_06(1)'!ID19</f>
        <v>0</v>
      </c>
      <c r="E20" s="137">
        <f t="shared" si="1"/>
        <v>0</v>
      </c>
      <c r="F20" s="135">
        <f>+'帳票61_06(1)'!IH19</f>
        <v>0</v>
      </c>
      <c r="G20" s="136">
        <f>+'帳票61_06(1)'!II19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+'帳票61_06(1)'!IC20</f>
        <v>0</v>
      </c>
      <c r="D21" s="130">
        <f>+'帳票61_06(1)'!ID20</f>
        <v>0</v>
      </c>
      <c r="E21" s="131">
        <f t="shared" si="1"/>
        <v>0</v>
      </c>
      <c r="F21" s="129">
        <f>+'帳票61_06(1)'!IH20</f>
        <v>0</v>
      </c>
      <c r="G21" s="130">
        <f>+'帳票61_06(1)'!II20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+'帳票61_06(1)'!IC21</f>
        <v>0</v>
      </c>
      <c r="D22" s="130">
        <f>+'帳票61_06(1)'!ID21</f>
        <v>0</v>
      </c>
      <c r="E22" s="131">
        <f t="shared" si="1"/>
        <v>0</v>
      </c>
      <c r="F22" s="129">
        <f>+'帳票61_06(1)'!IH21</f>
        <v>0</v>
      </c>
      <c r="G22" s="130">
        <f>+'帳票61_06(1)'!II21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+'帳票61_06(1)'!IC22</f>
        <v>0</v>
      </c>
      <c r="D23" s="130">
        <f>+'帳票61_06(1)'!ID22</f>
        <v>0</v>
      </c>
      <c r="E23" s="131">
        <f t="shared" si="1"/>
        <v>0</v>
      </c>
      <c r="F23" s="129">
        <f>+'帳票61_06(1)'!IH22</f>
        <v>0</v>
      </c>
      <c r="G23" s="130">
        <f>+'帳票61_06(1)'!II22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+'帳票61_06(1)'!IC23</f>
        <v>0</v>
      </c>
      <c r="D24" s="133">
        <f>+'帳票61_06(1)'!ID23</f>
        <v>0</v>
      </c>
      <c r="E24" s="134">
        <f t="shared" si="1"/>
        <v>0</v>
      </c>
      <c r="F24" s="132">
        <f>+'帳票61_06(1)'!IH23</f>
        <v>0</v>
      </c>
      <c r="G24" s="133">
        <f>+'帳票61_06(1)'!II23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+'帳票61_06(1)'!IC24</f>
        <v>0</v>
      </c>
      <c r="D25" s="136">
        <f>+'帳票61_06(1)'!ID24</f>
        <v>0</v>
      </c>
      <c r="E25" s="137">
        <f t="shared" si="1"/>
        <v>0</v>
      </c>
      <c r="F25" s="135">
        <f>+'帳票61_06(1)'!IH24</f>
        <v>0</v>
      </c>
      <c r="G25" s="136">
        <f>+'帳票61_06(1)'!II24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+'帳票61_06(1)'!IC25</f>
        <v>0</v>
      </c>
      <c r="D26" s="130">
        <f>+'帳票61_06(1)'!ID25</f>
        <v>0</v>
      </c>
      <c r="E26" s="131">
        <f t="shared" si="1"/>
        <v>0</v>
      </c>
      <c r="F26" s="129">
        <f>+'帳票61_06(1)'!IH25</f>
        <v>0</v>
      </c>
      <c r="G26" s="130">
        <f>+'帳票61_06(1)'!II25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+'帳票61_06(1)'!IC26</f>
        <v>19704</v>
      </c>
      <c r="D27" s="130">
        <f>+'帳票61_06(1)'!ID26</f>
        <v>0</v>
      </c>
      <c r="E27" s="131">
        <f t="shared" si="1"/>
        <v>19704</v>
      </c>
      <c r="F27" s="129">
        <f>+'帳票61_06(1)'!IH26</f>
        <v>19704</v>
      </c>
      <c r="G27" s="130">
        <f>+'帳票61_06(1)'!II26</f>
        <v>0</v>
      </c>
      <c r="H27" s="131">
        <f t="shared" si="2"/>
        <v>19704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+'帳票61_06(1)'!IC27</f>
        <v>0</v>
      </c>
      <c r="D28" s="130">
        <f>+'帳票61_06(1)'!ID27</f>
        <v>0</v>
      </c>
      <c r="E28" s="131">
        <f t="shared" si="1"/>
        <v>0</v>
      </c>
      <c r="F28" s="129">
        <f>+'帳票61_06(1)'!IH27</f>
        <v>0</v>
      </c>
      <c r="G28" s="130">
        <f>+'帳票61_06(1)'!II27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+'帳票61_06(1)'!IC28</f>
        <v>0</v>
      </c>
      <c r="D29" s="133">
        <f>+'帳票61_06(1)'!ID28</f>
        <v>0</v>
      </c>
      <c r="E29" s="134">
        <f t="shared" si="1"/>
        <v>0</v>
      </c>
      <c r="F29" s="132">
        <f>+'帳票61_06(1)'!IH28</f>
        <v>0</v>
      </c>
      <c r="G29" s="133">
        <f>+'帳票61_06(1)'!II28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+'帳票61_06(1)'!IC29</f>
        <v>0</v>
      </c>
      <c r="D30" s="136">
        <f>+'帳票61_06(1)'!ID29</f>
        <v>0</v>
      </c>
      <c r="E30" s="137">
        <f t="shared" si="1"/>
        <v>0</v>
      </c>
      <c r="F30" s="135">
        <f>+'帳票61_06(1)'!IH29</f>
        <v>0</v>
      </c>
      <c r="G30" s="136">
        <f>+'帳票61_06(1)'!II29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+'帳票61_06(1)'!IC30</f>
        <v>0</v>
      </c>
      <c r="D31" s="130">
        <f>+'帳票61_06(1)'!ID30</f>
        <v>0</v>
      </c>
      <c r="E31" s="131">
        <f t="shared" si="1"/>
        <v>0</v>
      </c>
      <c r="F31" s="129">
        <f>+'帳票61_06(1)'!IH30</f>
        <v>0</v>
      </c>
      <c r="G31" s="130">
        <f>+'帳票61_06(1)'!II30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+'帳票61_06(1)'!IC31</f>
        <v>0</v>
      </c>
      <c r="D32" s="130">
        <f>+'帳票61_06(1)'!ID31</f>
        <v>0</v>
      </c>
      <c r="E32" s="131">
        <f t="shared" si="1"/>
        <v>0</v>
      </c>
      <c r="F32" s="129">
        <f>+'帳票61_06(1)'!IH31</f>
        <v>0</v>
      </c>
      <c r="G32" s="130">
        <f>+'帳票61_06(1)'!II31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+'帳票61_06(1)'!IC32</f>
        <v>0</v>
      </c>
      <c r="D33" s="130">
        <f>+'帳票61_06(1)'!ID32</f>
        <v>0</v>
      </c>
      <c r="E33" s="131">
        <f t="shared" si="1"/>
        <v>0</v>
      </c>
      <c r="F33" s="129">
        <f>+'帳票61_06(1)'!IH32</f>
        <v>0</v>
      </c>
      <c r="G33" s="130">
        <f>+'帳票61_06(1)'!II32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+'帳票61_06(1)'!IC33</f>
        <v>0</v>
      </c>
      <c r="D34" s="133">
        <f>+'帳票61_06(1)'!ID33</f>
        <v>0</v>
      </c>
      <c r="E34" s="134">
        <f t="shared" si="1"/>
        <v>0</v>
      </c>
      <c r="F34" s="132">
        <f>+'帳票61_06(1)'!IH33</f>
        <v>0</v>
      </c>
      <c r="G34" s="133">
        <f>+'帳票61_06(1)'!II33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+'帳票61_06(1)'!IC34</f>
        <v>0</v>
      </c>
      <c r="D35" s="136">
        <f>+'帳票61_06(1)'!ID34</f>
        <v>0</v>
      </c>
      <c r="E35" s="137">
        <f t="shared" si="1"/>
        <v>0</v>
      </c>
      <c r="F35" s="135">
        <f>+'帳票61_06(1)'!IH34</f>
        <v>0</v>
      </c>
      <c r="G35" s="136">
        <f>+'帳票61_06(1)'!II34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+'帳票61_06(1)'!IC35</f>
        <v>0</v>
      </c>
      <c r="D36" s="130">
        <f>+'帳票61_06(1)'!ID35</f>
        <v>0</v>
      </c>
      <c r="E36" s="131">
        <f t="shared" si="1"/>
        <v>0</v>
      </c>
      <c r="F36" s="129">
        <f>+'帳票61_06(1)'!IH35</f>
        <v>0</v>
      </c>
      <c r="G36" s="130">
        <f>+'帳票61_06(1)'!II35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+'帳票61_06(1)'!IC36</f>
        <v>0</v>
      </c>
      <c r="D37" s="130">
        <f>+'帳票61_06(1)'!ID36</f>
        <v>0</v>
      </c>
      <c r="E37" s="131">
        <f t="shared" si="1"/>
        <v>0</v>
      </c>
      <c r="F37" s="129">
        <f>+'帳票61_06(1)'!IH36</f>
        <v>0</v>
      </c>
      <c r="G37" s="130">
        <f>+'帳票61_06(1)'!II36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+'帳票61_06(1)'!IC37</f>
        <v>0</v>
      </c>
      <c r="D38" s="130">
        <f>+'帳票61_06(1)'!ID37</f>
        <v>0</v>
      </c>
      <c r="E38" s="131">
        <f t="shared" si="1"/>
        <v>0</v>
      </c>
      <c r="F38" s="129">
        <f>+'帳票61_06(1)'!IH37</f>
        <v>0</v>
      </c>
      <c r="G38" s="130">
        <f>+'帳票61_06(1)'!II37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+'帳票61_06(1)'!IC38</f>
        <v>0</v>
      </c>
      <c r="D39" s="133">
        <f>+'帳票61_06(1)'!ID38</f>
        <v>0</v>
      </c>
      <c r="E39" s="134">
        <f t="shared" si="1"/>
        <v>0</v>
      </c>
      <c r="F39" s="132">
        <f>+'帳票61_06(1)'!IH38</f>
        <v>0</v>
      </c>
      <c r="G39" s="133">
        <f>+'帳票61_06(1)'!II38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+'帳票61_06(1)'!IC39</f>
        <v>0</v>
      </c>
      <c r="D40" s="136">
        <f>+'帳票61_06(1)'!ID39</f>
        <v>0</v>
      </c>
      <c r="E40" s="137">
        <f t="shared" si="1"/>
        <v>0</v>
      </c>
      <c r="F40" s="135">
        <f>+'帳票61_06(1)'!IH39</f>
        <v>0</v>
      </c>
      <c r="G40" s="136">
        <f>+'帳票61_06(1)'!II39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+'帳票61_06(1)'!IC40</f>
        <v>0</v>
      </c>
      <c r="D41" s="130">
        <f>+'帳票61_06(1)'!ID40</f>
        <v>0</v>
      </c>
      <c r="E41" s="131">
        <f t="shared" si="1"/>
        <v>0</v>
      </c>
      <c r="F41" s="129">
        <f>+'帳票61_06(1)'!IH40</f>
        <v>0</v>
      </c>
      <c r="G41" s="130">
        <f>+'帳票61_06(1)'!II40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+'帳票61_06(1)'!IC41</f>
        <v>0</v>
      </c>
      <c r="D42" s="130">
        <f>+'帳票61_06(1)'!ID41</f>
        <v>0</v>
      </c>
      <c r="E42" s="131">
        <f t="shared" si="1"/>
        <v>0</v>
      </c>
      <c r="F42" s="129">
        <f>+'帳票61_06(1)'!IH41</f>
        <v>0</v>
      </c>
      <c r="G42" s="130">
        <f>+'帳票61_06(1)'!II41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+'帳票61_06(1)'!IC42</f>
        <v>0</v>
      </c>
      <c r="D43" s="130">
        <f>+'帳票61_06(1)'!ID42</f>
        <v>0</v>
      </c>
      <c r="E43" s="131">
        <f t="shared" si="1"/>
        <v>0</v>
      </c>
      <c r="F43" s="129">
        <f>+'帳票61_06(1)'!IH42</f>
        <v>0</v>
      </c>
      <c r="G43" s="130">
        <f>+'帳票61_06(1)'!II42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+'帳票61_06(1)'!IC43</f>
        <v>6292</v>
      </c>
      <c r="D44" s="133">
        <f>+'帳票61_06(1)'!ID43</f>
        <v>0</v>
      </c>
      <c r="E44" s="134">
        <f t="shared" si="1"/>
        <v>6292</v>
      </c>
      <c r="F44" s="132">
        <f>+'帳票61_06(1)'!IH43</f>
        <v>6292</v>
      </c>
      <c r="G44" s="133">
        <f>+'帳票61_06(1)'!II43</f>
        <v>0</v>
      </c>
      <c r="H44" s="134">
        <f t="shared" si="2"/>
        <v>6292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+'帳票61_06(1)'!IC44</f>
        <v>0</v>
      </c>
      <c r="D45" s="231">
        <f>+'帳票61_06(1)'!ID44</f>
        <v>0</v>
      </c>
      <c r="E45" s="232">
        <f t="shared" si="1"/>
        <v>0</v>
      </c>
      <c r="F45" s="230">
        <f>+'帳票61_06(1)'!IH44</f>
        <v>0</v>
      </c>
      <c r="G45" s="231">
        <f>+'帳票61_06(1)'!II44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36795</v>
      </c>
      <c r="D46" s="174">
        <f t="shared" si="4"/>
        <v>0</v>
      </c>
      <c r="E46" s="175">
        <f t="shared" si="4"/>
        <v>36795</v>
      </c>
      <c r="F46" s="173">
        <f t="shared" si="4"/>
        <v>36795</v>
      </c>
      <c r="G46" s="174">
        <f t="shared" si="4"/>
        <v>0</v>
      </c>
      <c r="H46" s="175">
        <f t="shared" si="4"/>
        <v>36795</v>
      </c>
      <c r="I46" s="238">
        <f t="shared" si="3"/>
        <v>100</v>
      </c>
      <c r="J46" s="177" t="str">
        <f t="shared" si="3"/>
        <v>－</v>
      </c>
      <c r="K46" s="241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25996</v>
      </c>
      <c r="D47" s="139">
        <f t="shared" si="5"/>
        <v>0</v>
      </c>
      <c r="E47" s="140">
        <f t="shared" si="5"/>
        <v>25996</v>
      </c>
      <c r="F47" s="138">
        <f t="shared" si="5"/>
        <v>25996</v>
      </c>
      <c r="G47" s="139">
        <f t="shared" si="5"/>
        <v>0</v>
      </c>
      <c r="H47" s="140">
        <f t="shared" si="5"/>
        <v>25996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62791</v>
      </c>
      <c r="D48" s="157">
        <f t="shared" si="6"/>
        <v>0</v>
      </c>
      <c r="E48" s="158">
        <f t="shared" si="6"/>
        <v>62791</v>
      </c>
      <c r="F48" s="156">
        <f t="shared" si="6"/>
        <v>62791</v>
      </c>
      <c r="G48" s="157">
        <f t="shared" si="6"/>
        <v>0</v>
      </c>
      <c r="H48" s="158">
        <f t="shared" si="6"/>
        <v>62791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60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+'帳票61_06(1)'!IL4</f>
        <v>735730</v>
      </c>
      <c r="D5" s="127">
        <f>+'帳票61_06(1)'!IM4</f>
        <v>10568</v>
      </c>
      <c r="E5" s="128">
        <f>SUM(C5:D5)</f>
        <v>746298</v>
      </c>
      <c r="F5" s="126">
        <f>+'帳票61_06(1)'!IQ4</f>
        <v>733124</v>
      </c>
      <c r="G5" s="127">
        <f>+'帳票61_06(1)'!IR4</f>
        <v>3680</v>
      </c>
      <c r="H5" s="128">
        <f>SUM(F5:G5)</f>
        <v>736804</v>
      </c>
      <c r="I5" s="188">
        <f>IF(C5=0,"－",(F5/C5)*100)</f>
        <v>99.6457939733326</v>
      </c>
      <c r="J5" s="142">
        <f aca="true" t="shared" si="0" ref="J5:K36">IF(D5=0,"－",(G5/D5)*100)</f>
        <v>34.8221044663134</v>
      </c>
      <c r="K5" s="189">
        <f>IF(E5=0,"－",(H5/E5)*100)</f>
        <v>98.7278540207799</v>
      </c>
    </row>
    <row r="6" spans="1:11" ht="13.5">
      <c r="A6" s="17"/>
      <c r="B6" s="75" t="str">
        <f>+'帳票61_06(1)'!B5</f>
        <v>宜野湾市</v>
      </c>
      <c r="C6" s="129">
        <f>+'帳票61_06(1)'!IL5</f>
        <v>0</v>
      </c>
      <c r="D6" s="130">
        <f>+'帳票61_06(1)'!IM5</f>
        <v>0</v>
      </c>
      <c r="E6" s="131">
        <f aca="true" t="shared" si="1" ref="E6:E45">SUM(C6:D6)</f>
        <v>0</v>
      </c>
      <c r="F6" s="129">
        <f>+'帳票61_06(1)'!IQ5</f>
        <v>0</v>
      </c>
      <c r="G6" s="130">
        <f>+'帳票61_06(1)'!IR5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+'帳票61_06(1)'!IL6</f>
        <v>0</v>
      </c>
      <c r="D7" s="130">
        <f>+'帳票61_06(1)'!IM6</f>
        <v>0</v>
      </c>
      <c r="E7" s="131">
        <f t="shared" si="1"/>
        <v>0</v>
      </c>
      <c r="F7" s="129">
        <f>+'帳票61_06(1)'!IQ6</f>
        <v>0</v>
      </c>
      <c r="G7" s="130">
        <f>+'帳票61_06(1)'!IR6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+'帳票61_06(1)'!IL7</f>
        <v>0</v>
      </c>
      <c r="D8" s="130">
        <f>+'帳票61_06(1)'!IM7</f>
        <v>0</v>
      </c>
      <c r="E8" s="131">
        <f t="shared" si="1"/>
        <v>0</v>
      </c>
      <c r="F8" s="129">
        <f>+'帳票61_06(1)'!IQ7</f>
        <v>0</v>
      </c>
      <c r="G8" s="130">
        <f>+'帳票61_06(1)'!IR7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+'帳票61_06(1)'!IL8</f>
        <v>0</v>
      </c>
      <c r="D9" s="133">
        <f>+'帳票61_06(1)'!IM8</f>
        <v>0</v>
      </c>
      <c r="E9" s="134">
        <f t="shared" si="1"/>
        <v>0</v>
      </c>
      <c r="F9" s="132">
        <f>+'帳票61_06(1)'!IQ8</f>
        <v>0</v>
      </c>
      <c r="G9" s="133">
        <f>+'帳票61_06(1)'!IR8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+'帳票61_06(1)'!IL9</f>
        <v>0</v>
      </c>
      <c r="D10" s="136">
        <f>+'帳票61_06(1)'!IM9</f>
        <v>0</v>
      </c>
      <c r="E10" s="137">
        <f t="shared" si="1"/>
        <v>0</v>
      </c>
      <c r="F10" s="135">
        <f>+'帳票61_06(1)'!IQ9</f>
        <v>0</v>
      </c>
      <c r="G10" s="136">
        <f>+'帳票61_06(1)'!IR9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+'帳票61_06(1)'!IL10</f>
        <v>0</v>
      </c>
      <c r="D11" s="130">
        <f>+'帳票61_06(1)'!IM10</f>
        <v>0</v>
      </c>
      <c r="E11" s="131">
        <f t="shared" si="1"/>
        <v>0</v>
      </c>
      <c r="F11" s="129">
        <f>+'帳票61_06(1)'!IQ10</f>
        <v>0</v>
      </c>
      <c r="G11" s="130">
        <f>+'帳票61_06(1)'!IR10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+'帳票61_06(1)'!IL11</f>
        <v>0</v>
      </c>
      <c r="D12" s="130">
        <f>+'帳票61_06(1)'!IM11</f>
        <v>0</v>
      </c>
      <c r="E12" s="131">
        <f t="shared" si="1"/>
        <v>0</v>
      </c>
      <c r="F12" s="129">
        <f>+'帳票61_06(1)'!IQ11</f>
        <v>0</v>
      </c>
      <c r="G12" s="130">
        <f>+'帳票61_06(1)'!IR11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+'帳票61_06(1)'!IL12</f>
        <v>0</v>
      </c>
      <c r="D13" s="130">
        <f>+'帳票61_06(1)'!IM12</f>
        <v>0</v>
      </c>
      <c r="E13" s="131">
        <f t="shared" si="1"/>
        <v>0</v>
      </c>
      <c r="F13" s="129">
        <f>+'帳票61_06(1)'!IQ12</f>
        <v>0</v>
      </c>
      <c r="G13" s="130">
        <f>+'帳票61_06(1)'!IR12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+'帳票61_06(1)'!IL13</f>
        <v>0</v>
      </c>
      <c r="D14" s="133">
        <f>+'帳票61_06(1)'!IM13</f>
        <v>0</v>
      </c>
      <c r="E14" s="134">
        <f t="shared" si="1"/>
        <v>0</v>
      </c>
      <c r="F14" s="132">
        <f>+'帳票61_06(1)'!IQ13</f>
        <v>0</v>
      </c>
      <c r="G14" s="133">
        <f>+'帳票61_06(1)'!IR13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+'帳票61_06(1)'!IL14</f>
        <v>0</v>
      </c>
      <c r="D15" s="136">
        <f>+'帳票61_06(1)'!IM14</f>
        <v>0</v>
      </c>
      <c r="E15" s="137">
        <f t="shared" si="1"/>
        <v>0</v>
      </c>
      <c r="F15" s="135">
        <f>+'帳票61_06(1)'!IQ14</f>
        <v>0</v>
      </c>
      <c r="G15" s="136">
        <f>+'帳票61_06(1)'!IR14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+'帳票61_06(1)'!IL15</f>
        <v>0</v>
      </c>
      <c r="D16" s="127">
        <f>+'帳票61_06(1)'!IM15</f>
        <v>0</v>
      </c>
      <c r="E16" s="128">
        <f t="shared" si="1"/>
        <v>0</v>
      </c>
      <c r="F16" s="126">
        <f>+'帳票61_06(1)'!IQ15</f>
        <v>0</v>
      </c>
      <c r="G16" s="127">
        <f>+'帳票61_06(1)'!IR15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+'帳票61_06(1)'!IL16</f>
        <v>0</v>
      </c>
      <c r="D17" s="130">
        <f>+'帳票61_06(1)'!IM16</f>
        <v>0</v>
      </c>
      <c r="E17" s="131">
        <f t="shared" si="1"/>
        <v>0</v>
      </c>
      <c r="F17" s="129">
        <f>+'帳票61_06(1)'!IQ16</f>
        <v>0</v>
      </c>
      <c r="G17" s="130">
        <f>+'帳票61_06(1)'!IR16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+'帳票61_06(1)'!IL17</f>
        <v>0</v>
      </c>
      <c r="D18" s="130">
        <f>+'帳票61_06(1)'!IM17</f>
        <v>0</v>
      </c>
      <c r="E18" s="131">
        <f t="shared" si="1"/>
        <v>0</v>
      </c>
      <c r="F18" s="129">
        <f>+'帳票61_06(1)'!IQ17</f>
        <v>0</v>
      </c>
      <c r="G18" s="130">
        <f>+'帳票61_06(1)'!IR17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+'帳票61_06(1)'!IL18</f>
        <v>0</v>
      </c>
      <c r="D19" s="133">
        <f>+'帳票61_06(1)'!IM18</f>
        <v>0</v>
      </c>
      <c r="E19" s="134">
        <f t="shared" si="1"/>
        <v>0</v>
      </c>
      <c r="F19" s="132">
        <f>+'帳票61_06(1)'!IQ18</f>
        <v>0</v>
      </c>
      <c r="G19" s="133">
        <f>+'帳票61_06(1)'!IR18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+'帳票61_06(1)'!IL19</f>
        <v>0</v>
      </c>
      <c r="D20" s="136">
        <f>+'帳票61_06(1)'!IM19</f>
        <v>0</v>
      </c>
      <c r="E20" s="137">
        <f t="shared" si="1"/>
        <v>0</v>
      </c>
      <c r="F20" s="135">
        <f>+'帳票61_06(1)'!IQ19</f>
        <v>0</v>
      </c>
      <c r="G20" s="136">
        <f>+'帳票61_06(1)'!IR19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+'帳票61_06(1)'!IL20</f>
        <v>0</v>
      </c>
      <c r="D21" s="130">
        <f>+'帳票61_06(1)'!IM20</f>
        <v>0</v>
      </c>
      <c r="E21" s="131">
        <f t="shared" si="1"/>
        <v>0</v>
      </c>
      <c r="F21" s="129">
        <f>+'帳票61_06(1)'!IQ20</f>
        <v>0</v>
      </c>
      <c r="G21" s="130">
        <f>+'帳票61_06(1)'!IR20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+'帳票61_06(1)'!IL21</f>
        <v>0</v>
      </c>
      <c r="D22" s="130">
        <f>+'帳票61_06(1)'!IM21</f>
        <v>0</v>
      </c>
      <c r="E22" s="131">
        <f t="shared" si="1"/>
        <v>0</v>
      </c>
      <c r="F22" s="129">
        <f>+'帳票61_06(1)'!IQ21</f>
        <v>0</v>
      </c>
      <c r="G22" s="130">
        <f>+'帳票61_06(1)'!IR21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+'帳票61_06(1)'!IL22</f>
        <v>0</v>
      </c>
      <c r="D23" s="130">
        <f>+'帳票61_06(1)'!IM22</f>
        <v>0</v>
      </c>
      <c r="E23" s="131">
        <f t="shared" si="1"/>
        <v>0</v>
      </c>
      <c r="F23" s="129">
        <f>+'帳票61_06(1)'!IQ22</f>
        <v>0</v>
      </c>
      <c r="G23" s="130">
        <f>+'帳票61_06(1)'!IR22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+'帳票61_06(1)'!IL23</f>
        <v>0</v>
      </c>
      <c r="D24" s="133">
        <f>+'帳票61_06(1)'!IM23</f>
        <v>0</v>
      </c>
      <c r="E24" s="134">
        <f t="shared" si="1"/>
        <v>0</v>
      </c>
      <c r="F24" s="132">
        <f>+'帳票61_06(1)'!IQ23</f>
        <v>0</v>
      </c>
      <c r="G24" s="133">
        <f>+'帳票61_06(1)'!IR23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+'帳票61_06(1)'!IL24</f>
        <v>0</v>
      </c>
      <c r="D25" s="136">
        <f>+'帳票61_06(1)'!IM24</f>
        <v>0</v>
      </c>
      <c r="E25" s="137">
        <f t="shared" si="1"/>
        <v>0</v>
      </c>
      <c r="F25" s="135">
        <f>+'帳票61_06(1)'!IQ24</f>
        <v>0</v>
      </c>
      <c r="G25" s="136">
        <f>+'帳票61_06(1)'!IR24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+'帳票61_06(1)'!IL25</f>
        <v>0</v>
      </c>
      <c r="D26" s="130">
        <f>+'帳票61_06(1)'!IM25</f>
        <v>0</v>
      </c>
      <c r="E26" s="131">
        <f t="shared" si="1"/>
        <v>0</v>
      </c>
      <c r="F26" s="129">
        <f>+'帳票61_06(1)'!IQ25</f>
        <v>0</v>
      </c>
      <c r="G26" s="130">
        <f>+'帳票61_06(1)'!IR25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+'帳票61_06(1)'!IL26</f>
        <v>0</v>
      </c>
      <c r="D27" s="130">
        <f>+'帳票61_06(1)'!IM26</f>
        <v>0</v>
      </c>
      <c r="E27" s="131">
        <f t="shared" si="1"/>
        <v>0</v>
      </c>
      <c r="F27" s="129">
        <f>+'帳票61_06(1)'!IQ26</f>
        <v>0</v>
      </c>
      <c r="G27" s="130">
        <f>+'帳票61_06(1)'!IR26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+'帳票61_06(1)'!IL27</f>
        <v>0</v>
      </c>
      <c r="D28" s="130">
        <f>+'帳票61_06(1)'!IM27</f>
        <v>0</v>
      </c>
      <c r="E28" s="131">
        <f t="shared" si="1"/>
        <v>0</v>
      </c>
      <c r="F28" s="129">
        <f>+'帳票61_06(1)'!IQ27</f>
        <v>0</v>
      </c>
      <c r="G28" s="130">
        <f>+'帳票61_06(1)'!IR27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+'帳票61_06(1)'!IL28</f>
        <v>0</v>
      </c>
      <c r="D29" s="133">
        <f>+'帳票61_06(1)'!IM28</f>
        <v>0</v>
      </c>
      <c r="E29" s="134">
        <f t="shared" si="1"/>
        <v>0</v>
      </c>
      <c r="F29" s="132">
        <f>+'帳票61_06(1)'!IQ28</f>
        <v>0</v>
      </c>
      <c r="G29" s="133">
        <f>+'帳票61_06(1)'!IR28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+'帳票61_06(1)'!IL29</f>
        <v>0</v>
      </c>
      <c r="D30" s="136">
        <f>+'帳票61_06(1)'!IM29</f>
        <v>0</v>
      </c>
      <c r="E30" s="137">
        <f t="shared" si="1"/>
        <v>0</v>
      </c>
      <c r="F30" s="135">
        <f>+'帳票61_06(1)'!IQ29</f>
        <v>0</v>
      </c>
      <c r="G30" s="136">
        <f>+'帳票61_06(1)'!IR29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+'帳票61_06(1)'!IL30</f>
        <v>0</v>
      </c>
      <c r="D31" s="130">
        <f>+'帳票61_06(1)'!IM30</f>
        <v>0</v>
      </c>
      <c r="E31" s="131">
        <f t="shared" si="1"/>
        <v>0</v>
      </c>
      <c r="F31" s="129">
        <f>+'帳票61_06(1)'!IQ30</f>
        <v>0</v>
      </c>
      <c r="G31" s="130">
        <f>+'帳票61_06(1)'!IR30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+'帳票61_06(1)'!IL31</f>
        <v>0</v>
      </c>
      <c r="D32" s="130">
        <f>+'帳票61_06(1)'!IM31</f>
        <v>0</v>
      </c>
      <c r="E32" s="131">
        <f t="shared" si="1"/>
        <v>0</v>
      </c>
      <c r="F32" s="129">
        <f>+'帳票61_06(1)'!IQ31</f>
        <v>0</v>
      </c>
      <c r="G32" s="130">
        <f>+'帳票61_06(1)'!IR31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+'帳票61_06(1)'!IL32</f>
        <v>0</v>
      </c>
      <c r="D33" s="130">
        <f>+'帳票61_06(1)'!IM32</f>
        <v>0</v>
      </c>
      <c r="E33" s="131">
        <f t="shared" si="1"/>
        <v>0</v>
      </c>
      <c r="F33" s="129">
        <f>+'帳票61_06(1)'!IQ32</f>
        <v>0</v>
      </c>
      <c r="G33" s="130">
        <f>+'帳票61_06(1)'!IR32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+'帳票61_06(1)'!IL33</f>
        <v>0</v>
      </c>
      <c r="D34" s="133">
        <f>+'帳票61_06(1)'!IM33</f>
        <v>0</v>
      </c>
      <c r="E34" s="134">
        <f t="shared" si="1"/>
        <v>0</v>
      </c>
      <c r="F34" s="132">
        <f>+'帳票61_06(1)'!IQ33</f>
        <v>0</v>
      </c>
      <c r="G34" s="133">
        <f>+'帳票61_06(1)'!IR33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+'帳票61_06(1)'!IL34</f>
        <v>0</v>
      </c>
      <c r="D35" s="136">
        <f>+'帳票61_06(1)'!IM34</f>
        <v>0</v>
      </c>
      <c r="E35" s="137">
        <f t="shared" si="1"/>
        <v>0</v>
      </c>
      <c r="F35" s="135">
        <f>+'帳票61_06(1)'!IQ34</f>
        <v>0</v>
      </c>
      <c r="G35" s="136">
        <f>+'帳票61_06(1)'!IR34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+'帳票61_06(1)'!IL35</f>
        <v>0</v>
      </c>
      <c r="D36" s="130">
        <f>+'帳票61_06(1)'!IM35</f>
        <v>0</v>
      </c>
      <c r="E36" s="131">
        <f t="shared" si="1"/>
        <v>0</v>
      </c>
      <c r="F36" s="129">
        <f>+'帳票61_06(1)'!IQ35</f>
        <v>0</v>
      </c>
      <c r="G36" s="130">
        <f>+'帳票61_06(1)'!IR35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+'帳票61_06(1)'!IL36</f>
        <v>0</v>
      </c>
      <c r="D37" s="130">
        <f>+'帳票61_06(1)'!IM36</f>
        <v>0</v>
      </c>
      <c r="E37" s="131">
        <f t="shared" si="1"/>
        <v>0</v>
      </c>
      <c r="F37" s="129">
        <f>+'帳票61_06(1)'!IQ36</f>
        <v>0</v>
      </c>
      <c r="G37" s="130">
        <f>+'帳票61_06(1)'!IR36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+'帳票61_06(1)'!IL37</f>
        <v>0</v>
      </c>
      <c r="D38" s="130">
        <f>+'帳票61_06(1)'!IM37</f>
        <v>0</v>
      </c>
      <c r="E38" s="131">
        <f t="shared" si="1"/>
        <v>0</v>
      </c>
      <c r="F38" s="129">
        <f>+'帳票61_06(1)'!IQ37</f>
        <v>0</v>
      </c>
      <c r="G38" s="130">
        <f>+'帳票61_06(1)'!IR37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+'帳票61_06(1)'!IL38</f>
        <v>0</v>
      </c>
      <c r="D39" s="133">
        <f>+'帳票61_06(1)'!IM38</f>
        <v>0</v>
      </c>
      <c r="E39" s="134">
        <f t="shared" si="1"/>
        <v>0</v>
      </c>
      <c r="F39" s="132">
        <f>+'帳票61_06(1)'!IQ38</f>
        <v>0</v>
      </c>
      <c r="G39" s="133">
        <f>+'帳票61_06(1)'!IR38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+'帳票61_06(1)'!IL39</f>
        <v>0</v>
      </c>
      <c r="D40" s="136">
        <f>+'帳票61_06(1)'!IM39</f>
        <v>0</v>
      </c>
      <c r="E40" s="137">
        <f t="shared" si="1"/>
        <v>0</v>
      </c>
      <c r="F40" s="135">
        <f>+'帳票61_06(1)'!IQ39</f>
        <v>0</v>
      </c>
      <c r="G40" s="136">
        <f>+'帳票61_06(1)'!IR39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+'帳票61_06(1)'!IL40</f>
        <v>0</v>
      </c>
      <c r="D41" s="130">
        <f>+'帳票61_06(1)'!IM40</f>
        <v>0</v>
      </c>
      <c r="E41" s="131">
        <f t="shared" si="1"/>
        <v>0</v>
      </c>
      <c r="F41" s="129">
        <f>+'帳票61_06(1)'!IQ40</f>
        <v>0</v>
      </c>
      <c r="G41" s="130">
        <f>+'帳票61_06(1)'!IR40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+'帳票61_06(1)'!IL41</f>
        <v>0</v>
      </c>
      <c r="D42" s="130">
        <f>+'帳票61_06(1)'!IM41</f>
        <v>0</v>
      </c>
      <c r="E42" s="131">
        <f t="shared" si="1"/>
        <v>0</v>
      </c>
      <c r="F42" s="129">
        <f>+'帳票61_06(1)'!IQ41</f>
        <v>0</v>
      </c>
      <c r="G42" s="130">
        <f>+'帳票61_06(1)'!IR41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+'帳票61_06(1)'!IL42</f>
        <v>0</v>
      </c>
      <c r="D43" s="130">
        <f>+'帳票61_06(1)'!IM42</f>
        <v>0</v>
      </c>
      <c r="E43" s="131">
        <f t="shared" si="1"/>
        <v>0</v>
      </c>
      <c r="F43" s="129">
        <f>+'帳票61_06(1)'!IQ42</f>
        <v>0</v>
      </c>
      <c r="G43" s="130">
        <f>+'帳票61_06(1)'!IR42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+'帳票61_06(1)'!IL43</f>
        <v>0</v>
      </c>
      <c r="D44" s="133">
        <f>+'帳票61_06(1)'!IM43</f>
        <v>0</v>
      </c>
      <c r="E44" s="134">
        <f t="shared" si="1"/>
        <v>0</v>
      </c>
      <c r="F44" s="132">
        <f>+'帳票61_06(1)'!IQ43</f>
        <v>0</v>
      </c>
      <c r="G44" s="133">
        <f>+'帳票61_06(1)'!IR43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+'帳票61_06(1)'!IL44</f>
        <v>0</v>
      </c>
      <c r="D45" s="231">
        <f>+'帳票61_06(1)'!IM44</f>
        <v>0</v>
      </c>
      <c r="E45" s="232">
        <f t="shared" si="1"/>
        <v>0</v>
      </c>
      <c r="F45" s="230">
        <f>+'帳票61_06(1)'!IQ44</f>
        <v>0</v>
      </c>
      <c r="G45" s="231">
        <f>+'帳票61_06(1)'!IR44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735730</v>
      </c>
      <c r="D46" s="174">
        <f t="shared" si="4"/>
        <v>10568</v>
      </c>
      <c r="E46" s="175">
        <f t="shared" si="4"/>
        <v>746298</v>
      </c>
      <c r="F46" s="173">
        <f t="shared" si="4"/>
        <v>733124</v>
      </c>
      <c r="G46" s="174">
        <f t="shared" si="4"/>
        <v>3680</v>
      </c>
      <c r="H46" s="175">
        <f t="shared" si="4"/>
        <v>736804</v>
      </c>
      <c r="I46" s="238">
        <f t="shared" si="3"/>
        <v>99.6457939733326</v>
      </c>
      <c r="J46" s="177">
        <f t="shared" si="3"/>
        <v>34.8221044663134</v>
      </c>
      <c r="K46" s="241">
        <f t="shared" si="3"/>
        <v>98.7278540207799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735730</v>
      </c>
      <c r="D48" s="157">
        <f t="shared" si="6"/>
        <v>10568</v>
      </c>
      <c r="E48" s="158">
        <f t="shared" si="6"/>
        <v>746298</v>
      </c>
      <c r="F48" s="156">
        <f t="shared" si="6"/>
        <v>733124</v>
      </c>
      <c r="G48" s="157">
        <f t="shared" si="6"/>
        <v>3680</v>
      </c>
      <c r="H48" s="158">
        <f t="shared" si="6"/>
        <v>736804</v>
      </c>
      <c r="I48" s="221">
        <f t="shared" si="3"/>
        <v>99.6457939733326</v>
      </c>
      <c r="J48" s="172">
        <f t="shared" si="3"/>
        <v>34.8221044663134</v>
      </c>
      <c r="K48" s="222">
        <f t="shared" si="3"/>
        <v>98.7278540207799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K48"/>
  <sheetViews>
    <sheetView showGridLines="0" workbookViewId="0" topLeftCell="A14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131</v>
      </c>
      <c r="C1" s="13"/>
      <c r="D1" s="13"/>
      <c r="E1" s="13"/>
      <c r="F1" s="13"/>
      <c r="G1" s="13"/>
      <c r="H1" s="13"/>
      <c r="I1" s="3"/>
      <c r="J1" s="3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80</v>
      </c>
      <c r="D3" s="305" t="s">
        <v>81</v>
      </c>
      <c r="E3" s="307" t="s">
        <v>82</v>
      </c>
      <c r="F3" s="303" t="s">
        <v>80</v>
      </c>
      <c r="G3" s="305" t="s">
        <v>81</v>
      </c>
      <c r="H3" s="307" t="s">
        <v>82</v>
      </c>
      <c r="I3" s="293" t="s">
        <v>83</v>
      </c>
      <c r="J3" s="295" t="s">
        <v>117</v>
      </c>
      <c r="K3" s="309" t="s">
        <v>82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+'帳票61_06(2)'!BC4</f>
        <v>0</v>
      </c>
      <c r="D5" s="127">
        <f>+'帳票61_06(2)'!BD4</f>
        <v>0</v>
      </c>
      <c r="E5" s="128">
        <f aca="true" t="shared" si="0" ref="E5:E45">SUM(C5:D5)</f>
        <v>0</v>
      </c>
      <c r="F5" s="126">
        <f>+'帳票61_06(2)'!BH4</f>
        <v>0</v>
      </c>
      <c r="G5" s="127">
        <f>+'帳票61_06(2)'!BI4</f>
        <v>0</v>
      </c>
      <c r="H5" s="128">
        <f aca="true" t="shared" si="1" ref="H5:H45">SUM(F5:G5)</f>
        <v>0</v>
      </c>
      <c r="I5" s="188" t="str">
        <f aca="true" t="shared" si="2" ref="I5:I48">IF(C5=0,"－",(F5/C5)*100)</f>
        <v>－</v>
      </c>
      <c r="J5" s="142" t="str">
        <f aca="true" t="shared" si="3" ref="J5:J48">IF(D5=0,"－",(G5/D5)*100)</f>
        <v>－</v>
      </c>
      <c r="K5" s="189" t="str">
        <f aca="true" t="shared" si="4" ref="K5:K48"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+'帳票61_06(2)'!BC5</f>
        <v>0</v>
      </c>
      <c r="D6" s="130">
        <f>+'帳票61_06(2)'!BD5</f>
        <v>0</v>
      </c>
      <c r="E6" s="131">
        <f t="shared" si="0"/>
        <v>0</v>
      </c>
      <c r="F6" s="129">
        <f>+'帳票61_06(2)'!BH5</f>
        <v>0</v>
      </c>
      <c r="G6" s="130">
        <f>+'帳票61_06(2)'!BI5</f>
        <v>0</v>
      </c>
      <c r="H6" s="131">
        <f t="shared" si="1"/>
        <v>0</v>
      </c>
      <c r="I6" s="190" t="str">
        <f t="shared" si="2"/>
        <v>－</v>
      </c>
      <c r="J6" s="145" t="str">
        <f t="shared" si="3"/>
        <v>－</v>
      </c>
      <c r="K6" s="191" t="str">
        <f t="shared" si="4"/>
        <v>－</v>
      </c>
    </row>
    <row r="7" spans="1:11" ht="13.5">
      <c r="A7" s="17"/>
      <c r="B7" s="75" t="str">
        <f>+'帳票61_06(1)'!B6</f>
        <v>石垣市</v>
      </c>
      <c r="C7" s="129">
        <f>+'帳票61_06(2)'!BC6</f>
        <v>0</v>
      </c>
      <c r="D7" s="130">
        <f>+'帳票61_06(2)'!BD6</f>
        <v>0</v>
      </c>
      <c r="E7" s="131">
        <f t="shared" si="0"/>
        <v>0</v>
      </c>
      <c r="F7" s="129">
        <f>+'帳票61_06(2)'!BH6</f>
        <v>0</v>
      </c>
      <c r="G7" s="130">
        <f>+'帳票61_06(2)'!BI6</f>
        <v>0</v>
      </c>
      <c r="H7" s="131">
        <f t="shared" si="1"/>
        <v>0</v>
      </c>
      <c r="I7" s="190" t="str">
        <f t="shared" si="2"/>
        <v>－</v>
      </c>
      <c r="J7" s="145" t="str">
        <f t="shared" si="3"/>
        <v>－</v>
      </c>
      <c r="K7" s="191" t="str">
        <f t="shared" si="4"/>
        <v>－</v>
      </c>
    </row>
    <row r="8" spans="1:11" ht="13.5">
      <c r="A8" s="17"/>
      <c r="B8" s="75" t="str">
        <f>+'帳票61_06(1)'!B7</f>
        <v>浦添市</v>
      </c>
      <c r="C8" s="129">
        <f>+'帳票61_06(2)'!BC7</f>
        <v>0</v>
      </c>
      <c r="D8" s="130">
        <f>+'帳票61_06(2)'!BD7</f>
        <v>0</v>
      </c>
      <c r="E8" s="131">
        <f t="shared" si="0"/>
        <v>0</v>
      </c>
      <c r="F8" s="129">
        <f>+'帳票61_06(2)'!BH7</f>
        <v>0</v>
      </c>
      <c r="G8" s="130">
        <f>+'帳票61_06(2)'!BI7</f>
        <v>0</v>
      </c>
      <c r="H8" s="131">
        <f t="shared" si="1"/>
        <v>0</v>
      </c>
      <c r="I8" s="190" t="str">
        <f t="shared" si="2"/>
        <v>－</v>
      </c>
      <c r="J8" s="145" t="str">
        <f t="shared" si="3"/>
        <v>－</v>
      </c>
      <c r="K8" s="191" t="str">
        <f t="shared" si="4"/>
        <v>－</v>
      </c>
    </row>
    <row r="9" spans="1:11" ht="13.5">
      <c r="A9" s="17"/>
      <c r="B9" s="76" t="str">
        <f>+'帳票61_06(1)'!B8</f>
        <v>名護市</v>
      </c>
      <c r="C9" s="132">
        <f>+'帳票61_06(2)'!BC8</f>
        <v>0</v>
      </c>
      <c r="D9" s="133">
        <f>+'帳票61_06(2)'!BD8</f>
        <v>0</v>
      </c>
      <c r="E9" s="134">
        <f t="shared" si="0"/>
        <v>0</v>
      </c>
      <c r="F9" s="132">
        <f>+'帳票61_06(2)'!BH8</f>
        <v>0</v>
      </c>
      <c r="G9" s="133">
        <f>+'帳票61_06(2)'!BI8</f>
        <v>0</v>
      </c>
      <c r="H9" s="134">
        <f t="shared" si="1"/>
        <v>0</v>
      </c>
      <c r="I9" s="168" t="str">
        <f t="shared" si="2"/>
        <v>－</v>
      </c>
      <c r="J9" s="148" t="str">
        <f t="shared" si="3"/>
        <v>－</v>
      </c>
      <c r="K9" s="170" t="str">
        <f t="shared" si="4"/>
        <v>－</v>
      </c>
    </row>
    <row r="10" spans="1:11" ht="13.5">
      <c r="A10" s="17"/>
      <c r="B10" s="77" t="str">
        <f>+'帳票61_06(1)'!B9</f>
        <v>糸満市</v>
      </c>
      <c r="C10" s="135">
        <f>+'帳票61_06(2)'!BC9</f>
        <v>0</v>
      </c>
      <c r="D10" s="136">
        <f>+'帳票61_06(2)'!BD9</f>
        <v>0</v>
      </c>
      <c r="E10" s="137">
        <f t="shared" si="0"/>
        <v>0</v>
      </c>
      <c r="F10" s="135">
        <f>+'帳票61_06(2)'!BH9</f>
        <v>0</v>
      </c>
      <c r="G10" s="136">
        <f>+'帳票61_06(2)'!BI9</f>
        <v>0</v>
      </c>
      <c r="H10" s="137">
        <f t="shared" si="1"/>
        <v>0</v>
      </c>
      <c r="I10" s="192" t="str">
        <f t="shared" si="2"/>
        <v>－</v>
      </c>
      <c r="J10" s="151" t="str">
        <f t="shared" si="3"/>
        <v>－</v>
      </c>
      <c r="K10" s="193" t="str">
        <f t="shared" si="4"/>
        <v>－</v>
      </c>
    </row>
    <row r="11" spans="1:11" ht="13.5">
      <c r="A11" s="17"/>
      <c r="B11" s="75" t="str">
        <f>+'帳票61_06(1)'!B10</f>
        <v>沖縄市</v>
      </c>
      <c r="C11" s="129">
        <f>+'帳票61_06(2)'!BC10</f>
        <v>0</v>
      </c>
      <c r="D11" s="130">
        <f>+'帳票61_06(2)'!BD10</f>
        <v>0</v>
      </c>
      <c r="E11" s="131">
        <f t="shared" si="0"/>
        <v>0</v>
      </c>
      <c r="F11" s="129">
        <f>+'帳票61_06(2)'!BH10</f>
        <v>0</v>
      </c>
      <c r="G11" s="130">
        <f>+'帳票61_06(2)'!BI10</f>
        <v>0</v>
      </c>
      <c r="H11" s="131">
        <f t="shared" si="1"/>
        <v>0</v>
      </c>
      <c r="I11" s="190" t="str">
        <f t="shared" si="2"/>
        <v>－</v>
      </c>
      <c r="J11" s="145" t="str">
        <f t="shared" si="3"/>
        <v>－</v>
      </c>
      <c r="K11" s="191" t="str">
        <f t="shared" si="4"/>
        <v>－</v>
      </c>
    </row>
    <row r="12" spans="1:11" ht="13.5">
      <c r="A12" s="17"/>
      <c r="B12" s="75" t="str">
        <f>+'帳票61_06(1)'!B11</f>
        <v>豊見城市</v>
      </c>
      <c r="C12" s="129">
        <f>+'帳票61_06(2)'!BC11</f>
        <v>0</v>
      </c>
      <c r="D12" s="130">
        <f>+'帳票61_06(2)'!BD11</f>
        <v>0</v>
      </c>
      <c r="E12" s="131">
        <f t="shared" si="0"/>
        <v>0</v>
      </c>
      <c r="F12" s="129">
        <f>+'帳票61_06(2)'!BH11</f>
        <v>0</v>
      </c>
      <c r="G12" s="130">
        <f>+'帳票61_06(2)'!BI11</f>
        <v>0</v>
      </c>
      <c r="H12" s="131">
        <f t="shared" si="1"/>
        <v>0</v>
      </c>
      <c r="I12" s="190" t="str">
        <f t="shared" si="2"/>
        <v>－</v>
      </c>
      <c r="J12" s="145" t="str">
        <f t="shared" si="3"/>
        <v>－</v>
      </c>
      <c r="K12" s="191" t="str">
        <f t="shared" si="4"/>
        <v>－</v>
      </c>
    </row>
    <row r="13" spans="1:11" ht="13.5">
      <c r="A13" s="17"/>
      <c r="B13" s="75" t="str">
        <f>+'帳票61_06(1)'!B12</f>
        <v>うるま市</v>
      </c>
      <c r="C13" s="129">
        <f>+'帳票61_06(2)'!BC12</f>
        <v>0</v>
      </c>
      <c r="D13" s="130">
        <f>+'帳票61_06(2)'!BD12</f>
        <v>0</v>
      </c>
      <c r="E13" s="131">
        <f t="shared" si="0"/>
        <v>0</v>
      </c>
      <c r="F13" s="129">
        <f>+'帳票61_06(2)'!BH12</f>
        <v>0</v>
      </c>
      <c r="G13" s="130">
        <f>+'帳票61_06(2)'!BI12</f>
        <v>0</v>
      </c>
      <c r="H13" s="131">
        <f t="shared" si="1"/>
        <v>0</v>
      </c>
      <c r="I13" s="190" t="str">
        <f t="shared" si="2"/>
        <v>－</v>
      </c>
      <c r="J13" s="145" t="str">
        <f t="shared" si="3"/>
        <v>－</v>
      </c>
      <c r="K13" s="191" t="str">
        <f t="shared" si="4"/>
        <v>－</v>
      </c>
    </row>
    <row r="14" spans="1:11" ht="13.5">
      <c r="A14" s="17"/>
      <c r="B14" s="76" t="str">
        <f>+'帳票61_06(1)'!B13</f>
        <v>宮古島市</v>
      </c>
      <c r="C14" s="132">
        <f>+'帳票61_06(2)'!BC13</f>
        <v>0</v>
      </c>
      <c r="D14" s="133">
        <f>+'帳票61_06(2)'!BD13</f>
        <v>0</v>
      </c>
      <c r="E14" s="134">
        <f t="shared" si="0"/>
        <v>0</v>
      </c>
      <c r="F14" s="132">
        <f>+'帳票61_06(2)'!BH13</f>
        <v>0</v>
      </c>
      <c r="G14" s="133">
        <f>+'帳票61_06(2)'!BI13</f>
        <v>0</v>
      </c>
      <c r="H14" s="134">
        <f t="shared" si="1"/>
        <v>0</v>
      </c>
      <c r="I14" s="168" t="str">
        <f t="shared" si="2"/>
        <v>－</v>
      </c>
      <c r="J14" s="148" t="str">
        <f t="shared" si="3"/>
        <v>－</v>
      </c>
      <c r="K14" s="170" t="str">
        <f t="shared" si="4"/>
        <v>－</v>
      </c>
    </row>
    <row r="15" spans="1:11" ht="13.5">
      <c r="A15" s="17"/>
      <c r="B15" s="77" t="str">
        <f>+'帳票61_06(1)'!B14</f>
        <v>南城市</v>
      </c>
      <c r="C15" s="135">
        <f>+'帳票61_06(2)'!BC14</f>
        <v>0</v>
      </c>
      <c r="D15" s="136">
        <f>+'帳票61_06(2)'!BD14</f>
        <v>0</v>
      </c>
      <c r="E15" s="137">
        <f t="shared" si="0"/>
        <v>0</v>
      </c>
      <c r="F15" s="135">
        <f>+'帳票61_06(2)'!BH14</f>
        <v>0</v>
      </c>
      <c r="G15" s="136">
        <f>+'帳票61_06(2)'!BI14</f>
        <v>0</v>
      </c>
      <c r="H15" s="137">
        <f t="shared" si="1"/>
        <v>0</v>
      </c>
      <c r="I15" s="192" t="str">
        <f t="shared" si="2"/>
        <v>－</v>
      </c>
      <c r="J15" s="151" t="str">
        <f t="shared" si="3"/>
        <v>－</v>
      </c>
      <c r="K15" s="193" t="str">
        <f t="shared" si="4"/>
        <v>－</v>
      </c>
    </row>
    <row r="16" spans="1:11" ht="13.5">
      <c r="A16" s="17"/>
      <c r="B16" s="78" t="str">
        <f>+'帳票61_06(1)'!B15</f>
        <v>国頭村</v>
      </c>
      <c r="C16" s="126">
        <f>+'帳票61_06(2)'!BC15</f>
        <v>0</v>
      </c>
      <c r="D16" s="127">
        <f>+'帳票61_06(2)'!BD15</f>
        <v>0</v>
      </c>
      <c r="E16" s="128">
        <f t="shared" si="0"/>
        <v>0</v>
      </c>
      <c r="F16" s="126">
        <f>+'帳票61_06(2)'!BH15</f>
        <v>0</v>
      </c>
      <c r="G16" s="127">
        <f>+'帳票61_06(2)'!BI15</f>
        <v>0</v>
      </c>
      <c r="H16" s="128">
        <f t="shared" si="1"/>
        <v>0</v>
      </c>
      <c r="I16" s="188" t="str">
        <f t="shared" si="2"/>
        <v>－</v>
      </c>
      <c r="J16" s="142" t="str">
        <f t="shared" si="3"/>
        <v>－</v>
      </c>
      <c r="K16" s="189" t="str">
        <f t="shared" si="4"/>
        <v>－</v>
      </c>
    </row>
    <row r="17" spans="1:11" ht="13.5">
      <c r="A17" s="17"/>
      <c r="B17" s="75" t="str">
        <f>+'帳票61_06(1)'!B16</f>
        <v>大宜味村</v>
      </c>
      <c r="C17" s="129">
        <f>+'帳票61_06(2)'!BC16</f>
        <v>0</v>
      </c>
      <c r="D17" s="130">
        <f>+'帳票61_06(2)'!BD16</f>
        <v>0</v>
      </c>
      <c r="E17" s="131">
        <f t="shared" si="0"/>
        <v>0</v>
      </c>
      <c r="F17" s="129">
        <f>+'帳票61_06(2)'!BH16</f>
        <v>0</v>
      </c>
      <c r="G17" s="130">
        <f>+'帳票61_06(2)'!BI16</f>
        <v>0</v>
      </c>
      <c r="H17" s="131">
        <f t="shared" si="1"/>
        <v>0</v>
      </c>
      <c r="I17" s="190" t="str">
        <f t="shared" si="2"/>
        <v>－</v>
      </c>
      <c r="J17" s="145" t="str">
        <f t="shared" si="3"/>
        <v>－</v>
      </c>
      <c r="K17" s="191" t="str">
        <f t="shared" si="4"/>
        <v>－</v>
      </c>
    </row>
    <row r="18" spans="1:11" ht="13.5">
      <c r="A18" s="17"/>
      <c r="B18" s="75" t="str">
        <f>+'帳票61_06(1)'!B17</f>
        <v>東村</v>
      </c>
      <c r="C18" s="129">
        <f>+'帳票61_06(2)'!BC17</f>
        <v>0</v>
      </c>
      <c r="D18" s="130">
        <f>+'帳票61_06(2)'!BD17</f>
        <v>0</v>
      </c>
      <c r="E18" s="131">
        <f t="shared" si="0"/>
        <v>0</v>
      </c>
      <c r="F18" s="129">
        <f>+'帳票61_06(2)'!BH17</f>
        <v>0</v>
      </c>
      <c r="G18" s="130">
        <f>+'帳票61_06(2)'!BI17</f>
        <v>0</v>
      </c>
      <c r="H18" s="131">
        <f t="shared" si="1"/>
        <v>0</v>
      </c>
      <c r="I18" s="190" t="str">
        <f t="shared" si="2"/>
        <v>－</v>
      </c>
      <c r="J18" s="145" t="str">
        <f t="shared" si="3"/>
        <v>－</v>
      </c>
      <c r="K18" s="191" t="str">
        <f t="shared" si="4"/>
        <v>－</v>
      </c>
    </row>
    <row r="19" spans="1:11" ht="13.5">
      <c r="A19" s="17"/>
      <c r="B19" s="76" t="str">
        <f>+'帳票61_06(1)'!B18</f>
        <v>今帰仁村</v>
      </c>
      <c r="C19" s="132">
        <f>+'帳票61_06(2)'!BC18</f>
        <v>0</v>
      </c>
      <c r="D19" s="133">
        <f>+'帳票61_06(2)'!BD18</f>
        <v>0</v>
      </c>
      <c r="E19" s="134">
        <f t="shared" si="0"/>
        <v>0</v>
      </c>
      <c r="F19" s="132">
        <f>+'帳票61_06(2)'!BH18</f>
        <v>0</v>
      </c>
      <c r="G19" s="133">
        <f>+'帳票61_06(2)'!BI18</f>
        <v>0</v>
      </c>
      <c r="H19" s="134">
        <f t="shared" si="1"/>
        <v>0</v>
      </c>
      <c r="I19" s="168" t="str">
        <f t="shared" si="2"/>
        <v>－</v>
      </c>
      <c r="J19" s="148" t="str">
        <f t="shared" si="3"/>
        <v>－</v>
      </c>
      <c r="K19" s="170" t="str">
        <f t="shared" si="4"/>
        <v>－</v>
      </c>
    </row>
    <row r="20" spans="1:11" ht="13.5">
      <c r="A20" s="17"/>
      <c r="B20" s="77" t="str">
        <f>+'帳票61_06(1)'!B19</f>
        <v>本部町</v>
      </c>
      <c r="C20" s="135">
        <f>+'帳票61_06(2)'!BC19</f>
        <v>0</v>
      </c>
      <c r="D20" s="136">
        <f>+'帳票61_06(2)'!BD19</f>
        <v>0</v>
      </c>
      <c r="E20" s="137">
        <f t="shared" si="0"/>
        <v>0</v>
      </c>
      <c r="F20" s="135">
        <f>+'帳票61_06(2)'!BH19</f>
        <v>0</v>
      </c>
      <c r="G20" s="136">
        <f>+'帳票61_06(2)'!BI19</f>
        <v>0</v>
      </c>
      <c r="H20" s="137">
        <f t="shared" si="1"/>
        <v>0</v>
      </c>
      <c r="I20" s="192" t="str">
        <f t="shared" si="2"/>
        <v>－</v>
      </c>
      <c r="J20" s="151" t="str">
        <f t="shared" si="3"/>
        <v>－</v>
      </c>
      <c r="K20" s="193" t="str">
        <f t="shared" si="4"/>
        <v>－</v>
      </c>
    </row>
    <row r="21" spans="1:11" ht="13.5">
      <c r="A21" s="17"/>
      <c r="B21" s="75" t="str">
        <f>+'帳票61_06(1)'!B20</f>
        <v>恩納村</v>
      </c>
      <c r="C21" s="129">
        <f>+'帳票61_06(2)'!BC20</f>
        <v>0</v>
      </c>
      <c r="D21" s="130">
        <f>+'帳票61_06(2)'!BD20</f>
        <v>0</v>
      </c>
      <c r="E21" s="131">
        <f t="shared" si="0"/>
        <v>0</v>
      </c>
      <c r="F21" s="129">
        <f>+'帳票61_06(2)'!BH20</f>
        <v>0</v>
      </c>
      <c r="G21" s="130">
        <f>+'帳票61_06(2)'!BI20</f>
        <v>0</v>
      </c>
      <c r="H21" s="131">
        <f t="shared" si="1"/>
        <v>0</v>
      </c>
      <c r="I21" s="190" t="str">
        <f t="shared" si="2"/>
        <v>－</v>
      </c>
      <c r="J21" s="145" t="str">
        <f t="shared" si="3"/>
        <v>－</v>
      </c>
      <c r="K21" s="191" t="str">
        <f t="shared" si="4"/>
        <v>－</v>
      </c>
    </row>
    <row r="22" spans="1:11" ht="13.5">
      <c r="A22" s="17"/>
      <c r="B22" s="75" t="str">
        <f>+'帳票61_06(1)'!B21</f>
        <v>宜野座村</v>
      </c>
      <c r="C22" s="129">
        <f>+'帳票61_06(2)'!BC21</f>
        <v>0</v>
      </c>
      <c r="D22" s="130">
        <f>+'帳票61_06(2)'!BD21</f>
        <v>0</v>
      </c>
      <c r="E22" s="131">
        <f t="shared" si="0"/>
        <v>0</v>
      </c>
      <c r="F22" s="129">
        <f>+'帳票61_06(2)'!BH21</f>
        <v>0</v>
      </c>
      <c r="G22" s="130">
        <f>+'帳票61_06(2)'!BI21</f>
        <v>0</v>
      </c>
      <c r="H22" s="131">
        <f t="shared" si="1"/>
        <v>0</v>
      </c>
      <c r="I22" s="190" t="str">
        <f t="shared" si="2"/>
        <v>－</v>
      </c>
      <c r="J22" s="145" t="str">
        <f t="shared" si="3"/>
        <v>－</v>
      </c>
      <c r="K22" s="191" t="str">
        <f t="shared" si="4"/>
        <v>－</v>
      </c>
    </row>
    <row r="23" spans="1:11" ht="13.5">
      <c r="A23" s="17"/>
      <c r="B23" s="75" t="str">
        <f>+'帳票61_06(1)'!B22</f>
        <v>金武町</v>
      </c>
      <c r="C23" s="129">
        <f>+'帳票61_06(2)'!BC22</f>
        <v>0</v>
      </c>
      <c r="D23" s="130">
        <f>+'帳票61_06(2)'!BD22</f>
        <v>0</v>
      </c>
      <c r="E23" s="131">
        <f t="shared" si="0"/>
        <v>0</v>
      </c>
      <c r="F23" s="129">
        <f>+'帳票61_06(2)'!BH22</f>
        <v>0</v>
      </c>
      <c r="G23" s="130">
        <f>+'帳票61_06(2)'!BI22</f>
        <v>0</v>
      </c>
      <c r="H23" s="131">
        <f t="shared" si="1"/>
        <v>0</v>
      </c>
      <c r="I23" s="190" t="str">
        <f t="shared" si="2"/>
        <v>－</v>
      </c>
      <c r="J23" s="145" t="str">
        <f t="shared" si="3"/>
        <v>－</v>
      </c>
      <c r="K23" s="191" t="str">
        <f t="shared" si="4"/>
        <v>－</v>
      </c>
    </row>
    <row r="24" spans="1:11" ht="13.5">
      <c r="A24" s="17"/>
      <c r="B24" s="76" t="str">
        <f>+'帳票61_06(1)'!B23</f>
        <v>伊江村</v>
      </c>
      <c r="C24" s="132">
        <f>+'帳票61_06(2)'!BC23</f>
        <v>0</v>
      </c>
      <c r="D24" s="133">
        <f>+'帳票61_06(2)'!BD23</f>
        <v>0</v>
      </c>
      <c r="E24" s="134">
        <f t="shared" si="0"/>
        <v>0</v>
      </c>
      <c r="F24" s="132">
        <f>+'帳票61_06(2)'!BH23</f>
        <v>0</v>
      </c>
      <c r="G24" s="133">
        <f>+'帳票61_06(2)'!BI23</f>
        <v>0</v>
      </c>
      <c r="H24" s="134">
        <f t="shared" si="1"/>
        <v>0</v>
      </c>
      <c r="I24" s="168" t="str">
        <f t="shared" si="2"/>
        <v>－</v>
      </c>
      <c r="J24" s="148" t="str">
        <f t="shared" si="3"/>
        <v>－</v>
      </c>
      <c r="K24" s="170" t="str">
        <f t="shared" si="4"/>
        <v>－</v>
      </c>
    </row>
    <row r="25" spans="1:11" ht="13.5">
      <c r="A25" s="17"/>
      <c r="B25" s="77" t="str">
        <f>+'帳票61_06(1)'!B24</f>
        <v>読谷村</v>
      </c>
      <c r="C25" s="135">
        <f>+'帳票61_06(2)'!BC24</f>
        <v>0</v>
      </c>
      <c r="D25" s="136">
        <f>+'帳票61_06(2)'!BD24</f>
        <v>0</v>
      </c>
      <c r="E25" s="137">
        <f t="shared" si="0"/>
        <v>0</v>
      </c>
      <c r="F25" s="135">
        <f>+'帳票61_06(2)'!BH24</f>
        <v>0</v>
      </c>
      <c r="G25" s="136">
        <f>+'帳票61_06(2)'!BI24</f>
        <v>0</v>
      </c>
      <c r="H25" s="137">
        <f t="shared" si="1"/>
        <v>0</v>
      </c>
      <c r="I25" s="192" t="str">
        <f t="shared" si="2"/>
        <v>－</v>
      </c>
      <c r="J25" s="151" t="str">
        <f t="shared" si="3"/>
        <v>－</v>
      </c>
      <c r="K25" s="193" t="str">
        <f t="shared" si="4"/>
        <v>－</v>
      </c>
    </row>
    <row r="26" spans="1:11" ht="13.5">
      <c r="A26" s="17"/>
      <c r="B26" s="75" t="str">
        <f>+'帳票61_06(1)'!B25</f>
        <v>嘉手納町</v>
      </c>
      <c r="C26" s="129">
        <f>+'帳票61_06(2)'!BC25</f>
        <v>0</v>
      </c>
      <c r="D26" s="130">
        <f>+'帳票61_06(2)'!BD25</f>
        <v>0</v>
      </c>
      <c r="E26" s="131">
        <f t="shared" si="0"/>
        <v>0</v>
      </c>
      <c r="F26" s="129">
        <f>+'帳票61_06(2)'!BH25</f>
        <v>0</v>
      </c>
      <c r="G26" s="130">
        <f>+'帳票61_06(2)'!BI25</f>
        <v>0</v>
      </c>
      <c r="H26" s="131">
        <f t="shared" si="1"/>
        <v>0</v>
      </c>
      <c r="I26" s="190" t="str">
        <f t="shared" si="2"/>
        <v>－</v>
      </c>
      <c r="J26" s="145" t="str">
        <f t="shared" si="3"/>
        <v>－</v>
      </c>
      <c r="K26" s="191" t="str">
        <f t="shared" si="4"/>
        <v>－</v>
      </c>
    </row>
    <row r="27" spans="1:11" ht="13.5">
      <c r="A27" s="17"/>
      <c r="B27" s="75" t="str">
        <f>+'帳票61_06(1)'!B26</f>
        <v>北谷町</v>
      </c>
      <c r="C27" s="129">
        <f>+'帳票61_06(2)'!BC26</f>
        <v>0</v>
      </c>
      <c r="D27" s="130">
        <f>+'帳票61_06(2)'!BD26</f>
        <v>0</v>
      </c>
      <c r="E27" s="131">
        <f t="shared" si="0"/>
        <v>0</v>
      </c>
      <c r="F27" s="129">
        <f>+'帳票61_06(2)'!BH26</f>
        <v>0</v>
      </c>
      <c r="G27" s="130">
        <f>+'帳票61_06(2)'!BI26</f>
        <v>0</v>
      </c>
      <c r="H27" s="131">
        <f t="shared" si="1"/>
        <v>0</v>
      </c>
      <c r="I27" s="190" t="str">
        <f t="shared" si="2"/>
        <v>－</v>
      </c>
      <c r="J27" s="145" t="str">
        <f t="shared" si="3"/>
        <v>－</v>
      </c>
      <c r="K27" s="191" t="str">
        <f t="shared" si="4"/>
        <v>－</v>
      </c>
    </row>
    <row r="28" spans="1:11" ht="13.5">
      <c r="A28" s="17"/>
      <c r="B28" s="75" t="str">
        <f>+'帳票61_06(1)'!B27</f>
        <v>北中城村</v>
      </c>
      <c r="C28" s="129">
        <f>+'帳票61_06(2)'!BC27</f>
        <v>0</v>
      </c>
      <c r="D28" s="130">
        <f>+'帳票61_06(2)'!BD27</f>
        <v>0</v>
      </c>
      <c r="E28" s="131">
        <f t="shared" si="0"/>
        <v>0</v>
      </c>
      <c r="F28" s="129">
        <f>+'帳票61_06(2)'!BH27</f>
        <v>0</v>
      </c>
      <c r="G28" s="130">
        <f>+'帳票61_06(2)'!BI27</f>
        <v>0</v>
      </c>
      <c r="H28" s="131">
        <f t="shared" si="1"/>
        <v>0</v>
      </c>
      <c r="I28" s="190" t="str">
        <f t="shared" si="2"/>
        <v>－</v>
      </c>
      <c r="J28" s="145" t="str">
        <f t="shared" si="3"/>
        <v>－</v>
      </c>
      <c r="K28" s="191" t="str">
        <f t="shared" si="4"/>
        <v>－</v>
      </c>
    </row>
    <row r="29" spans="1:11" ht="13.5">
      <c r="A29" s="17"/>
      <c r="B29" s="76" t="str">
        <f>+'帳票61_06(1)'!B28</f>
        <v>中城村</v>
      </c>
      <c r="C29" s="132">
        <f>+'帳票61_06(2)'!BC28</f>
        <v>0</v>
      </c>
      <c r="D29" s="133">
        <f>+'帳票61_06(2)'!BD28</f>
        <v>0</v>
      </c>
      <c r="E29" s="134">
        <f t="shared" si="0"/>
        <v>0</v>
      </c>
      <c r="F29" s="132">
        <f>+'帳票61_06(2)'!BH28</f>
        <v>0</v>
      </c>
      <c r="G29" s="133">
        <f>+'帳票61_06(2)'!BI28</f>
        <v>0</v>
      </c>
      <c r="H29" s="134">
        <f t="shared" si="1"/>
        <v>0</v>
      </c>
      <c r="I29" s="168" t="str">
        <f t="shared" si="2"/>
        <v>－</v>
      </c>
      <c r="J29" s="148" t="str">
        <f t="shared" si="3"/>
        <v>－</v>
      </c>
      <c r="K29" s="170" t="str">
        <f t="shared" si="4"/>
        <v>－</v>
      </c>
    </row>
    <row r="30" spans="1:11" ht="13.5">
      <c r="A30" s="17"/>
      <c r="B30" s="77" t="str">
        <f>+'帳票61_06(1)'!B29</f>
        <v>西原町</v>
      </c>
      <c r="C30" s="135">
        <f>+'帳票61_06(2)'!BC29</f>
        <v>0</v>
      </c>
      <c r="D30" s="136">
        <f>+'帳票61_06(2)'!BD29</f>
        <v>0</v>
      </c>
      <c r="E30" s="137">
        <f t="shared" si="0"/>
        <v>0</v>
      </c>
      <c r="F30" s="135">
        <f>+'帳票61_06(2)'!BH29</f>
        <v>0</v>
      </c>
      <c r="G30" s="136">
        <f>+'帳票61_06(2)'!BI29</f>
        <v>0</v>
      </c>
      <c r="H30" s="137">
        <f t="shared" si="1"/>
        <v>0</v>
      </c>
      <c r="I30" s="192" t="str">
        <f t="shared" si="2"/>
        <v>－</v>
      </c>
      <c r="J30" s="151" t="str">
        <f t="shared" si="3"/>
        <v>－</v>
      </c>
      <c r="K30" s="193" t="str">
        <f t="shared" si="4"/>
        <v>－</v>
      </c>
    </row>
    <row r="31" spans="1:11" ht="13.5">
      <c r="A31" s="17"/>
      <c r="B31" s="75" t="str">
        <f>+'帳票61_06(1)'!B30</f>
        <v>与那原町</v>
      </c>
      <c r="C31" s="129">
        <f>+'帳票61_06(2)'!BC30</f>
        <v>0</v>
      </c>
      <c r="D31" s="130">
        <f>+'帳票61_06(2)'!BD30</f>
        <v>0</v>
      </c>
      <c r="E31" s="131">
        <f t="shared" si="0"/>
        <v>0</v>
      </c>
      <c r="F31" s="129">
        <f>+'帳票61_06(2)'!BH30</f>
        <v>0</v>
      </c>
      <c r="G31" s="130">
        <f>+'帳票61_06(2)'!BI30</f>
        <v>0</v>
      </c>
      <c r="H31" s="131">
        <f t="shared" si="1"/>
        <v>0</v>
      </c>
      <c r="I31" s="190" t="str">
        <f t="shared" si="2"/>
        <v>－</v>
      </c>
      <c r="J31" s="145" t="str">
        <f t="shared" si="3"/>
        <v>－</v>
      </c>
      <c r="K31" s="191" t="str">
        <f t="shared" si="4"/>
        <v>－</v>
      </c>
    </row>
    <row r="32" spans="1:11" ht="13.5">
      <c r="A32" s="17"/>
      <c r="B32" s="75" t="str">
        <f>+'帳票61_06(1)'!B31</f>
        <v>南風原町</v>
      </c>
      <c r="C32" s="129">
        <f>+'帳票61_06(2)'!BC31</f>
        <v>0</v>
      </c>
      <c r="D32" s="130">
        <f>+'帳票61_06(2)'!BD31</f>
        <v>0</v>
      </c>
      <c r="E32" s="131">
        <f t="shared" si="0"/>
        <v>0</v>
      </c>
      <c r="F32" s="129">
        <f>+'帳票61_06(2)'!BH31</f>
        <v>0</v>
      </c>
      <c r="G32" s="130">
        <f>+'帳票61_06(2)'!BI31</f>
        <v>0</v>
      </c>
      <c r="H32" s="131">
        <f t="shared" si="1"/>
        <v>0</v>
      </c>
      <c r="I32" s="190" t="str">
        <f t="shared" si="2"/>
        <v>－</v>
      </c>
      <c r="J32" s="145" t="str">
        <f t="shared" si="3"/>
        <v>－</v>
      </c>
      <c r="K32" s="191" t="str">
        <f t="shared" si="4"/>
        <v>－</v>
      </c>
    </row>
    <row r="33" spans="1:11" ht="13.5">
      <c r="A33" s="17"/>
      <c r="B33" s="75" t="str">
        <f>+'帳票61_06(1)'!B32</f>
        <v>渡嘉敷村</v>
      </c>
      <c r="C33" s="129">
        <f>+'帳票61_06(2)'!BC32</f>
        <v>0</v>
      </c>
      <c r="D33" s="130">
        <f>+'帳票61_06(2)'!BD32</f>
        <v>0</v>
      </c>
      <c r="E33" s="131">
        <f t="shared" si="0"/>
        <v>0</v>
      </c>
      <c r="F33" s="129">
        <f>+'帳票61_06(2)'!BH32</f>
        <v>0</v>
      </c>
      <c r="G33" s="130">
        <f>+'帳票61_06(2)'!BI32</f>
        <v>0</v>
      </c>
      <c r="H33" s="131">
        <f t="shared" si="1"/>
        <v>0</v>
      </c>
      <c r="I33" s="190" t="str">
        <f t="shared" si="2"/>
        <v>－</v>
      </c>
      <c r="J33" s="145" t="str">
        <f t="shared" si="3"/>
        <v>－</v>
      </c>
      <c r="K33" s="191" t="str">
        <f t="shared" si="4"/>
        <v>－</v>
      </c>
    </row>
    <row r="34" spans="1:11" ht="13.5">
      <c r="A34" s="17"/>
      <c r="B34" s="76" t="str">
        <f>+'帳票61_06(1)'!B33</f>
        <v>座間味村</v>
      </c>
      <c r="C34" s="132">
        <f>+'帳票61_06(2)'!BC33</f>
        <v>0</v>
      </c>
      <c r="D34" s="133">
        <f>+'帳票61_06(2)'!BD33</f>
        <v>0</v>
      </c>
      <c r="E34" s="134">
        <f t="shared" si="0"/>
        <v>0</v>
      </c>
      <c r="F34" s="132">
        <f>+'帳票61_06(2)'!BH33</f>
        <v>0</v>
      </c>
      <c r="G34" s="133">
        <f>+'帳票61_06(2)'!BI33</f>
        <v>0</v>
      </c>
      <c r="H34" s="134">
        <f t="shared" si="1"/>
        <v>0</v>
      </c>
      <c r="I34" s="168" t="str">
        <f t="shared" si="2"/>
        <v>－</v>
      </c>
      <c r="J34" s="148" t="str">
        <f t="shared" si="3"/>
        <v>－</v>
      </c>
      <c r="K34" s="170" t="str">
        <f t="shared" si="4"/>
        <v>－</v>
      </c>
    </row>
    <row r="35" spans="1:11" ht="13.5">
      <c r="A35" s="17"/>
      <c r="B35" s="77" t="str">
        <f>+'帳票61_06(1)'!B34</f>
        <v>粟国村</v>
      </c>
      <c r="C35" s="135">
        <f>+'帳票61_06(2)'!BC34</f>
        <v>0</v>
      </c>
      <c r="D35" s="136">
        <f>+'帳票61_06(2)'!BD34</f>
        <v>0</v>
      </c>
      <c r="E35" s="137">
        <f t="shared" si="0"/>
        <v>0</v>
      </c>
      <c r="F35" s="135">
        <f>+'帳票61_06(2)'!BH34</f>
        <v>0</v>
      </c>
      <c r="G35" s="136">
        <f>+'帳票61_06(2)'!BI34</f>
        <v>0</v>
      </c>
      <c r="H35" s="137">
        <f t="shared" si="1"/>
        <v>0</v>
      </c>
      <c r="I35" s="192" t="str">
        <f t="shared" si="2"/>
        <v>－</v>
      </c>
      <c r="J35" s="151" t="str">
        <f t="shared" si="3"/>
        <v>－</v>
      </c>
      <c r="K35" s="193" t="str">
        <f t="shared" si="4"/>
        <v>－</v>
      </c>
    </row>
    <row r="36" spans="1:11" ht="13.5">
      <c r="A36" s="17"/>
      <c r="B36" s="75" t="str">
        <f>+'帳票61_06(1)'!B35</f>
        <v>渡名喜村</v>
      </c>
      <c r="C36" s="129">
        <f>+'帳票61_06(2)'!BC35</f>
        <v>0</v>
      </c>
      <c r="D36" s="130">
        <f>+'帳票61_06(2)'!BD35</f>
        <v>0</v>
      </c>
      <c r="E36" s="131">
        <f t="shared" si="0"/>
        <v>0</v>
      </c>
      <c r="F36" s="129">
        <f>+'帳票61_06(2)'!BH35</f>
        <v>0</v>
      </c>
      <c r="G36" s="130">
        <f>+'帳票61_06(2)'!BI35</f>
        <v>0</v>
      </c>
      <c r="H36" s="131">
        <f t="shared" si="1"/>
        <v>0</v>
      </c>
      <c r="I36" s="190" t="str">
        <f t="shared" si="2"/>
        <v>－</v>
      </c>
      <c r="J36" s="145" t="str">
        <f t="shared" si="3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+'帳票61_06(2)'!BC36</f>
        <v>0</v>
      </c>
      <c r="D37" s="130">
        <f>+'帳票61_06(2)'!BD36</f>
        <v>0</v>
      </c>
      <c r="E37" s="131">
        <f t="shared" si="0"/>
        <v>0</v>
      </c>
      <c r="F37" s="129">
        <f>+'帳票61_06(2)'!BH36</f>
        <v>0</v>
      </c>
      <c r="G37" s="130">
        <f>+'帳票61_06(2)'!BI36</f>
        <v>0</v>
      </c>
      <c r="H37" s="131">
        <f t="shared" si="1"/>
        <v>0</v>
      </c>
      <c r="I37" s="190" t="str">
        <f t="shared" si="2"/>
        <v>－</v>
      </c>
      <c r="J37" s="145" t="str">
        <f t="shared" si="3"/>
        <v>－</v>
      </c>
      <c r="K37" s="191" t="str">
        <f t="shared" si="4"/>
        <v>－</v>
      </c>
    </row>
    <row r="38" spans="1:11" ht="13.5">
      <c r="A38" s="17"/>
      <c r="B38" s="75" t="str">
        <f>+'帳票61_06(1)'!B37</f>
        <v>北大東村</v>
      </c>
      <c r="C38" s="129">
        <f>+'帳票61_06(2)'!BC37</f>
        <v>0</v>
      </c>
      <c r="D38" s="130">
        <f>+'帳票61_06(2)'!BD37</f>
        <v>0</v>
      </c>
      <c r="E38" s="131">
        <f t="shared" si="0"/>
        <v>0</v>
      </c>
      <c r="F38" s="129">
        <f>+'帳票61_06(2)'!BH37</f>
        <v>0</v>
      </c>
      <c r="G38" s="130">
        <f>+'帳票61_06(2)'!BI37</f>
        <v>0</v>
      </c>
      <c r="H38" s="131">
        <f t="shared" si="1"/>
        <v>0</v>
      </c>
      <c r="I38" s="190" t="str">
        <f t="shared" si="2"/>
        <v>－</v>
      </c>
      <c r="J38" s="145" t="str">
        <f t="shared" si="3"/>
        <v>－</v>
      </c>
      <c r="K38" s="191" t="str">
        <f t="shared" si="4"/>
        <v>－</v>
      </c>
    </row>
    <row r="39" spans="1:11" ht="13.5">
      <c r="A39" s="17"/>
      <c r="B39" s="76" t="str">
        <f>+'帳票61_06(1)'!B38</f>
        <v>伊平屋村</v>
      </c>
      <c r="C39" s="132">
        <f>+'帳票61_06(2)'!BC38</f>
        <v>0</v>
      </c>
      <c r="D39" s="133">
        <f>+'帳票61_06(2)'!BD38</f>
        <v>0</v>
      </c>
      <c r="E39" s="134">
        <f t="shared" si="0"/>
        <v>0</v>
      </c>
      <c r="F39" s="132">
        <f>+'帳票61_06(2)'!BH38</f>
        <v>0</v>
      </c>
      <c r="G39" s="133">
        <f>+'帳票61_06(2)'!BI38</f>
        <v>0</v>
      </c>
      <c r="H39" s="134">
        <f t="shared" si="1"/>
        <v>0</v>
      </c>
      <c r="I39" s="168" t="str">
        <f t="shared" si="2"/>
        <v>－</v>
      </c>
      <c r="J39" s="148" t="str">
        <f t="shared" si="3"/>
        <v>－</v>
      </c>
      <c r="K39" s="170" t="str">
        <f t="shared" si="4"/>
        <v>－</v>
      </c>
    </row>
    <row r="40" spans="1:11" ht="13.5">
      <c r="A40" s="17"/>
      <c r="B40" s="77" t="str">
        <f>+'帳票61_06(1)'!B39</f>
        <v>伊是名村</v>
      </c>
      <c r="C40" s="135">
        <f>+'帳票61_06(2)'!BC39</f>
        <v>3879</v>
      </c>
      <c r="D40" s="136">
        <f>+'帳票61_06(2)'!BD39</f>
        <v>0</v>
      </c>
      <c r="E40" s="137">
        <f t="shared" si="0"/>
        <v>3879</v>
      </c>
      <c r="F40" s="135">
        <f>+'帳票61_06(2)'!BH39</f>
        <v>3879</v>
      </c>
      <c r="G40" s="136">
        <f>+'帳票61_06(2)'!BI39</f>
        <v>0</v>
      </c>
      <c r="H40" s="137">
        <f t="shared" si="1"/>
        <v>3879</v>
      </c>
      <c r="I40" s="192">
        <f t="shared" si="2"/>
        <v>100</v>
      </c>
      <c r="J40" s="151" t="str">
        <f t="shared" si="3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+'帳票61_06(2)'!BC40</f>
        <v>0</v>
      </c>
      <c r="D41" s="130">
        <f>+'帳票61_06(2)'!BD40</f>
        <v>0</v>
      </c>
      <c r="E41" s="131">
        <f t="shared" si="0"/>
        <v>0</v>
      </c>
      <c r="F41" s="129">
        <f>+'帳票61_06(2)'!BH40</f>
        <v>0</v>
      </c>
      <c r="G41" s="130">
        <f>+'帳票61_06(2)'!BI40</f>
        <v>0</v>
      </c>
      <c r="H41" s="131">
        <f t="shared" si="1"/>
        <v>0</v>
      </c>
      <c r="I41" s="190" t="str">
        <f t="shared" si="2"/>
        <v>－</v>
      </c>
      <c r="J41" s="145" t="str">
        <f t="shared" si="3"/>
        <v>－</v>
      </c>
      <c r="K41" s="191" t="str">
        <f t="shared" si="4"/>
        <v>－</v>
      </c>
    </row>
    <row r="42" spans="1:11" ht="13.5">
      <c r="A42" s="17"/>
      <c r="B42" s="75" t="str">
        <f>+'帳票61_06(1)'!B41</f>
        <v>八重瀬町</v>
      </c>
      <c r="C42" s="129">
        <f>+'帳票61_06(2)'!BC41</f>
        <v>0</v>
      </c>
      <c r="D42" s="130">
        <f>+'帳票61_06(2)'!BD41</f>
        <v>0</v>
      </c>
      <c r="E42" s="131">
        <f t="shared" si="0"/>
        <v>0</v>
      </c>
      <c r="F42" s="129">
        <f>+'帳票61_06(2)'!BH41</f>
        <v>0</v>
      </c>
      <c r="G42" s="130">
        <f>+'帳票61_06(2)'!BI41</f>
        <v>0</v>
      </c>
      <c r="H42" s="131">
        <f t="shared" si="1"/>
        <v>0</v>
      </c>
      <c r="I42" s="190" t="str">
        <f t="shared" si="2"/>
        <v>－</v>
      </c>
      <c r="J42" s="145" t="str">
        <f t="shared" si="3"/>
        <v>－</v>
      </c>
      <c r="K42" s="191" t="str">
        <f t="shared" si="4"/>
        <v>－</v>
      </c>
    </row>
    <row r="43" spans="1:11" ht="13.5">
      <c r="A43" s="17"/>
      <c r="B43" s="75" t="str">
        <f>+'帳票61_06(1)'!B42</f>
        <v>多良間村</v>
      </c>
      <c r="C43" s="129">
        <f>+'帳票61_06(2)'!BC42</f>
        <v>0</v>
      </c>
      <c r="D43" s="130">
        <f>+'帳票61_06(2)'!BD42</f>
        <v>0</v>
      </c>
      <c r="E43" s="131">
        <f t="shared" si="0"/>
        <v>0</v>
      </c>
      <c r="F43" s="129">
        <f>+'帳票61_06(2)'!BH42</f>
        <v>0</v>
      </c>
      <c r="G43" s="130">
        <f>+'帳票61_06(2)'!BI42</f>
        <v>0</v>
      </c>
      <c r="H43" s="131">
        <f t="shared" si="1"/>
        <v>0</v>
      </c>
      <c r="I43" s="190" t="str">
        <f t="shared" si="2"/>
        <v>－</v>
      </c>
      <c r="J43" s="145" t="str">
        <f t="shared" si="3"/>
        <v>－</v>
      </c>
      <c r="K43" s="191" t="str">
        <f t="shared" si="4"/>
        <v>－</v>
      </c>
    </row>
    <row r="44" spans="1:11" ht="13.5">
      <c r="A44" s="17"/>
      <c r="B44" s="76" t="str">
        <f>+'帳票61_06(1)'!B43</f>
        <v>竹富町</v>
      </c>
      <c r="C44" s="132">
        <f>+'帳票61_06(2)'!BC43</f>
        <v>0</v>
      </c>
      <c r="D44" s="133">
        <f>+'帳票61_06(2)'!BD43</f>
        <v>0</v>
      </c>
      <c r="E44" s="134">
        <f t="shared" si="0"/>
        <v>0</v>
      </c>
      <c r="F44" s="132">
        <f>+'帳票61_06(2)'!BH43</f>
        <v>0</v>
      </c>
      <c r="G44" s="133">
        <f>+'帳票61_06(2)'!BI43</f>
        <v>0</v>
      </c>
      <c r="H44" s="134">
        <f t="shared" si="1"/>
        <v>0</v>
      </c>
      <c r="I44" s="168" t="str">
        <f t="shared" si="2"/>
        <v>－</v>
      </c>
      <c r="J44" s="148" t="str">
        <f t="shared" si="3"/>
        <v>－</v>
      </c>
      <c r="K44" s="170" t="str">
        <f t="shared" si="4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+'帳票61_06(2)'!BC44</f>
        <v>0</v>
      </c>
      <c r="D45" s="231">
        <f>+'帳票61_06(2)'!BD44</f>
        <v>0</v>
      </c>
      <c r="E45" s="232">
        <f t="shared" si="0"/>
        <v>0</v>
      </c>
      <c r="F45" s="230">
        <f>+'帳票61_06(2)'!BH44</f>
        <v>0</v>
      </c>
      <c r="G45" s="231">
        <f>+'帳票61_06(2)'!BI44</f>
        <v>0</v>
      </c>
      <c r="H45" s="232">
        <f t="shared" si="1"/>
        <v>0</v>
      </c>
      <c r="I45" s="246" t="str">
        <f t="shared" si="2"/>
        <v>－</v>
      </c>
      <c r="J45" s="234" t="str">
        <f t="shared" si="3"/>
        <v>－</v>
      </c>
      <c r="K45" s="247" t="str">
        <f t="shared" si="4"/>
        <v>－</v>
      </c>
    </row>
    <row r="46" spans="1:11" ht="14.25" thickTop="1">
      <c r="A46" s="21"/>
      <c r="B46" s="79" t="s">
        <v>65</v>
      </c>
      <c r="C46" s="173">
        <f aca="true" t="shared" si="5" ref="C46:H46">SUM(C5:C15)</f>
        <v>0</v>
      </c>
      <c r="D46" s="174">
        <f t="shared" si="5"/>
        <v>0</v>
      </c>
      <c r="E46" s="175">
        <f t="shared" si="5"/>
        <v>0</v>
      </c>
      <c r="F46" s="173">
        <f t="shared" si="5"/>
        <v>0</v>
      </c>
      <c r="G46" s="174">
        <f t="shared" si="5"/>
        <v>0</v>
      </c>
      <c r="H46" s="175">
        <f t="shared" si="5"/>
        <v>0</v>
      </c>
      <c r="I46" s="238" t="str">
        <f t="shared" si="2"/>
        <v>－</v>
      </c>
      <c r="J46" s="177" t="str">
        <f t="shared" si="3"/>
        <v>－</v>
      </c>
      <c r="K46" s="241" t="str">
        <f t="shared" si="4"/>
        <v>－</v>
      </c>
    </row>
    <row r="47" spans="1:11" ht="14.25" thickBot="1">
      <c r="A47" s="21"/>
      <c r="B47" s="80" t="s">
        <v>66</v>
      </c>
      <c r="C47" s="138">
        <f aca="true" t="shared" si="6" ref="C47:H47">SUM(C16:C45)</f>
        <v>3879</v>
      </c>
      <c r="D47" s="139">
        <f t="shared" si="6"/>
        <v>0</v>
      </c>
      <c r="E47" s="140">
        <f t="shared" si="6"/>
        <v>3879</v>
      </c>
      <c r="F47" s="138">
        <f t="shared" si="6"/>
        <v>3879</v>
      </c>
      <c r="G47" s="139">
        <f t="shared" si="6"/>
        <v>0</v>
      </c>
      <c r="H47" s="140">
        <f t="shared" si="6"/>
        <v>3879</v>
      </c>
      <c r="I47" s="194">
        <f t="shared" si="2"/>
        <v>100</v>
      </c>
      <c r="J47" s="167" t="str">
        <f t="shared" si="3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7" ref="C48:H48">SUM(C46:C47)</f>
        <v>3879</v>
      </c>
      <c r="D48" s="157">
        <f t="shared" si="7"/>
        <v>0</v>
      </c>
      <c r="E48" s="158">
        <f t="shared" si="7"/>
        <v>3879</v>
      </c>
      <c r="F48" s="156">
        <f t="shared" si="7"/>
        <v>3879</v>
      </c>
      <c r="G48" s="157">
        <f t="shared" si="7"/>
        <v>0</v>
      </c>
      <c r="H48" s="158">
        <f t="shared" si="7"/>
        <v>3879</v>
      </c>
      <c r="I48" s="221">
        <f t="shared" si="2"/>
        <v>100</v>
      </c>
      <c r="J48" s="172" t="str">
        <f t="shared" si="3"/>
        <v>－</v>
      </c>
      <c r="K48" s="222">
        <f t="shared" si="4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indexed="43"/>
  </sheetPr>
  <dimension ref="A1:K446"/>
  <sheetViews>
    <sheetView showGridLines="0" zoomScaleSheetLayoutView="100" workbookViewId="0" topLeftCell="A1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10.125" style="14" bestFit="1" customWidth="1"/>
    <col min="4" max="4" width="11.37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82" customFormat="1" ht="13.5" customHeight="1" thickBot="1">
      <c r="B1" s="183" t="s">
        <v>61</v>
      </c>
      <c r="C1" s="184"/>
      <c r="D1" s="184"/>
      <c r="E1" s="184"/>
      <c r="F1" s="184"/>
      <c r="G1" s="184"/>
      <c r="H1" s="184"/>
      <c r="I1" s="185"/>
      <c r="J1" s="185"/>
      <c r="K1" s="186" t="s">
        <v>48</v>
      </c>
    </row>
    <row r="2" spans="2:11" s="180" customFormat="1" ht="15" customHeight="1">
      <c r="B2" s="181"/>
      <c r="C2" s="319" t="s">
        <v>8</v>
      </c>
      <c r="D2" s="320"/>
      <c r="E2" s="321"/>
      <c r="F2" s="319" t="s">
        <v>9</v>
      </c>
      <c r="G2" s="320"/>
      <c r="H2" s="321"/>
      <c r="I2" s="322" t="s">
        <v>10</v>
      </c>
      <c r="J2" s="323"/>
      <c r="K2" s="324"/>
    </row>
    <row r="3" spans="2:11" ht="12" customHeight="1" thickBot="1">
      <c r="B3" s="16" t="s">
        <v>11</v>
      </c>
      <c r="C3" s="304" t="s">
        <v>1</v>
      </c>
      <c r="D3" s="306" t="s">
        <v>3</v>
      </c>
      <c r="E3" s="308" t="s">
        <v>0</v>
      </c>
      <c r="F3" s="304" t="s">
        <v>1</v>
      </c>
      <c r="G3" s="306" t="s">
        <v>3</v>
      </c>
      <c r="H3" s="308" t="s">
        <v>0</v>
      </c>
      <c r="I3" s="294" t="s">
        <v>4</v>
      </c>
      <c r="J3" s="296" t="s">
        <v>117</v>
      </c>
      <c r="K3" s="310" t="s">
        <v>0</v>
      </c>
    </row>
    <row r="4" spans="2:11" ht="11.25" customHeight="1" thickBot="1" thickTop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+'帳票61_06(2)'!CD4</f>
        <v>8587800</v>
      </c>
      <c r="D5" s="127">
        <f>+'帳票61_06(2)'!CE4</f>
        <v>2790973</v>
      </c>
      <c r="E5" s="128">
        <f>SUM(C5:D5)</f>
        <v>11378773</v>
      </c>
      <c r="F5" s="86">
        <f>+'帳票61_06(2)'!CI4</f>
        <v>7936397</v>
      </c>
      <c r="G5" s="87">
        <f>+'帳票61_06(2)'!CJ4</f>
        <v>194753</v>
      </c>
      <c r="H5" s="128">
        <f>SUM(F5:G5)</f>
        <v>8131150</v>
      </c>
      <c r="I5" s="188">
        <f>IF(C5=0,"－",(F5/C5)*100)</f>
        <v>92.41478609189781</v>
      </c>
      <c r="J5" s="142">
        <f aca="true" t="shared" si="0" ref="J5:K36">IF(D5=0,"－",(G5/D5)*100)</f>
        <v>6.977960732690713</v>
      </c>
      <c r="K5" s="189">
        <f>IF(E5=0,"－",(H5/E5)*100)</f>
        <v>71.45893498358743</v>
      </c>
    </row>
    <row r="6" spans="1:11" ht="13.5">
      <c r="A6" s="17"/>
      <c r="B6" s="75" t="str">
        <f>+'帳票61_06(1)'!B5</f>
        <v>宜野湾市</v>
      </c>
      <c r="C6" s="129">
        <f>+'帳票61_06(2)'!CD5</f>
        <v>2299701</v>
      </c>
      <c r="D6" s="130">
        <f>+'帳票61_06(2)'!CE5</f>
        <v>684274</v>
      </c>
      <c r="E6" s="131">
        <f aca="true" t="shared" si="1" ref="E6:E45">SUM(C6:D6)</f>
        <v>2983975</v>
      </c>
      <c r="F6" s="89">
        <f>+'帳票61_06(2)'!CI5</f>
        <v>2166013</v>
      </c>
      <c r="G6" s="90">
        <f>+'帳票61_06(2)'!CJ5</f>
        <v>92411</v>
      </c>
      <c r="H6" s="131">
        <f aca="true" t="shared" si="2" ref="H6:H45">SUM(F6:G6)</f>
        <v>2258424</v>
      </c>
      <c r="I6" s="190">
        <f aca="true" t="shared" si="3" ref="I6:K48">IF(C6=0,"－",(F6/C6)*100)</f>
        <v>94.18672253479909</v>
      </c>
      <c r="J6" s="145">
        <f t="shared" si="0"/>
        <v>13.504970231223165</v>
      </c>
      <c r="K6" s="191">
        <f t="shared" si="0"/>
        <v>75.6850844930001</v>
      </c>
    </row>
    <row r="7" spans="1:11" ht="13.5">
      <c r="A7" s="17"/>
      <c r="B7" s="75" t="str">
        <f>+'帳票61_06(1)'!B6</f>
        <v>石垣市</v>
      </c>
      <c r="C7" s="129">
        <f>+'帳票61_06(2)'!CD6</f>
        <v>1319846</v>
      </c>
      <c r="D7" s="130">
        <f>+'帳票61_06(2)'!CE6</f>
        <v>426811</v>
      </c>
      <c r="E7" s="131">
        <f t="shared" si="1"/>
        <v>1746657</v>
      </c>
      <c r="F7" s="89">
        <f>+'帳票61_06(2)'!CI6</f>
        <v>1217516</v>
      </c>
      <c r="G7" s="90">
        <f>+'帳票61_06(2)'!CJ6</f>
        <v>78597</v>
      </c>
      <c r="H7" s="131">
        <f t="shared" si="2"/>
        <v>1296113</v>
      </c>
      <c r="I7" s="190">
        <f t="shared" si="3"/>
        <v>92.24682273537972</v>
      </c>
      <c r="J7" s="145">
        <f t="shared" si="0"/>
        <v>18.414942445250944</v>
      </c>
      <c r="K7" s="191">
        <f t="shared" si="0"/>
        <v>74.2053534265743</v>
      </c>
    </row>
    <row r="8" spans="1:11" ht="13.5">
      <c r="A8" s="17"/>
      <c r="B8" s="75" t="str">
        <f>+'帳票61_06(1)'!B7</f>
        <v>浦添市</v>
      </c>
      <c r="C8" s="129">
        <f>+'帳票61_06(2)'!CD7</f>
        <v>2623018</v>
      </c>
      <c r="D8" s="130">
        <f>+'帳票61_06(2)'!CE7</f>
        <v>445337</v>
      </c>
      <c r="E8" s="131">
        <f t="shared" si="1"/>
        <v>3068355</v>
      </c>
      <c r="F8" s="89">
        <f>+'帳票61_06(2)'!CI7</f>
        <v>2483092</v>
      </c>
      <c r="G8" s="90">
        <f>+'帳票61_06(2)'!CJ7</f>
        <v>69883</v>
      </c>
      <c r="H8" s="131">
        <f t="shared" si="2"/>
        <v>2552975</v>
      </c>
      <c r="I8" s="190">
        <f t="shared" si="3"/>
        <v>94.66545788096002</v>
      </c>
      <c r="J8" s="145">
        <f t="shared" si="0"/>
        <v>15.692161217235487</v>
      </c>
      <c r="K8" s="191">
        <f t="shared" si="0"/>
        <v>83.20337770564358</v>
      </c>
    </row>
    <row r="9" spans="1:11" ht="13.5">
      <c r="A9" s="17"/>
      <c r="B9" s="76" t="str">
        <f>+'帳票61_06(1)'!B8</f>
        <v>名護市</v>
      </c>
      <c r="C9" s="132">
        <f>+'帳票61_06(2)'!CD8</f>
        <v>1330448</v>
      </c>
      <c r="D9" s="133">
        <f>+'帳票61_06(2)'!CE8</f>
        <v>481127</v>
      </c>
      <c r="E9" s="134">
        <f t="shared" si="1"/>
        <v>1811575</v>
      </c>
      <c r="F9" s="92">
        <f>+'帳票61_06(2)'!CI8</f>
        <v>1218454</v>
      </c>
      <c r="G9" s="93">
        <f>+'帳票61_06(2)'!CJ8</f>
        <v>75543</v>
      </c>
      <c r="H9" s="134">
        <f t="shared" si="2"/>
        <v>1293997</v>
      </c>
      <c r="I9" s="168">
        <f t="shared" si="3"/>
        <v>91.58223395427706</v>
      </c>
      <c r="J9" s="148">
        <f t="shared" si="0"/>
        <v>15.701259750544036</v>
      </c>
      <c r="K9" s="170">
        <f t="shared" si="0"/>
        <v>71.42939155155045</v>
      </c>
    </row>
    <row r="10" spans="1:11" ht="13.5">
      <c r="A10" s="17"/>
      <c r="B10" s="77" t="str">
        <f>+'帳票61_06(1)'!B9</f>
        <v>糸満市</v>
      </c>
      <c r="C10" s="135">
        <f>+'帳票61_06(2)'!CD9</f>
        <v>1321923</v>
      </c>
      <c r="D10" s="136">
        <f>+'帳票61_06(2)'!CE9</f>
        <v>479200</v>
      </c>
      <c r="E10" s="137">
        <f t="shared" si="1"/>
        <v>1801123</v>
      </c>
      <c r="F10" s="95">
        <f>+'帳票61_06(2)'!CI9</f>
        <v>1225196</v>
      </c>
      <c r="G10" s="96">
        <f>+'帳票61_06(2)'!CJ9</f>
        <v>59624</v>
      </c>
      <c r="H10" s="137">
        <f t="shared" si="2"/>
        <v>1284820</v>
      </c>
      <c r="I10" s="192">
        <f t="shared" si="3"/>
        <v>92.6828567170705</v>
      </c>
      <c r="J10" s="151">
        <f t="shared" si="0"/>
        <v>12.442404006677796</v>
      </c>
      <c r="K10" s="193">
        <f t="shared" si="0"/>
        <v>71.33438415921623</v>
      </c>
    </row>
    <row r="11" spans="1:11" ht="13.5">
      <c r="A11" s="17"/>
      <c r="B11" s="75" t="str">
        <f>+'帳票61_06(1)'!B10</f>
        <v>沖縄市</v>
      </c>
      <c r="C11" s="129">
        <f>+'帳票61_06(2)'!CD10</f>
        <v>0</v>
      </c>
      <c r="D11" s="130">
        <f>+'帳票61_06(2)'!CE10</f>
        <v>0</v>
      </c>
      <c r="E11" s="131">
        <f t="shared" si="1"/>
        <v>0</v>
      </c>
      <c r="F11" s="89">
        <f>+'帳票61_06(2)'!CI10</f>
        <v>0</v>
      </c>
      <c r="G11" s="90">
        <f>+'帳票61_06(2)'!CJ10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+'帳票61_06(2)'!CD11</f>
        <v>1289809</v>
      </c>
      <c r="D12" s="130">
        <f>+'帳票61_06(2)'!CE11</f>
        <v>346590</v>
      </c>
      <c r="E12" s="131">
        <f t="shared" si="1"/>
        <v>1636399</v>
      </c>
      <c r="F12" s="89">
        <f>+'帳票61_06(2)'!CI11</f>
        <v>1198350</v>
      </c>
      <c r="G12" s="90">
        <f>+'帳票61_06(2)'!CJ11</f>
        <v>40407</v>
      </c>
      <c r="H12" s="131">
        <f t="shared" si="2"/>
        <v>1238757</v>
      </c>
      <c r="I12" s="190">
        <f t="shared" si="3"/>
        <v>92.90910514657597</v>
      </c>
      <c r="J12" s="145">
        <f t="shared" si="0"/>
        <v>11.658443694278542</v>
      </c>
      <c r="K12" s="191">
        <f t="shared" si="0"/>
        <v>75.70018070165038</v>
      </c>
    </row>
    <row r="13" spans="1:11" ht="13.5">
      <c r="A13" s="17"/>
      <c r="B13" s="75" t="str">
        <f>+'帳票61_06(1)'!B12</f>
        <v>うるま市</v>
      </c>
      <c r="C13" s="129">
        <f>+'帳票61_06(2)'!CD12</f>
        <v>2865017</v>
      </c>
      <c r="D13" s="130">
        <f>+'帳票61_06(2)'!CE12</f>
        <v>1298978</v>
      </c>
      <c r="E13" s="131">
        <f t="shared" si="1"/>
        <v>4163995</v>
      </c>
      <c r="F13" s="89">
        <f>+'帳票61_06(2)'!CI12</f>
        <v>2565270</v>
      </c>
      <c r="G13" s="90">
        <f>+'帳票61_06(2)'!CJ12</f>
        <v>164350</v>
      </c>
      <c r="H13" s="131">
        <f t="shared" si="2"/>
        <v>2729620</v>
      </c>
      <c r="I13" s="190">
        <f t="shared" si="3"/>
        <v>89.53768860708331</v>
      </c>
      <c r="J13" s="145">
        <f t="shared" si="0"/>
        <v>12.652254310696561</v>
      </c>
      <c r="K13" s="191">
        <f t="shared" si="0"/>
        <v>65.55291252751265</v>
      </c>
    </row>
    <row r="14" spans="1:11" ht="13.5">
      <c r="A14" s="17"/>
      <c r="B14" s="76" t="str">
        <f>+'帳票61_06(1)'!B13</f>
        <v>宮古島市</v>
      </c>
      <c r="C14" s="132">
        <f>+'帳票61_06(2)'!CD13</f>
        <v>1169346</v>
      </c>
      <c r="D14" s="133">
        <f>+'帳票61_06(2)'!CE13</f>
        <v>396238</v>
      </c>
      <c r="E14" s="134">
        <f t="shared" si="1"/>
        <v>1565584</v>
      </c>
      <c r="F14" s="92">
        <f>+'帳票61_06(2)'!CI13</f>
        <v>1072272</v>
      </c>
      <c r="G14" s="93">
        <f>+'帳票61_06(2)'!CJ13</f>
        <v>80169</v>
      </c>
      <c r="H14" s="134">
        <f t="shared" si="2"/>
        <v>1152441</v>
      </c>
      <c r="I14" s="168">
        <f t="shared" si="3"/>
        <v>91.69843656197567</v>
      </c>
      <c r="J14" s="148">
        <f t="shared" si="0"/>
        <v>20.232537010584547</v>
      </c>
      <c r="K14" s="170">
        <f t="shared" si="0"/>
        <v>73.61093368353279</v>
      </c>
    </row>
    <row r="15" spans="1:11" ht="13.5">
      <c r="A15" s="17"/>
      <c r="B15" s="77" t="str">
        <f>+'帳票61_06(1)'!B14</f>
        <v>南城市</v>
      </c>
      <c r="C15" s="135">
        <f>+'帳票61_06(2)'!CD14</f>
        <v>1009684</v>
      </c>
      <c r="D15" s="136">
        <f>+'帳票61_06(2)'!CE14</f>
        <v>244407</v>
      </c>
      <c r="E15" s="137">
        <f t="shared" si="1"/>
        <v>1254091</v>
      </c>
      <c r="F15" s="95">
        <f>+'帳票61_06(2)'!CI14</f>
        <v>955172</v>
      </c>
      <c r="G15" s="96">
        <f>+'帳票61_06(2)'!CJ14</f>
        <v>23787</v>
      </c>
      <c r="H15" s="137">
        <f t="shared" si="2"/>
        <v>978959</v>
      </c>
      <c r="I15" s="192">
        <f t="shared" si="3"/>
        <v>94.60108311115161</v>
      </c>
      <c r="J15" s="151">
        <f t="shared" si="0"/>
        <v>9.732536302151738</v>
      </c>
      <c r="K15" s="193">
        <f t="shared" si="0"/>
        <v>78.06124116989915</v>
      </c>
    </row>
    <row r="16" spans="1:11" ht="13.5">
      <c r="A16" s="17"/>
      <c r="B16" s="78" t="str">
        <f>+'帳票61_06(1)'!B15</f>
        <v>国頭村</v>
      </c>
      <c r="C16" s="126">
        <f>+'帳票61_06(2)'!CD15</f>
        <v>125302</v>
      </c>
      <c r="D16" s="127">
        <f>+'帳票61_06(2)'!CE15</f>
        <v>31702</v>
      </c>
      <c r="E16" s="128">
        <f t="shared" si="1"/>
        <v>157004</v>
      </c>
      <c r="F16" s="86">
        <f>+'帳票61_06(2)'!CI15</f>
        <v>121767</v>
      </c>
      <c r="G16" s="87">
        <f>+'帳票61_06(2)'!CJ15</f>
        <v>4858</v>
      </c>
      <c r="H16" s="128">
        <f t="shared" si="2"/>
        <v>126625</v>
      </c>
      <c r="I16" s="188">
        <f t="shared" si="3"/>
        <v>97.1788159805909</v>
      </c>
      <c r="J16" s="142">
        <f t="shared" si="0"/>
        <v>15.323954324648287</v>
      </c>
      <c r="K16" s="189">
        <f t="shared" si="0"/>
        <v>80.65081144429442</v>
      </c>
    </row>
    <row r="17" spans="1:11" ht="13.5">
      <c r="A17" s="17"/>
      <c r="B17" s="75" t="str">
        <f>+'帳票61_06(1)'!B16</f>
        <v>大宜味村</v>
      </c>
      <c r="C17" s="129">
        <f>+'帳票61_06(2)'!CD16</f>
        <v>85317</v>
      </c>
      <c r="D17" s="130">
        <f>+'帳票61_06(2)'!CE16</f>
        <v>23252</v>
      </c>
      <c r="E17" s="131">
        <f t="shared" si="1"/>
        <v>108569</v>
      </c>
      <c r="F17" s="89">
        <f>+'帳票61_06(2)'!CI16</f>
        <v>76634</v>
      </c>
      <c r="G17" s="90">
        <f>+'帳票61_06(2)'!CJ16</f>
        <v>2808</v>
      </c>
      <c r="H17" s="131">
        <f t="shared" si="2"/>
        <v>79442</v>
      </c>
      <c r="I17" s="190">
        <f t="shared" si="3"/>
        <v>89.82266136877762</v>
      </c>
      <c r="J17" s="145">
        <f t="shared" si="0"/>
        <v>12.07638052640633</v>
      </c>
      <c r="K17" s="191">
        <f t="shared" si="0"/>
        <v>73.17189989776087</v>
      </c>
    </row>
    <row r="18" spans="1:11" ht="13.5">
      <c r="A18" s="17"/>
      <c r="B18" s="75" t="str">
        <f>+'帳票61_06(1)'!B17</f>
        <v>東村</v>
      </c>
      <c r="C18" s="129">
        <f>+'帳票61_06(2)'!CD17</f>
        <v>42935</v>
      </c>
      <c r="D18" s="130">
        <f>+'帳票61_06(2)'!CE17</f>
        <v>18242</v>
      </c>
      <c r="E18" s="131">
        <f t="shared" si="1"/>
        <v>61177</v>
      </c>
      <c r="F18" s="89">
        <f>+'帳票61_06(2)'!CI17</f>
        <v>41115</v>
      </c>
      <c r="G18" s="90">
        <f>+'帳票61_06(2)'!CJ17</f>
        <v>1552</v>
      </c>
      <c r="H18" s="131">
        <f t="shared" si="2"/>
        <v>42667</v>
      </c>
      <c r="I18" s="190">
        <f t="shared" si="3"/>
        <v>95.76103412134623</v>
      </c>
      <c r="J18" s="145">
        <f t="shared" si="0"/>
        <v>8.507839052735445</v>
      </c>
      <c r="K18" s="191">
        <f t="shared" si="0"/>
        <v>69.74353106559654</v>
      </c>
    </row>
    <row r="19" spans="1:11" ht="13.5">
      <c r="A19" s="17"/>
      <c r="B19" s="76" t="str">
        <f>+'帳票61_06(1)'!B18</f>
        <v>今帰仁村</v>
      </c>
      <c r="C19" s="132">
        <f>+'帳票61_06(2)'!CD18</f>
        <v>261526</v>
      </c>
      <c r="D19" s="133">
        <f>+'帳票61_06(2)'!CE18</f>
        <v>78878</v>
      </c>
      <c r="E19" s="134">
        <f t="shared" si="1"/>
        <v>340404</v>
      </c>
      <c r="F19" s="92">
        <f>+'帳票61_06(2)'!CI18</f>
        <v>243357</v>
      </c>
      <c r="G19" s="93">
        <f>+'帳票61_06(2)'!CJ18</f>
        <v>12256</v>
      </c>
      <c r="H19" s="134">
        <f t="shared" si="2"/>
        <v>255613</v>
      </c>
      <c r="I19" s="168">
        <f t="shared" si="3"/>
        <v>93.05269839327639</v>
      </c>
      <c r="J19" s="148">
        <f t="shared" si="0"/>
        <v>15.537919318441137</v>
      </c>
      <c r="K19" s="170">
        <f t="shared" si="0"/>
        <v>75.09106826006744</v>
      </c>
    </row>
    <row r="20" spans="1:11" ht="13.5">
      <c r="A20" s="17"/>
      <c r="B20" s="77" t="str">
        <f>+'帳票61_06(1)'!B19</f>
        <v>本部町</v>
      </c>
      <c r="C20" s="135">
        <f>+'帳票61_06(2)'!CD19</f>
        <v>307357</v>
      </c>
      <c r="D20" s="136">
        <f>+'帳票61_06(2)'!CE19</f>
        <v>119281</v>
      </c>
      <c r="E20" s="137">
        <f t="shared" si="1"/>
        <v>426638</v>
      </c>
      <c r="F20" s="95">
        <f>+'帳票61_06(2)'!CI19</f>
        <v>289858</v>
      </c>
      <c r="G20" s="96">
        <f>+'帳票61_06(2)'!CJ19</f>
        <v>17125</v>
      </c>
      <c r="H20" s="137">
        <f t="shared" si="2"/>
        <v>306983</v>
      </c>
      <c r="I20" s="192">
        <f t="shared" si="3"/>
        <v>94.30662063984227</v>
      </c>
      <c r="J20" s="151">
        <f t="shared" si="0"/>
        <v>14.35685482180733</v>
      </c>
      <c r="K20" s="193">
        <f t="shared" si="0"/>
        <v>71.95397503269751</v>
      </c>
    </row>
    <row r="21" spans="1:11" ht="13.5">
      <c r="A21" s="17"/>
      <c r="B21" s="75" t="str">
        <f>+'帳票61_06(1)'!B20</f>
        <v>恩納村</v>
      </c>
      <c r="C21" s="129">
        <f>+'帳票61_06(2)'!CD20</f>
        <v>268054</v>
      </c>
      <c r="D21" s="130">
        <f>+'帳票61_06(2)'!CE20</f>
        <v>46207</v>
      </c>
      <c r="E21" s="131">
        <f t="shared" si="1"/>
        <v>314261</v>
      </c>
      <c r="F21" s="89">
        <f>+'帳票61_06(2)'!CI20</f>
        <v>258218</v>
      </c>
      <c r="G21" s="90">
        <f>+'帳票61_06(2)'!CJ20</f>
        <v>7246</v>
      </c>
      <c r="H21" s="131">
        <f t="shared" si="2"/>
        <v>265464</v>
      </c>
      <c r="I21" s="190">
        <f t="shared" si="3"/>
        <v>96.33059010497885</v>
      </c>
      <c r="J21" s="145">
        <f t="shared" si="0"/>
        <v>15.681606682970111</v>
      </c>
      <c r="K21" s="191">
        <f t="shared" si="0"/>
        <v>84.47246078896204</v>
      </c>
    </row>
    <row r="22" spans="1:11" ht="13.5">
      <c r="A22" s="17"/>
      <c r="B22" s="75" t="str">
        <f>+'帳票61_06(1)'!B21</f>
        <v>宜野座村</v>
      </c>
      <c r="C22" s="129">
        <f>+'帳票61_06(2)'!CD21</f>
        <v>128252</v>
      </c>
      <c r="D22" s="130">
        <f>+'帳票61_06(2)'!CE21</f>
        <v>26531</v>
      </c>
      <c r="E22" s="131">
        <f t="shared" si="1"/>
        <v>154783</v>
      </c>
      <c r="F22" s="89">
        <f>+'帳票61_06(2)'!CI21</f>
        <v>118224</v>
      </c>
      <c r="G22" s="90">
        <f>+'帳票61_06(2)'!CJ21</f>
        <v>4533</v>
      </c>
      <c r="H22" s="131">
        <f t="shared" si="2"/>
        <v>122757</v>
      </c>
      <c r="I22" s="190">
        <f t="shared" si="3"/>
        <v>92.18101861959268</v>
      </c>
      <c r="J22" s="145">
        <f t="shared" si="0"/>
        <v>17.08567336323546</v>
      </c>
      <c r="K22" s="191">
        <f t="shared" si="0"/>
        <v>79.30909725228223</v>
      </c>
    </row>
    <row r="23" spans="1:11" ht="13.5">
      <c r="A23" s="17"/>
      <c r="B23" s="75" t="str">
        <f>+'帳票61_06(1)'!B22</f>
        <v>金武町</v>
      </c>
      <c r="C23" s="129">
        <f>+'帳票61_06(2)'!CD22</f>
        <v>328043</v>
      </c>
      <c r="D23" s="130">
        <f>+'帳票61_06(2)'!CE22</f>
        <v>118295</v>
      </c>
      <c r="E23" s="131">
        <f t="shared" si="1"/>
        <v>446338</v>
      </c>
      <c r="F23" s="89">
        <f>+'帳票61_06(2)'!CI22</f>
        <v>311861</v>
      </c>
      <c r="G23" s="90">
        <f>+'帳票61_06(2)'!CJ22</f>
        <v>9447</v>
      </c>
      <c r="H23" s="131">
        <f t="shared" si="2"/>
        <v>321308</v>
      </c>
      <c r="I23" s="190">
        <f t="shared" si="3"/>
        <v>95.06711010446801</v>
      </c>
      <c r="J23" s="145">
        <f t="shared" si="0"/>
        <v>7.985967285176889</v>
      </c>
      <c r="K23" s="191">
        <f t="shared" si="0"/>
        <v>71.98759684364764</v>
      </c>
    </row>
    <row r="24" spans="1:11" ht="13.5">
      <c r="A24" s="17"/>
      <c r="B24" s="76" t="str">
        <f>+'帳票61_06(1)'!B23</f>
        <v>伊江村</v>
      </c>
      <c r="C24" s="132">
        <f>+'帳票61_06(2)'!CD23</f>
        <v>142502</v>
      </c>
      <c r="D24" s="133">
        <f>+'帳票61_06(2)'!CE23</f>
        <v>17362</v>
      </c>
      <c r="E24" s="134">
        <f t="shared" si="1"/>
        <v>159864</v>
      </c>
      <c r="F24" s="92">
        <f>+'帳票61_06(2)'!CI23</f>
        <v>137687</v>
      </c>
      <c r="G24" s="93">
        <f>+'帳票61_06(2)'!CJ23</f>
        <v>2675</v>
      </c>
      <c r="H24" s="134">
        <f t="shared" si="2"/>
        <v>140362</v>
      </c>
      <c r="I24" s="168">
        <f t="shared" si="3"/>
        <v>96.62110005473608</v>
      </c>
      <c r="J24" s="148">
        <f t="shared" si="0"/>
        <v>15.40721115078908</v>
      </c>
      <c r="K24" s="170">
        <f t="shared" si="0"/>
        <v>87.80088074863635</v>
      </c>
    </row>
    <row r="25" spans="1:11" ht="13.5">
      <c r="A25" s="17"/>
      <c r="B25" s="77" t="str">
        <f>+'帳票61_06(1)'!B24</f>
        <v>読谷村</v>
      </c>
      <c r="C25" s="135">
        <f>+'帳票61_06(2)'!CD24</f>
        <v>951520</v>
      </c>
      <c r="D25" s="136">
        <f>+'帳票61_06(2)'!CE24</f>
        <v>292152</v>
      </c>
      <c r="E25" s="137">
        <f t="shared" si="1"/>
        <v>1243672</v>
      </c>
      <c r="F25" s="95">
        <f>+'帳票61_06(2)'!CI24</f>
        <v>894160</v>
      </c>
      <c r="G25" s="96">
        <f>+'帳票61_06(2)'!CJ24</f>
        <v>33097</v>
      </c>
      <c r="H25" s="137">
        <f t="shared" si="2"/>
        <v>927257</v>
      </c>
      <c r="I25" s="192">
        <f t="shared" si="3"/>
        <v>93.97175046241803</v>
      </c>
      <c r="J25" s="151">
        <f t="shared" si="0"/>
        <v>11.328691913798297</v>
      </c>
      <c r="K25" s="193">
        <f t="shared" si="0"/>
        <v>74.55800243150928</v>
      </c>
    </row>
    <row r="26" spans="1:11" ht="13.5">
      <c r="A26" s="17"/>
      <c r="B26" s="75" t="str">
        <f>+'帳票61_06(1)'!B25</f>
        <v>嘉手納町</v>
      </c>
      <c r="C26" s="129">
        <f>+'帳票61_06(2)'!CD25</f>
        <v>490924</v>
      </c>
      <c r="D26" s="130">
        <f>+'帳票61_06(2)'!CE25</f>
        <v>116182</v>
      </c>
      <c r="E26" s="131">
        <f t="shared" si="1"/>
        <v>607106</v>
      </c>
      <c r="F26" s="89">
        <f>+'帳票61_06(2)'!CI25</f>
        <v>455843</v>
      </c>
      <c r="G26" s="90">
        <f>+'帳票61_06(2)'!CJ25</f>
        <v>11340</v>
      </c>
      <c r="H26" s="131">
        <f t="shared" si="2"/>
        <v>467183</v>
      </c>
      <c r="I26" s="190">
        <f t="shared" si="3"/>
        <v>92.85408739438283</v>
      </c>
      <c r="J26" s="145">
        <f t="shared" si="0"/>
        <v>9.76054810555852</v>
      </c>
      <c r="K26" s="191">
        <f t="shared" si="0"/>
        <v>76.95245970225957</v>
      </c>
    </row>
    <row r="27" spans="1:11" ht="13.5">
      <c r="A27" s="17"/>
      <c r="B27" s="75" t="str">
        <f>+'帳票61_06(1)'!B26</f>
        <v>北谷町</v>
      </c>
      <c r="C27" s="129">
        <f>+'帳票61_06(2)'!CD26</f>
        <v>896623</v>
      </c>
      <c r="D27" s="130">
        <f>+'帳票61_06(2)'!CE26</f>
        <v>195542</v>
      </c>
      <c r="E27" s="131">
        <f t="shared" si="1"/>
        <v>1092165</v>
      </c>
      <c r="F27" s="89">
        <f>+'帳票61_06(2)'!CI26</f>
        <v>818770</v>
      </c>
      <c r="G27" s="90">
        <f>+'帳票61_06(2)'!CJ26</f>
        <v>34998</v>
      </c>
      <c r="H27" s="131">
        <f t="shared" si="2"/>
        <v>853768</v>
      </c>
      <c r="I27" s="190">
        <f t="shared" si="3"/>
        <v>91.31708644547373</v>
      </c>
      <c r="J27" s="145">
        <f t="shared" si="0"/>
        <v>17.897945198473984</v>
      </c>
      <c r="K27" s="191">
        <f t="shared" si="0"/>
        <v>78.1720710698475</v>
      </c>
    </row>
    <row r="28" spans="1:11" ht="13.5">
      <c r="A28" s="17"/>
      <c r="B28" s="75" t="str">
        <f>+'帳票61_06(1)'!B27</f>
        <v>北中城村</v>
      </c>
      <c r="C28" s="129">
        <f>+'帳票61_06(2)'!CD27</f>
        <v>504975</v>
      </c>
      <c r="D28" s="130">
        <f>+'帳票61_06(2)'!CE27</f>
        <v>113838</v>
      </c>
      <c r="E28" s="131">
        <f t="shared" si="1"/>
        <v>618813</v>
      </c>
      <c r="F28" s="89">
        <f>+'帳票61_06(2)'!CI27</f>
        <v>479252</v>
      </c>
      <c r="G28" s="90">
        <f>+'帳票61_06(2)'!CJ27</f>
        <v>17878</v>
      </c>
      <c r="H28" s="131">
        <f t="shared" si="2"/>
        <v>497130</v>
      </c>
      <c r="I28" s="190">
        <f t="shared" si="3"/>
        <v>94.90608445962671</v>
      </c>
      <c r="J28" s="145">
        <f t="shared" si="0"/>
        <v>15.704773449990336</v>
      </c>
      <c r="K28" s="191">
        <f t="shared" si="0"/>
        <v>80.33606275239855</v>
      </c>
    </row>
    <row r="29" spans="1:11" ht="13.5">
      <c r="A29" s="17"/>
      <c r="B29" s="76" t="str">
        <f>+'帳票61_06(1)'!B28</f>
        <v>中城村</v>
      </c>
      <c r="C29" s="132">
        <f>+'帳票61_06(2)'!CD28</f>
        <v>391783</v>
      </c>
      <c r="D29" s="133">
        <f>+'帳票61_06(2)'!CE28</f>
        <v>85356</v>
      </c>
      <c r="E29" s="134">
        <f t="shared" si="1"/>
        <v>477139</v>
      </c>
      <c r="F29" s="92">
        <f>+'帳票61_06(2)'!CI28</f>
        <v>371219</v>
      </c>
      <c r="G29" s="93">
        <f>+'帳票61_06(2)'!CJ28</f>
        <v>10572</v>
      </c>
      <c r="H29" s="134">
        <f t="shared" si="2"/>
        <v>381791</v>
      </c>
      <c r="I29" s="168">
        <f t="shared" si="3"/>
        <v>94.7511760336717</v>
      </c>
      <c r="J29" s="148">
        <f t="shared" si="0"/>
        <v>12.38577252917194</v>
      </c>
      <c r="K29" s="170">
        <f t="shared" si="0"/>
        <v>80.01672468609776</v>
      </c>
    </row>
    <row r="30" spans="1:11" ht="13.5">
      <c r="A30" s="17"/>
      <c r="B30" s="77" t="str">
        <f>+'帳票61_06(1)'!B29</f>
        <v>西原町</v>
      </c>
      <c r="C30" s="135">
        <f>+'帳票61_06(2)'!CD29</f>
        <v>747777</v>
      </c>
      <c r="D30" s="136">
        <f>+'帳票61_06(2)'!CE29</f>
        <v>187992</v>
      </c>
      <c r="E30" s="137">
        <f t="shared" si="1"/>
        <v>935769</v>
      </c>
      <c r="F30" s="95">
        <f>+'帳票61_06(2)'!CI29</f>
        <v>702686</v>
      </c>
      <c r="G30" s="96">
        <f>+'帳票61_06(2)'!CJ29</f>
        <v>28295</v>
      </c>
      <c r="H30" s="137">
        <f t="shared" si="2"/>
        <v>730981</v>
      </c>
      <c r="I30" s="192">
        <f t="shared" si="3"/>
        <v>93.96999372807669</v>
      </c>
      <c r="J30" s="151">
        <f t="shared" si="0"/>
        <v>15.051172390314482</v>
      </c>
      <c r="K30" s="193">
        <f t="shared" si="0"/>
        <v>78.1155391982423</v>
      </c>
    </row>
    <row r="31" spans="1:11" ht="13.5">
      <c r="A31" s="17"/>
      <c r="B31" s="75" t="str">
        <f>+'帳票61_06(1)'!B30</f>
        <v>与那原町</v>
      </c>
      <c r="C31" s="129">
        <f>+'帳票61_06(2)'!CD30</f>
        <v>381480</v>
      </c>
      <c r="D31" s="130">
        <f>+'帳票61_06(2)'!CE30</f>
        <v>84653</v>
      </c>
      <c r="E31" s="131">
        <f t="shared" si="1"/>
        <v>466133</v>
      </c>
      <c r="F31" s="89">
        <f>+'帳票61_06(2)'!CI30</f>
        <v>364688</v>
      </c>
      <c r="G31" s="90">
        <f>+'帳票61_06(2)'!CJ30</f>
        <v>12156</v>
      </c>
      <c r="H31" s="131">
        <f t="shared" si="2"/>
        <v>376844</v>
      </c>
      <c r="I31" s="190">
        <f t="shared" si="3"/>
        <v>95.59819649785048</v>
      </c>
      <c r="J31" s="145">
        <f t="shared" si="0"/>
        <v>14.359798235148194</v>
      </c>
      <c r="K31" s="191">
        <f t="shared" si="0"/>
        <v>80.84473744617952</v>
      </c>
    </row>
    <row r="32" spans="1:11" ht="13.5">
      <c r="A32" s="17"/>
      <c r="B32" s="75" t="str">
        <f>+'帳票61_06(1)'!B31</f>
        <v>南風原町</v>
      </c>
      <c r="C32" s="129">
        <f>+'帳票61_06(2)'!CD31</f>
        <v>763028</v>
      </c>
      <c r="D32" s="130">
        <f>+'帳票61_06(2)'!CE31</f>
        <v>182258</v>
      </c>
      <c r="E32" s="131">
        <f t="shared" si="1"/>
        <v>945286</v>
      </c>
      <c r="F32" s="89">
        <f>+'帳票61_06(2)'!CI31</f>
        <v>720284</v>
      </c>
      <c r="G32" s="90">
        <f>+'帳票61_06(2)'!CJ31</f>
        <v>18016</v>
      </c>
      <c r="H32" s="131">
        <f t="shared" si="2"/>
        <v>738300</v>
      </c>
      <c r="I32" s="190">
        <f t="shared" si="3"/>
        <v>94.39810858841354</v>
      </c>
      <c r="J32" s="145">
        <f t="shared" si="0"/>
        <v>9.884888454827772</v>
      </c>
      <c r="K32" s="191">
        <f t="shared" si="0"/>
        <v>78.10334650042421</v>
      </c>
    </row>
    <row r="33" spans="1:11" ht="13.5">
      <c r="A33" s="17"/>
      <c r="B33" s="75" t="str">
        <f>+'帳票61_06(1)'!B32</f>
        <v>渡嘉敷村</v>
      </c>
      <c r="C33" s="129">
        <f>+'帳票61_06(2)'!CD32</f>
        <v>13878</v>
      </c>
      <c r="D33" s="130">
        <f>+'帳票61_06(2)'!CE32</f>
        <v>2025</v>
      </c>
      <c r="E33" s="131">
        <f t="shared" si="1"/>
        <v>15903</v>
      </c>
      <c r="F33" s="89">
        <f>+'帳票61_06(2)'!CI32</f>
        <v>13395</v>
      </c>
      <c r="G33" s="90">
        <f>+'帳票61_06(2)'!CJ32</f>
        <v>382</v>
      </c>
      <c r="H33" s="131">
        <f t="shared" si="2"/>
        <v>13777</v>
      </c>
      <c r="I33" s="190">
        <f t="shared" si="3"/>
        <v>96.51967142239516</v>
      </c>
      <c r="J33" s="145">
        <f t="shared" si="0"/>
        <v>18.864197530864196</v>
      </c>
      <c r="K33" s="191">
        <f t="shared" si="0"/>
        <v>86.63145318493366</v>
      </c>
    </row>
    <row r="34" spans="1:11" ht="13.5">
      <c r="A34" s="17"/>
      <c r="B34" s="76" t="str">
        <f>+'帳票61_06(1)'!B33</f>
        <v>座間味村</v>
      </c>
      <c r="C34" s="132">
        <f>+'帳票61_06(2)'!CD33</f>
        <v>26892</v>
      </c>
      <c r="D34" s="133">
        <f>+'帳票61_06(2)'!CE33</f>
        <v>5059</v>
      </c>
      <c r="E34" s="134">
        <f t="shared" si="1"/>
        <v>31951</v>
      </c>
      <c r="F34" s="92">
        <f>+'帳票61_06(2)'!CI33</f>
        <v>26120</v>
      </c>
      <c r="G34" s="93">
        <f>+'帳票61_06(2)'!CJ33</f>
        <v>1575</v>
      </c>
      <c r="H34" s="134">
        <f t="shared" si="2"/>
        <v>27695</v>
      </c>
      <c r="I34" s="168">
        <f t="shared" si="3"/>
        <v>97.12925777182805</v>
      </c>
      <c r="J34" s="148">
        <f t="shared" si="0"/>
        <v>31.1326349080846</v>
      </c>
      <c r="K34" s="170">
        <f t="shared" si="0"/>
        <v>86.67960314231166</v>
      </c>
    </row>
    <row r="35" spans="1:11" ht="13.5">
      <c r="A35" s="17"/>
      <c r="B35" s="77" t="str">
        <f>+'帳票61_06(1)'!B34</f>
        <v>粟国村</v>
      </c>
      <c r="C35" s="135">
        <f>+'帳票61_06(2)'!CD34</f>
        <v>11334</v>
      </c>
      <c r="D35" s="136">
        <f>+'帳票61_06(2)'!CE34</f>
        <v>0</v>
      </c>
      <c r="E35" s="137">
        <f t="shared" si="1"/>
        <v>11334</v>
      </c>
      <c r="F35" s="95">
        <f>+'帳票61_06(2)'!CI34</f>
        <v>11184</v>
      </c>
      <c r="G35" s="96">
        <f>+'帳票61_06(2)'!CJ34</f>
        <v>0</v>
      </c>
      <c r="H35" s="137">
        <f t="shared" si="2"/>
        <v>11184</v>
      </c>
      <c r="I35" s="192">
        <f t="shared" si="3"/>
        <v>98.67654843832716</v>
      </c>
      <c r="J35" s="151" t="str">
        <f t="shared" si="0"/>
        <v>－</v>
      </c>
      <c r="K35" s="193">
        <f t="shared" si="0"/>
        <v>98.67654843832716</v>
      </c>
    </row>
    <row r="36" spans="1:11" ht="13.5">
      <c r="A36" s="17"/>
      <c r="B36" s="75" t="str">
        <f>+'帳票61_06(1)'!B35</f>
        <v>渡名喜村</v>
      </c>
      <c r="C36" s="129">
        <f>+'帳票61_06(2)'!CD35</f>
        <v>12617</v>
      </c>
      <c r="D36" s="130">
        <f>+'帳票61_06(2)'!CE35</f>
        <v>5293</v>
      </c>
      <c r="E36" s="131">
        <f t="shared" si="1"/>
        <v>17910</v>
      </c>
      <c r="F36" s="89">
        <f>+'帳票61_06(2)'!CI35</f>
        <v>10959</v>
      </c>
      <c r="G36" s="90">
        <f>+'帳票61_06(2)'!CJ35</f>
        <v>563</v>
      </c>
      <c r="H36" s="131">
        <f t="shared" si="2"/>
        <v>11522</v>
      </c>
      <c r="I36" s="190">
        <f t="shared" si="3"/>
        <v>86.85899976222557</v>
      </c>
      <c r="J36" s="145">
        <f t="shared" si="0"/>
        <v>10.63668996788211</v>
      </c>
      <c r="K36" s="191">
        <f t="shared" si="0"/>
        <v>64.33277498604131</v>
      </c>
    </row>
    <row r="37" spans="1:11" ht="13.5">
      <c r="A37" s="17"/>
      <c r="B37" s="75" t="str">
        <f>+'帳票61_06(1)'!B36</f>
        <v>南大東村</v>
      </c>
      <c r="C37" s="129">
        <f>+'帳票61_06(2)'!CD36</f>
        <v>32290</v>
      </c>
      <c r="D37" s="130">
        <f>+'帳票61_06(2)'!CE36</f>
        <v>4476</v>
      </c>
      <c r="E37" s="131">
        <f t="shared" si="1"/>
        <v>36766</v>
      </c>
      <c r="F37" s="89">
        <f>+'帳票61_06(2)'!CI36</f>
        <v>30018</v>
      </c>
      <c r="G37" s="90">
        <f>+'帳票61_06(2)'!CJ36</f>
        <v>417</v>
      </c>
      <c r="H37" s="131">
        <f t="shared" si="2"/>
        <v>30435</v>
      </c>
      <c r="I37" s="190">
        <f t="shared" si="3"/>
        <v>92.96376587178693</v>
      </c>
      <c r="J37" s="145">
        <f t="shared" si="3"/>
        <v>9.316353887399465</v>
      </c>
      <c r="K37" s="191">
        <f t="shared" si="3"/>
        <v>82.78028613392809</v>
      </c>
    </row>
    <row r="38" spans="1:11" ht="13.5">
      <c r="A38" s="17"/>
      <c r="B38" s="75" t="str">
        <f>+'帳票61_06(1)'!B37</f>
        <v>北大東村</v>
      </c>
      <c r="C38" s="129">
        <f>+'帳票61_06(2)'!CD37</f>
        <v>12051</v>
      </c>
      <c r="D38" s="130">
        <f>+'帳票61_06(2)'!CE37</f>
        <v>0</v>
      </c>
      <c r="E38" s="131">
        <f t="shared" si="1"/>
        <v>12051</v>
      </c>
      <c r="F38" s="89">
        <f>+'帳票61_06(2)'!CI37</f>
        <v>9547</v>
      </c>
      <c r="G38" s="90">
        <f>+'帳票61_06(2)'!CJ37</f>
        <v>0</v>
      </c>
      <c r="H38" s="131">
        <f t="shared" si="2"/>
        <v>9547</v>
      </c>
      <c r="I38" s="190">
        <f t="shared" si="3"/>
        <v>79.22164135756368</v>
      </c>
      <c r="J38" s="145" t="str">
        <f t="shared" si="3"/>
        <v>－</v>
      </c>
      <c r="K38" s="191">
        <f t="shared" si="3"/>
        <v>79.22164135756368</v>
      </c>
    </row>
    <row r="39" spans="1:11" ht="13.5">
      <c r="A39" s="17"/>
      <c r="B39" s="76" t="str">
        <f>+'帳票61_06(1)'!B38</f>
        <v>伊平屋村</v>
      </c>
      <c r="C39" s="132">
        <f>+'帳票61_06(2)'!CD38</f>
        <v>25073</v>
      </c>
      <c r="D39" s="171">
        <f>+'帳票61_06(2)'!CE38</f>
        <v>3139</v>
      </c>
      <c r="E39" s="134">
        <f t="shared" si="1"/>
        <v>28212</v>
      </c>
      <c r="F39" s="92">
        <f>+'帳票61_06(2)'!CI38</f>
        <v>24376</v>
      </c>
      <c r="G39" s="93">
        <f>+'帳票61_06(2)'!CJ38</f>
        <v>88</v>
      </c>
      <c r="H39" s="134">
        <f t="shared" si="2"/>
        <v>24464</v>
      </c>
      <c r="I39" s="168">
        <f t="shared" si="3"/>
        <v>97.22011725760778</v>
      </c>
      <c r="J39" s="148">
        <f t="shared" si="3"/>
        <v>2.8034405861739407</v>
      </c>
      <c r="K39" s="170">
        <f t="shared" si="3"/>
        <v>86.71487310364384</v>
      </c>
    </row>
    <row r="40" spans="1:11" ht="13.5">
      <c r="A40" s="17"/>
      <c r="B40" s="77" t="str">
        <f>+'帳票61_06(1)'!B39</f>
        <v>伊是名村</v>
      </c>
      <c r="C40" s="135">
        <f>+'帳票61_06(2)'!CD39</f>
        <v>37671</v>
      </c>
      <c r="D40" s="136">
        <f>+'帳票61_06(2)'!CE39</f>
        <v>20218</v>
      </c>
      <c r="E40" s="137">
        <f t="shared" si="1"/>
        <v>57889</v>
      </c>
      <c r="F40" s="95">
        <f>+'帳票61_06(2)'!CI39</f>
        <v>34836</v>
      </c>
      <c r="G40" s="96">
        <f>+'帳票61_06(2)'!CJ39</f>
        <v>893</v>
      </c>
      <c r="H40" s="137">
        <f t="shared" si="2"/>
        <v>35729</v>
      </c>
      <c r="I40" s="192">
        <f t="shared" si="3"/>
        <v>92.47431711396034</v>
      </c>
      <c r="J40" s="151">
        <f t="shared" si="3"/>
        <v>4.4168562666930455</v>
      </c>
      <c r="K40" s="193">
        <f t="shared" si="3"/>
        <v>61.719843148093766</v>
      </c>
    </row>
    <row r="41" spans="1:11" ht="13.5">
      <c r="A41" s="17"/>
      <c r="B41" s="75" t="str">
        <f>+'帳票61_06(1)'!B40</f>
        <v>久米島町</v>
      </c>
      <c r="C41" s="129">
        <f>+'帳票61_06(2)'!CD40</f>
        <v>225897</v>
      </c>
      <c r="D41" s="130">
        <f>+'帳票61_06(2)'!CE40</f>
        <v>92451</v>
      </c>
      <c r="E41" s="131">
        <f t="shared" si="1"/>
        <v>318348</v>
      </c>
      <c r="F41" s="89">
        <f>+'帳票61_06(2)'!CI40</f>
        <v>202312</v>
      </c>
      <c r="G41" s="90">
        <f>+'帳票61_06(2)'!CJ40</f>
        <v>16173</v>
      </c>
      <c r="H41" s="131">
        <f t="shared" si="2"/>
        <v>218485</v>
      </c>
      <c r="I41" s="190">
        <f t="shared" si="3"/>
        <v>89.55940096592695</v>
      </c>
      <c r="J41" s="145">
        <f t="shared" si="3"/>
        <v>17.49359119966252</v>
      </c>
      <c r="K41" s="191">
        <f t="shared" si="3"/>
        <v>68.63086936308693</v>
      </c>
    </row>
    <row r="42" spans="1:11" ht="13.5">
      <c r="A42" s="17"/>
      <c r="B42" s="75" t="str">
        <f>+'帳票61_06(1)'!B41</f>
        <v>八重瀬町</v>
      </c>
      <c r="C42" s="129">
        <f>+'帳票61_06(2)'!CD41</f>
        <v>574758</v>
      </c>
      <c r="D42" s="130">
        <f>+'帳票61_06(2)'!CE41</f>
        <v>144802</v>
      </c>
      <c r="E42" s="131">
        <f t="shared" si="1"/>
        <v>719560</v>
      </c>
      <c r="F42" s="89">
        <f>+'帳票61_06(2)'!CI41</f>
        <v>539481</v>
      </c>
      <c r="G42" s="90">
        <f>+'帳票61_06(2)'!CJ41</f>
        <v>14526</v>
      </c>
      <c r="H42" s="131">
        <f t="shared" si="2"/>
        <v>554007</v>
      </c>
      <c r="I42" s="190">
        <f t="shared" si="3"/>
        <v>93.86228638835823</v>
      </c>
      <c r="J42" s="145">
        <f t="shared" si="3"/>
        <v>10.031629397384014</v>
      </c>
      <c r="K42" s="191">
        <f t="shared" si="3"/>
        <v>76.99246761910055</v>
      </c>
    </row>
    <row r="43" spans="1:11" ht="13.5">
      <c r="A43" s="17"/>
      <c r="B43" s="75" t="str">
        <f>+'帳票61_06(1)'!B42</f>
        <v>多良間村</v>
      </c>
      <c r="C43" s="129">
        <f>+'帳票61_06(2)'!CD42</f>
        <v>30442</v>
      </c>
      <c r="D43" s="130">
        <f>+'帳票61_06(2)'!CE42</f>
        <v>2990</v>
      </c>
      <c r="E43" s="131">
        <f t="shared" si="1"/>
        <v>33432</v>
      </c>
      <c r="F43" s="89">
        <f>+'帳票61_06(2)'!CI42</f>
        <v>29995</v>
      </c>
      <c r="G43" s="90">
        <f>+'帳票61_06(2)'!CJ42</f>
        <v>1269</v>
      </c>
      <c r="H43" s="131">
        <f t="shared" si="2"/>
        <v>31264</v>
      </c>
      <c r="I43" s="190">
        <f t="shared" si="3"/>
        <v>98.53163392681165</v>
      </c>
      <c r="J43" s="145">
        <f t="shared" si="3"/>
        <v>42.441471571906355</v>
      </c>
      <c r="K43" s="191">
        <f t="shared" si="3"/>
        <v>93.51519502273271</v>
      </c>
    </row>
    <row r="44" spans="1:11" ht="13.5">
      <c r="A44" s="17"/>
      <c r="B44" s="76" t="str">
        <f>+'帳票61_06(1)'!B43</f>
        <v>竹富町</v>
      </c>
      <c r="C44" s="132">
        <f>+'帳票61_06(2)'!CD43</f>
        <v>115446</v>
      </c>
      <c r="D44" s="133">
        <f>+'帳票61_06(2)'!CE43</f>
        <v>16019</v>
      </c>
      <c r="E44" s="134">
        <f t="shared" si="1"/>
        <v>131465</v>
      </c>
      <c r="F44" s="92">
        <f>+'帳票61_06(2)'!CI43</f>
        <v>108515</v>
      </c>
      <c r="G44" s="93">
        <f>+'帳票61_06(2)'!CJ43</f>
        <v>2674</v>
      </c>
      <c r="H44" s="134">
        <f t="shared" si="2"/>
        <v>111189</v>
      </c>
      <c r="I44" s="168">
        <f t="shared" si="3"/>
        <v>93.99632728721653</v>
      </c>
      <c r="J44" s="148">
        <f t="shared" si="3"/>
        <v>16.69267744553343</v>
      </c>
      <c r="K44" s="170">
        <f t="shared" si="3"/>
        <v>84.5768835811813</v>
      </c>
    </row>
    <row r="45" spans="1:11" ht="14.25" thickBot="1">
      <c r="A45" s="17"/>
      <c r="B45" s="229" t="str">
        <f>+'帳票61_06(1)'!B44</f>
        <v>与那国町</v>
      </c>
      <c r="C45" s="230">
        <f>+'帳票61_06(2)'!CD44</f>
        <v>37966</v>
      </c>
      <c r="D45" s="231">
        <f>+'帳票61_06(2)'!CE44</f>
        <v>6121</v>
      </c>
      <c r="E45" s="232">
        <f t="shared" si="1"/>
        <v>44087</v>
      </c>
      <c r="F45" s="253">
        <f>+'帳票61_06(2)'!CI44</f>
        <v>36166</v>
      </c>
      <c r="G45" s="254">
        <f>+'帳票61_06(2)'!CJ44</f>
        <v>856</v>
      </c>
      <c r="H45" s="232">
        <f t="shared" si="2"/>
        <v>37022</v>
      </c>
      <c r="I45" s="246">
        <f t="shared" si="3"/>
        <v>95.25891587209608</v>
      </c>
      <c r="J45" s="234">
        <f t="shared" si="3"/>
        <v>13.984643032184282</v>
      </c>
      <c r="K45" s="247">
        <f t="shared" si="3"/>
        <v>83.97486787488376</v>
      </c>
    </row>
    <row r="46" spans="1:11" ht="14.25" thickTop="1">
      <c r="A46" s="21"/>
      <c r="B46" s="79" t="s">
        <v>65</v>
      </c>
      <c r="C46" s="173">
        <f aca="true" t="shared" si="4" ref="C46:H46">SUM(C5:C15)</f>
        <v>23816592</v>
      </c>
      <c r="D46" s="174">
        <f t="shared" si="4"/>
        <v>7593935</v>
      </c>
      <c r="E46" s="175">
        <f t="shared" si="4"/>
        <v>31410527</v>
      </c>
      <c r="F46" s="173">
        <f t="shared" si="4"/>
        <v>22037732</v>
      </c>
      <c r="G46" s="174">
        <f t="shared" si="4"/>
        <v>879524</v>
      </c>
      <c r="H46" s="175">
        <f t="shared" si="4"/>
        <v>22917256</v>
      </c>
      <c r="I46" s="238">
        <f t="shared" si="3"/>
        <v>92.53100527564985</v>
      </c>
      <c r="J46" s="177">
        <f t="shared" si="3"/>
        <v>11.581926892974458</v>
      </c>
      <c r="K46" s="241">
        <f t="shared" si="3"/>
        <v>72.96043138658578</v>
      </c>
    </row>
    <row r="47" spans="1:11" ht="14.25" thickBot="1">
      <c r="A47" s="21"/>
      <c r="B47" s="80" t="s">
        <v>66</v>
      </c>
      <c r="C47" s="138">
        <f aca="true" t="shared" si="5" ref="C47:H47">SUM(C16:C45)</f>
        <v>7973713</v>
      </c>
      <c r="D47" s="139">
        <f t="shared" si="5"/>
        <v>2040316</v>
      </c>
      <c r="E47" s="140">
        <f t="shared" si="5"/>
        <v>10014029</v>
      </c>
      <c r="F47" s="138">
        <f t="shared" si="5"/>
        <v>7482527</v>
      </c>
      <c r="G47" s="139">
        <f t="shared" si="5"/>
        <v>268268</v>
      </c>
      <c r="H47" s="140">
        <f t="shared" si="5"/>
        <v>7750795</v>
      </c>
      <c r="I47" s="194">
        <f t="shared" si="3"/>
        <v>93.83993379245027</v>
      </c>
      <c r="J47" s="167">
        <f t="shared" si="3"/>
        <v>13.148355450822324</v>
      </c>
      <c r="K47" s="195">
        <f t="shared" si="3"/>
        <v>77.39936642883698</v>
      </c>
    </row>
    <row r="48" spans="2:11" ht="14.25" thickBot="1">
      <c r="B48" s="82" t="s">
        <v>114</v>
      </c>
      <c r="C48" s="226">
        <f aca="true" t="shared" si="6" ref="C48:H48">SUM(C46:C47)</f>
        <v>31790305</v>
      </c>
      <c r="D48" s="227">
        <f t="shared" si="6"/>
        <v>9634251</v>
      </c>
      <c r="E48" s="228">
        <f t="shared" si="6"/>
        <v>41424556</v>
      </c>
      <c r="F48" s="226">
        <f t="shared" si="6"/>
        <v>29520259</v>
      </c>
      <c r="G48" s="227">
        <f t="shared" si="6"/>
        <v>1147792</v>
      </c>
      <c r="H48" s="228">
        <f t="shared" si="6"/>
        <v>30668051</v>
      </c>
      <c r="I48" s="243">
        <f t="shared" si="3"/>
        <v>92.85931355487152</v>
      </c>
      <c r="J48" s="244">
        <f t="shared" si="3"/>
        <v>11.913660958179314</v>
      </c>
      <c r="K48" s="245">
        <f t="shared" si="3"/>
        <v>74.03350563371156</v>
      </c>
    </row>
    <row r="49" spans="6:8" ht="13.5">
      <c r="F49" s="18"/>
      <c r="G49" s="18"/>
      <c r="H49" s="18"/>
    </row>
    <row r="50" spans="6:8" ht="13.5">
      <c r="F50" s="18"/>
      <c r="G50" s="18"/>
      <c r="H50" s="18"/>
    </row>
    <row r="51" spans="6:8" ht="13.5">
      <c r="F51" s="18"/>
      <c r="G51" s="18"/>
      <c r="H51" s="18"/>
    </row>
    <row r="52" spans="6:8" ht="13.5">
      <c r="F52" s="18"/>
      <c r="G52" s="18"/>
      <c r="H52" s="18"/>
    </row>
    <row r="53" spans="6:8" ht="13.5">
      <c r="F53" s="18"/>
      <c r="G53" s="18"/>
      <c r="H53" s="18"/>
    </row>
    <row r="54" spans="6:8" ht="13.5">
      <c r="F54" s="18"/>
      <c r="G54" s="18"/>
      <c r="H54" s="18"/>
    </row>
    <row r="55" spans="6:8" ht="13.5">
      <c r="F55" s="18"/>
      <c r="G55" s="18"/>
      <c r="H55" s="18"/>
    </row>
    <row r="56" spans="6:8" ht="13.5">
      <c r="F56" s="18"/>
      <c r="G56" s="18"/>
      <c r="H56" s="18"/>
    </row>
    <row r="57" spans="6:8" ht="13.5">
      <c r="F57" s="18"/>
      <c r="G57" s="18"/>
      <c r="H57" s="18"/>
    </row>
    <row r="58" spans="6:8" ht="13.5">
      <c r="F58" s="18"/>
      <c r="G58" s="18"/>
      <c r="H58" s="18"/>
    </row>
    <row r="59" spans="6:8" ht="13.5">
      <c r="F59" s="18"/>
      <c r="G59" s="18"/>
      <c r="H59" s="18"/>
    </row>
    <row r="60" spans="6:8" ht="13.5">
      <c r="F60" s="18"/>
      <c r="G60" s="18"/>
      <c r="H60" s="18"/>
    </row>
    <row r="61" spans="6:8" ht="13.5">
      <c r="F61" s="18"/>
      <c r="G61" s="18"/>
      <c r="H61" s="18"/>
    </row>
    <row r="62" spans="6:8" ht="13.5">
      <c r="F62" s="18"/>
      <c r="G62" s="18"/>
      <c r="H62" s="18"/>
    </row>
    <row r="63" spans="6:8" ht="13.5">
      <c r="F63" s="18"/>
      <c r="G63" s="18"/>
      <c r="H63" s="18"/>
    </row>
    <row r="64" spans="6:8" ht="13.5">
      <c r="F64" s="18"/>
      <c r="G64" s="18"/>
      <c r="H64" s="18"/>
    </row>
    <row r="65" spans="6:8" ht="13.5">
      <c r="F65" s="18"/>
      <c r="G65" s="18"/>
      <c r="H65" s="18"/>
    </row>
    <row r="66" spans="6:8" ht="13.5">
      <c r="F66" s="18"/>
      <c r="G66" s="18"/>
      <c r="H66" s="18"/>
    </row>
    <row r="67" spans="6:8" ht="13.5">
      <c r="F67" s="18"/>
      <c r="G67" s="18"/>
      <c r="H67" s="18"/>
    </row>
    <row r="68" spans="6:8" ht="13.5">
      <c r="F68" s="18"/>
      <c r="G68" s="18"/>
      <c r="H68" s="18"/>
    </row>
    <row r="69" spans="6:8" ht="13.5">
      <c r="F69" s="18"/>
      <c r="G69" s="18"/>
      <c r="H69" s="18"/>
    </row>
    <row r="70" spans="6:8" ht="13.5">
      <c r="F70" s="18"/>
      <c r="G70" s="18"/>
      <c r="H70" s="18"/>
    </row>
    <row r="71" spans="6:8" ht="13.5">
      <c r="F71" s="18"/>
      <c r="G71" s="18"/>
      <c r="H71" s="18"/>
    </row>
    <row r="72" spans="6:8" ht="13.5">
      <c r="F72" s="18"/>
      <c r="G72" s="18"/>
      <c r="H72" s="18"/>
    </row>
    <row r="73" spans="6:8" ht="13.5">
      <c r="F73" s="18"/>
      <c r="G73" s="18"/>
      <c r="H73" s="18"/>
    </row>
    <row r="74" spans="6:8" ht="13.5">
      <c r="F74" s="18"/>
      <c r="G74" s="18"/>
      <c r="H74" s="18"/>
    </row>
    <row r="75" spans="6:8" ht="13.5">
      <c r="F75" s="18"/>
      <c r="G75" s="18"/>
      <c r="H75" s="18"/>
    </row>
    <row r="76" spans="6:8" ht="13.5">
      <c r="F76" s="18"/>
      <c r="G76" s="18"/>
      <c r="H76" s="18"/>
    </row>
    <row r="77" spans="6:8" ht="13.5">
      <c r="F77" s="18"/>
      <c r="G77" s="18"/>
      <c r="H77" s="18"/>
    </row>
    <row r="78" spans="6:8" ht="13.5">
      <c r="F78" s="18"/>
      <c r="G78" s="18"/>
      <c r="H78" s="18"/>
    </row>
    <row r="79" spans="6:8" ht="13.5">
      <c r="F79" s="18"/>
      <c r="G79" s="18"/>
      <c r="H79" s="18"/>
    </row>
    <row r="80" spans="6:8" ht="13.5">
      <c r="F80" s="18"/>
      <c r="G80" s="18"/>
      <c r="H80" s="18"/>
    </row>
    <row r="81" spans="6:8" ht="13.5">
      <c r="F81" s="18"/>
      <c r="G81" s="18"/>
      <c r="H81" s="18"/>
    </row>
    <row r="82" spans="6:8" ht="13.5">
      <c r="F82" s="18"/>
      <c r="G82" s="18"/>
      <c r="H82" s="18"/>
    </row>
    <row r="83" spans="6:8" ht="13.5">
      <c r="F83" s="18"/>
      <c r="G83" s="18"/>
      <c r="H83" s="18"/>
    </row>
    <row r="84" spans="6:8" ht="13.5">
      <c r="F84" s="18"/>
      <c r="G84" s="18"/>
      <c r="H84" s="18"/>
    </row>
    <row r="85" spans="6:8" ht="13.5">
      <c r="F85" s="18"/>
      <c r="G85" s="18"/>
      <c r="H85" s="18"/>
    </row>
    <row r="86" spans="6:8" ht="13.5">
      <c r="F86" s="18"/>
      <c r="G86" s="18"/>
      <c r="H86" s="18"/>
    </row>
    <row r="87" spans="6:8" ht="13.5">
      <c r="F87" s="18"/>
      <c r="G87" s="18"/>
      <c r="H87" s="18"/>
    </row>
    <row r="88" spans="6:8" ht="13.5">
      <c r="F88" s="18"/>
      <c r="G88" s="18"/>
      <c r="H88" s="18"/>
    </row>
    <row r="89" spans="6:8" ht="13.5">
      <c r="F89" s="18"/>
      <c r="G89" s="18"/>
      <c r="H89" s="18"/>
    </row>
    <row r="90" spans="6:8" ht="13.5">
      <c r="F90" s="18"/>
      <c r="G90" s="18"/>
      <c r="H90" s="18"/>
    </row>
    <row r="91" spans="6:8" ht="13.5">
      <c r="F91" s="18"/>
      <c r="G91" s="18"/>
      <c r="H91" s="18"/>
    </row>
    <row r="92" spans="6:8" ht="13.5">
      <c r="F92" s="18"/>
      <c r="G92" s="18"/>
      <c r="H92" s="18"/>
    </row>
    <row r="93" spans="6:8" ht="13.5">
      <c r="F93" s="18"/>
      <c r="G93" s="18"/>
      <c r="H93" s="18"/>
    </row>
    <row r="94" spans="6:8" ht="13.5">
      <c r="F94" s="18"/>
      <c r="G94" s="18"/>
      <c r="H94" s="18"/>
    </row>
    <row r="95" spans="6:8" ht="13.5">
      <c r="F95" s="18"/>
      <c r="G95" s="18"/>
      <c r="H95" s="18"/>
    </row>
    <row r="96" spans="6:8" ht="13.5">
      <c r="F96" s="18"/>
      <c r="G96" s="18"/>
      <c r="H96" s="18"/>
    </row>
    <row r="97" spans="6:8" ht="13.5">
      <c r="F97" s="18"/>
      <c r="G97" s="18"/>
      <c r="H97" s="18"/>
    </row>
    <row r="98" spans="6:8" ht="13.5">
      <c r="F98" s="18"/>
      <c r="G98" s="18"/>
      <c r="H98" s="18"/>
    </row>
    <row r="99" spans="6:8" ht="13.5">
      <c r="F99" s="18"/>
      <c r="G99" s="18"/>
      <c r="H99" s="18"/>
    </row>
    <row r="100" spans="6:8" ht="13.5">
      <c r="F100" s="18"/>
      <c r="G100" s="18"/>
      <c r="H100" s="18"/>
    </row>
    <row r="101" spans="6:8" ht="13.5">
      <c r="F101" s="18"/>
      <c r="G101" s="18"/>
      <c r="H101" s="18"/>
    </row>
    <row r="102" spans="6:8" ht="13.5">
      <c r="F102" s="18"/>
      <c r="G102" s="18"/>
      <c r="H102" s="18"/>
    </row>
    <row r="103" spans="6:8" ht="13.5">
      <c r="F103" s="18"/>
      <c r="G103" s="18"/>
      <c r="H103" s="18"/>
    </row>
    <row r="104" spans="6:8" ht="13.5">
      <c r="F104" s="18"/>
      <c r="G104" s="18"/>
      <c r="H104" s="18"/>
    </row>
    <row r="105" spans="6:8" ht="13.5">
      <c r="F105" s="18"/>
      <c r="G105" s="18"/>
      <c r="H105" s="18"/>
    </row>
    <row r="106" spans="6:8" ht="13.5">
      <c r="F106" s="18"/>
      <c r="G106" s="18"/>
      <c r="H106" s="18"/>
    </row>
    <row r="107" spans="6:8" ht="13.5">
      <c r="F107" s="18"/>
      <c r="G107" s="18"/>
      <c r="H107" s="18"/>
    </row>
    <row r="108" spans="6:8" ht="13.5">
      <c r="F108" s="18"/>
      <c r="G108" s="18"/>
      <c r="H108" s="18"/>
    </row>
    <row r="109" spans="6:8" ht="13.5">
      <c r="F109" s="18"/>
      <c r="G109" s="18"/>
      <c r="H109" s="18"/>
    </row>
    <row r="110" spans="6:8" ht="13.5">
      <c r="F110" s="18"/>
      <c r="G110" s="18"/>
      <c r="H110" s="18"/>
    </row>
    <row r="111" spans="6:8" ht="13.5">
      <c r="F111" s="18"/>
      <c r="G111" s="18"/>
      <c r="H111" s="18"/>
    </row>
    <row r="112" spans="6:8" ht="13.5">
      <c r="F112" s="18"/>
      <c r="G112" s="18"/>
      <c r="H112" s="18"/>
    </row>
    <row r="113" spans="6:8" ht="13.5">
      <c r="F113" s="18"/>
      <c r="G113" s="18"/>
      <c r="H113" s="18"/>
    </row>
    <row r="114" spans="6:8" ht="13.5">
      <c r="F114" s="18"/>
      <c r="G114" s="18"/>
      <c r="H114" s="18"/>
    </row>
    <row r="115" spans="6:8" ht="13.5">
      <c r="F115" s="18"/>
      <c r="G115" s="18"/>
      <c r="H115" s="18"/>
    </row>
    <row r="116" spans="6:8" ht="13.5">
      <c r="F116" s="18"/>
      <c r="G116" s="18"/>
      <c r="H116" s="18"/>
    </row>
    <row r="117" spans="6:8" ht="13.5">
      <c r="F117" s="18"/>
      <c r="G117" s="18"/>
      <c r="H117" s="18"/>
    </row>
    <row r="118" spans="6:8" ht="13.5">
      <c r="F118" s="18"/>
      <c r="G118" s="18"/>
      <c r="H118" s="18"/>
    </row>
    <row r="119" spans="6:8" ht="13.5">
      <c r="F119" s="18"/>
      <c r="G119" s="18"/>
      <c r="H119" s="18"/>
    </row>
    <row r="120" spans="6:8" ht="13.5">
      <c r="F120" s="18"/>
      <c r="G120" s="18"/>
      <c r="H120" s="18"/>
    </row>
    <row r="121" spans="6:8" ht="13.5">
      <c r="F121" s="18"/>
      <c r="G121" s="18"/>
      <c r="H121" s="18"/>
    </row>
    <row r="122" spans="6:8" ht="13.5">
      <c r="F122" s="18"/>
      <c r="G122" s="18"/>
      <c r="H122" s="18"/>
    </row>
    <row r="123" spans="6:8" ht="13.5">
      <c r="F123" s="18"/>
      <c r="G123" s="18"/>
      <c r="H123" s="18"/>
    </row>
    <row r="124" spans="6:8" ht="13.5">
      <c r="F124" s="18"/>
      <c r="G124" s="18"/>
      <c r="H124" s="18"/>
    </row>
    <row r="125" spans="6:8" ht="13.5">
      <c r="F125" s="18"/>
      <c r="G125" s="18"/>
      <c r="H125" s="18"/>
    </row>
    <row r="126" spans="6:8" ht="13.5">
      <c r="F126" s="18"/>
      <c r="G126" s="18"/>
      <c r="H126" s="18"/>
    </row>
    <row r="127" spans="6:8" ht="13.5">
      <c r="F127" s="18"/>
      <c r="G127" s="18"/>
      <c r="H127" s="18"/>
    </row>
    <row r="128" spans="6:8" ht="13.5">
      <c r="F128" s="18"/>
      <c r="G128" s="18"/>
      <c r="H128" s="18"/>
    </row>
    <row r="129" spans="6:8" ht="13.5">
      <c r="F129" s="18"/>
      <c r="G129" s="18"/>
      <c r="H129" s="18"/>
    </row>
    <row r="130" spans="6:8" ht="13.5">
      <c r="F130" s="18"/>
      <c r="G130" s="18"/>
      <c r="H130" s="18"/>
    </row>
    <row r="131" spans="6:8" ht="13.5">
      <c r="F131" s="18"/>
      <c r="G131" s="18"/>
      <c r="H131" s="18"/>
    </row>
    <row r="132" spans="6:8" ht="13.5">
      <c r="F132" s="18"/>
      <c r="G132" s="18"/>
      <c r="H132" s="18"/>
    </row>
    <row r="133" spans="6:8" ht="13.5">
      <c r="F133" s="18"/>
      <c r="G133" s="18"/>
      <c r="H133" s="18"/>
    </row>
    <row r="134" spans="6:8" ht="13.5">
      <c r="F134" s="18"/>
      <c r="G134" s="18"/>
      <c r="H134" s="18"/>
    </row>
    <row r="135" spans="6:8" ht="13.5">
      <c r="F135" s="18"/>
      <c r="G135" s="18"/>
      <c r="H135" s="18"/>
    </row>
    <row r="136" spans="6:8" ht="13.5">
      <c r="F136" s="18"/>
      <c r="G136" s="18"/>
      <c r="H136" s="18"/>
    </row>
    <row r="137" spans="6:8" ht="13.5">
      <c r="F137" s="18"/>
      <c r="G137" s="18"/>
      <c r="H137" s="18"/>
    </row>
    <row r="138" spans="6:8" ht="13.5">
      <c r="F138" s="18"/>
      <c r="G138" s="18"/>
      <c r="H138" s="18"/>
    </row>
    <row r="139" spans="6:8" ht="13.5">
      <c r="F139" s="18"/>
      <c r="G139" s="18"/>
      <c r="H139" s="18"/>
    </row>
    <row r="140" spans="6:8" ht="13.5">
      <c r="F140" s="18"/>
      <c r="G140" s="18"/>
      <c r="H140" s="18"/>
    </row>
    <row r="141" spans="6:8" ht="13.5">
      <c r="F141" s="18"/>
      <c r="G141" s="18"/>
      <c r="H141" s="18"/>
    </row>
    <row r="142" spans="6:8" ht="13.5">
      <c r="F142" s="18"/>
      <c r="G142" s="18"/>
      <c r="H142" s="18"/>
    </row>
    <row r="143" spans="6:8" ht="13.5">
      <c r="F143" s="18"/>
      <c r="G143" s="18"/>
      <c r="H143" s="18"/>
    </row>
    <row r="144" spans="6:8" ht="13.5">
      <c r="F144" s="18"/>
      <c r="G144" s="18"/>
      <c r="H144" s="18"/>
    </row>
    <row r="145" spans="6:8" ht="13.5">
      <c r="F145" s="18"/>
      <c r="G145" s="18"/>
      <c r="H145" s="18"/>
    </row>
    <row r="146" spans="6:8" ht="13.5">
      <c r="F146" s="18"/>
      <c r="G146" s="18"/>
      <c r="H146" s="18"/>
    </row>
    <row r="147" spans="6:8" ht="13.5">
      <c r="F147" s="18"/>
      <c r="G147" s="18"/>
      <c r="H147" s="18"/>
    </row>
    <row r="148" spans="6:8" ht="13.5">
      <c r="F148" s="18"/>
      <c r="G148" s="18"/>
      <c r="H148" s="18"/>
    </row>
    <row r="149" spans="6:8" ht="13.5">
      <c r="F149" s="18"/>
      <c r="G149" s="18"/>
      <c r="H149" s="18"/>
    </row>
    <row r="150" spans="6:8" ht="13.5">
      <c r="F150" s="18"/>
      <c r="G150" s="18"/>
      <c r="H150" s="18"/>
    </row>
    <row r="151" spans="6:8" ht="13.5">
      <c r="F151" s="18"/>
      <c r="G151" s="18"/>
      <c r="H151" s="18"/>
    </row>
    <row r="152" spans="6:8" ht="13.5">
      <c r="F152" s="18"/>
      <c r="G152" s="18"/>
      <c r="H152" s="18"/>
    </row>
    <row r="153" spans="6:8" ht="13.5">
      <c r="F153" s="18"/>
      <c r="G153" s="18"/>
      <c r="H153" s="18"/>
    </row>
    <row r="154" spans="6:8" ht="13.5">
      <c r="F154" s="18"/>
      <c r="G154" s="18"/>
      <c r="H154" s="18"/>
    </row>
    <row r="155" spans="6:8" ht="13.5">
      <c r="F155" s="18"/>
      <c r="G155" s="18"/>
      <c r="H155" s="18"/>
    </row>
    <row r="156" spans="6:8" ht="13.5">
      <c r="F156" s="18"/>
      <c r="G156" s="18"/>
      <c r="H156" s="18"/>
    </row>
    <row r="157" spans="6:8" ht="13.5">
      <c r="F157" s="18"/>
      <c r="G157" s="18"/>
      <c r="H157" s="18"/>
    </row>
    <row r="158" spans="6:8" ht="13.5">
      <c r="F158" s="18"/>
      <c r="G158" s="18"/>
      <c r="H158" s="18"/>
    </row>
    <row r="159" spans="6:8" ht="13.5">
      <c r="F159" s="18"/>
      <c r="G159" s="18"/>
      <c r="H159" s="18"/>
    </row>
    <row r="160" spans="6:8" ht="13.5">
      <c r="F160" s="18"/>
      <c r="G160" s="18"/>
      <c r="H160" s="18"/>
    </row>
    <row r="161" spans="6:8" ht="13.5">
      <c r="F161" s="18"/>
      <c r="G161" s="18"/>
      <c r="H161" s="18"/>
    </row>
    <row r="162" spans="6:8" ht="13.5">
      <c r="F162" s="18"/>
      <c r="G162" s="18"/>
      <c r="H162" s="18"/>
    </row>
    <row r="163" spans="6:8" ht="13.5">
      <c r="F163" s="18"/>
      <c r="G163" s="18"/>
      <c r="H163" s="18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  <row r="166" spans="6:8" ht="13.5">
      <c r="F166" s="18"/>
      <c r="G166" s="18"/>
      <c r="H166" s="18"/>
    </row>
    <row r="167" spans="6:8" ht="13.5">
      <c r="F167" s="18"/>
      <c r="G167" s="18"/>
      <c r="H167" s="18"/>
    </row>
    <row r="168" spans="6:8" ht="13.5">
      <c r="F168" s="18"/>
      <c r="G168" s="18"/>
      <c r="H168" s="18"/>
    </row>
    <row r="169" spans="6:8" ht="13.5">
      <c r="F169" s="18"/>
      <c r="G169" s="18"/>
      <c r="H169" s="18"/>
    </row>
    <row r="170" spans="6:8" ht="13.5">
      <c r="F170" s="18"/>
      <c r="G170" s="18"/>
      <c r="H170" s="18"/>
    </row>
    <row r="171" spans="6:8" ht="13.5">
      <c r="F171" s="18"/>
      <c r="G171" s="18"/>
      <c r="H171" s="18"/>
    </row>
    <row r="172" spans="6:8" ht="13.5">
      <c r="F172" s="18"/>
      <c r="G172" s="18"/>
      <c r="H172" s="18"/>
    </row>
    <row r="173" spans="6:8" ht="13.5">
      <c r="F173" s="18"/>
      <c r="G173" s="18"/>
      <c r="H173" s="18"/>
    </row>
    <row r="174" spans="6:8" ht="13.5">
      <c r="F174" s="18"/>
      <c r="G174" s="18"/>
      <c r="H174" s="18"/>
    </row>
    <row r="175" spans="6:8" ht="13.5">
      <c r="F175" s="18"/>
      <c r="G175" s="18"/>
      <c r="H175" s="18"/>
    </row>
    <row r="176" spans="6:8" ht="13.5">
      <c r="F176" s="18"/>
      <c r="G176" s="18"/>
      <c r="H176" s="18"/>
    </row>
    <row r="177" spans="6:8" ht="13.5">
      <c r="F177" s="18"/>
      <c r="G177" s="18"/>
      <c r="H177" s="18"/>
    </row>
    <row r="178" spans="6:8" ht="13.5">
      <c r="F178" s="18"/>
      <c r="G178" s="18"/>
      <c r="H178" s="18"/>
    </row>
    <row r="179" spans="6:8" ht="13.5">
      <c r="F179" s="18"/>
      <c r="G179" s="18"/>
      <c r="H179" s="18"/>
    </row>
    <row r="180" spans="6:8" ht="13.5">
      <c r="F180" s="18"/>
      <c r="G180" s="18"/>
      <c r="H180" s="18"/>
    </row>
    <row r="181" spans="6:8" ht="13.5">
      <c r="F181" s="18"/>
      <c r="G181" s="18"/>
      <c r="H181" s="18"/>
    </row>
    <row r="182" spans="6:8" ht="13.5">
      <c r="F182" s="18"/>
      <c r="G182" s="18"/>
      <c r="H182" s="18"/>
    </row>
    <row r="183" spans="6:8" ht="13.5">
      <c r="F183" s="18"/>
      <c r="G183" s="18"/>
      <c r="H183" s="18"/>
    </row>
    <row r="184" spans="6:8" ht="13.5">
      <c r="F184" s="18"/>
      <c r="G184" s="18"/>
      <c r="H184" s="18"/>
    </row>
    <row r="185" spans="6:8" ht="13.5">
      <c r="F185" s="18"/>
      <c r="G185" s="18"/>
      <c r="H185" s="18"/>
    </row>
    <row r="186" spans="6:8" ht="13.5">
      <c r="F186" s="18"/>
      <c r="G186" s="18"/>
      <c r="H186" s="18"/>
    </row>
    <row r="187" spans="6:8" ht="13.5">
      <c r="F187" s="18"/>
      <c r="G187" s="18"/>
      <c r="H187" s="18"/>
    </row>
    <row r="188" spans="6:8" ht="13.5">
      <c r="F188" s="18"/>
      <c r="G188" s="18"/>
      <c r="H188" s="18"/>
    </row>
    <row r="189" spans="6:8" ht="13.5">
      <c r="F189" s="18"/>
      <c r="G189" s="18"/>
      <c r="H189" s="18"/>
    </row>
    <row r="190" spans="6:8" ht="13.5">
      <c r="F190" s="18"/>
      <c r="G190" s="18"/>
      <c r="H190" s="18"/>
    </row>
    <row r="191" spans="6:8" ht="13.5">
      <c r="F191" s="18"/>
      <c r="G191" s="18"/>
      <c r="H191" s="18"/>
    </row>
    <row r="192" spans="6:8" ht="13.5">
      <c r="F192" s="18"/>
      <c r="G192" s="18"/>
      <c r="H192" s="18"/>
    </row>
    <row r="193" spans="6:8" ht="13.5">
      <c r="F193" s="18"/>
      <c r="G193" s="18"/>
      <c r="H193" s="18"/>
    </row>
    <row r="194" spans="6:8" ht="13.5">
      <c r="F194" s="18"/>
      <c r="G194" s="18"/>
      <c r="H194" s="18"/>
    </row>
    <row r="195" spans="6:8" ht="13.5">
      <c r="F195" s="18"/>
      <c r="G195" s="18"/>
      <c r="H195" s="18"/>
    </row>
    <row r="196" spans="6:8" ht="13.5">
      <c r="F196" s="18"/>
      <c r="G196" s="18"/>
      <c r="H196" s="18"/>
    </row>
    <row r="197" spans="6:8" ht="13.5">
      <c r="F197" s="18"/>
      <c r="G197" s="18"/>
      <c r="H197" s="18"/>
    </row>
    <row r="198" spans="6:8" ht="13.5">
      <c r="F198" s="18"/>
      <c r="G198" s="18"/>
      <c r="H198" s="18"/>
    </row>
    <row r="199" spans="6:8" ht="13.5">
      <c r="F199" s="18"/>
      <c r="G199" s="18"/>
      <c r="H199" s="18"/>
    </row>
    <row r="200" spans="6:8" ht="13.5">
      <c r="F200" s="18"/>
      <c r="G200" s="18"/>
      <c r="H200" s="18"/>
    </row>
    <row r="201" spans="6:8" ht="13.5">
      <c r="F201" s="18"/>
      <c r="G201" s="18"/>
      <c r="H201" s="18"/>
    </row>
    <row r="202" spans="6:8" ht="13.5">
      <c r="F202" s="18"/>
      <c r="G202" s="18"/>
      <c r="H202" s="18"/>
    </row>
    <row r="203" spans="6:8" ht="13.5">
      <c r="F203" s="18"/>
      <c r="G203" s="18"/>
      <c r="H203" s="18"/>
    </row>
    <row r="204" spans="6:8" ht="13.5">
      <c r="F204" s="18"/>
      <c r="G204" s="18"/>
      <c r="H204" s="18"/>
    </row>
    <row r="205" spans="6:8" ht="13.5">
      <c r="F205" s="18"/>
      <c r="G205" s="18"/>
      <c r="H205" s="18"/>
    </row>
    <row r="206" spans="6:8" ht="13.5">
      <c r="F206" s="18"/>
      <c r="G206" s="18"/>
      <c r="H206" s="18"/>
    </row>
    <row r="207" spans="6:8" ht="13.5">
      <c r="F207" s="18"/>
      <c r="G207" s="18"/>
      <c r="H207" s="18"/>
    </row>
    <row r="208" spans="6:8" ht="13.5">
      <c r="F208" s="18"/>
      <c r="G208" s="18"/>
      <c r="H208" s="18"/>
    </row>
    <row r="209" spans="6:8" ht="13.5">
      <c r="F209" s="18"/>
      <c r="G209" s="18"/>
      <c r="H209" s="18"/>
    </row>
    <row r="210" spans="6:8" ht="13.5">
      <c r="F210" s="18"/>
      <c r="G210" s="18"/>
      <c r="H210" s="18"/>
    </row>
    <row r="211" spans="6:8" ht="13.5">
      <c r="F211" s="18"/>
      <c r="G211" s="18"/>
      <c r="H211" s="18"/>
    </row>
    <row r="212" spans="6:8" ht="13.5">
      <c r="F212" s="18"/>
      <c r="G212" s="18"/>
      <c r="H212" s="18"/>
    </row>
    <row r="213" spans="6:8" ht="13.5">
      <c r="F213" s="18"/>
      <c r="G213" s="18"/>
      <c r="H213" s="18"/>
    </row>
    <row r="214" spans="6:8" ht="13.5">
      <c r="F214" s="18"/>
      <c r="G214" s="18"/>
      <c r="H214" s="18"/>
    </row>
    <row r="215" spans="6:8" ht="13.5">
      <c r="F215" s="18"/>
      <c r="G215" s="18"/>
      <c r="H215" s="18"/>
    </row>
    <row r="216" spans="6:8" ht="13.5">
      <c r="F216" s="18"/>
      <c r="G216" s="18"/>
      <c r="H216" s="18"/>
    </row>
    <row r="217" spans="6:8" ht="13.5">
      <c r="F217" s="18"/>
      <c r="G217" s="18"/>
      <c r="H217" s="18"/>
    </row>
    <row r="218" spans="6:8" ht="13.5">
      <c r="F218" s="18"/>
      <c r="G218" s="18"/>
      <c r="H218" s="18"/>
    </row>
    <row r="219" spans="6:8" ht="13.5">
      <c r="F219" s="18"/>
      <c r="G219" s="18"/>
      <c r="H219" s="18"/>
    </row>
    <row r="220" spans="6:8" ht="13.5">
      <c r="F220" s="18"/>
      <c r="G220" s="18"/>
      <c r="H220" s="18"/>
    </row>
    <row r="221" spans="6:8" ht="13.5">
      <c r="F221" s="18"/>
      <c r="G221" s="18"/>
      <c r="H221" s="18"/>
    </row>
    <row r="222" spans="6:8" ht="13.5">
      <c r="F222" s="18"/>
      <c r="G222" s="18"/>
      <c r="H222" s="18"/>
    </row>
    <row r="223" spans="6:8" ht="13.5">
      <c r="F223" s="18"/>
      <c r="G223" s="18"/>
      <c r="H223" s="18"/>
    </row>
    <row r="224" spans="6:8" ht="13.5">
      <c r="F224" s="18"/>
      <c r="G224" s="18"/>
      <c r="H224" s="18"/>
    </row>
    <row r="225" spans="6:8" ht="13.5">
      <c r="F225" s="18"/>
      <c r="G225" s="18"/>
      <c r="H225" s="18"/>
    </row>
    <row r="226" spans="6:8" ht="13.5">
      <c r="F226" s="18"/>
      <c r="G226" s="18"/>
      <c r="H226" s="18"/>
    </row>
    <row r="227" spans="6:8" ht="13.5">
      <c r="F227" s="18"/>
      <c r="G227" s="18"/>
      <c r="H227" s="18"/>
    </row>
    <row r="228" spans="6:8" ht="13.5">
      <c r="F228" s="18"/>
      <c r="G228" s="18"/>
      <c r="H228" s="18"/>
    </row>
    <row r="229" spans="6:8" ht="13.5">
      <c r="F229" s="18"/>
      <c r="G229" s="18"/>
      <c r="H229" s="18"/>
    </row>
    <row r="230" spans="6:8" ht="13.5">
      <c r="F230" s="18"/>
      <c r="G230" s="18"/>
      <c r="H230" s="18"/>
    </row>
    <row r="231" spans="6:8" ht="13.5">
      <c r="F231" s="18"/>
      <c r="G231" s="18"/>
      <c r="H231" s="18"/>
    </row>
    <row r="232" spans="6:8" ht="13.5">
      <c r="F232" s="18"/>
      <c r="G232" s="18"/>
      <c r="H232" s="18"/>
    </row>
    <row r="233" spans="6:8" ht="13.5">
      <c r="F233" s="18"/>
      <c r="G233" s="18"/>
      <c r="H233" s="18"/>
    </row>
    <row r="234" spans="6:8" ht="13.5">
      <c r="F234" s="18"/>
      <c r="G234" s="18"/>
      <c r="H234" s="18"/>
    </row>
    <row r="235" spans="6:8" ht="13.5">
      <c r="F235" s="18"/>
      <c r="G235" s="18"/>
      <c r="H235" s="18"/>
    </row>
    <row r="236" spans="6:8" ht="13.5">
      <c r="F236" s="18"/>
      <c r="G236" s="18"/>
      <c r="H236" s="18"/>
    </row>
    <row r="237" spans="6:8" ht="13.5">
      <c r="F237" s="18"/>
      <c r="G237" s="18"/>
      <c r="H237" s="18"/>
    </row>
    <row r="238" spans="6:8" ht="13.5">
      <c r="F238" s="18"/>
      <c r="G238" s="18"/>
      <c r="H238" s="18"/>
    </row>
    <row r="239" spans="6:8" ht="13.5">
      <c r="F239" s="18"/>
      <c r="G239" s="18"/>
      <c r="H239" s="18"/>
    </row>
    <row r="240" spans="6:8" ht="13.5">
      <c r="F240" s="18"/>
      <c r="G240" s="18"/>
      <c r="H240" s="18"/>
    </row>
    <row r="241" spans="6:8" ht="13.5">
      <c r="F241" s="18"/>
      <c r="G241" s="18"/>
      <c r="H241" s="18"/>
    </row>
    <row r="242" spans="6:8" ht="13.5">
      <c r="F242" s="18"/>
      <c r="G242" s="18"/>
      <c r="H242" s="18"/>
    </row>
    <row r="243" spans="6:8" ht="13.5">
      <c r="F243" s="18"/>
      <c r="G243" s="18"/>
      <c r="H243" s="18"/>
    </row>
    <row r="244" spans="6:8" ht="13.5">
      <c r="F244" s="18"/>
      <c r="G244" s="18"/>
      <c r="H244" s="18"/>
    </row>
    <row r="245" spans="6:8" ht="13.5">
      <c r="F245" s="18"/>
      <c r="G245" s="18"/>
      <c r="H245" s="18"/>
    </row>
    <row r="246" spans="6:8" ht="13.5">
      <c r="F246" s="18"/>
      <c r="G246" s="18"/>
      <c r="H246" s="18"/>
    </row>
    <row r="247" spans="6:8" ht="13.5">
      <c r="F247" s="18"/>
      <c r="G247" s="18"/>
      <c r="H247" s="18"/>
    </row>
    <row r="248" spans="6:8" ht="13.5">
      <c r="F248" s="18"/>
      <c r="G248" s="18"/>
      <c r="H248" s="18"/>
    </row>
    <row r="249" spans="6:8" ht="13.5">
      <c r="F249" s="18"/>
      <c r="G249" s="18"/>
      <c r="H249" s="18"/>
    </row>
    <row r="250" spans="6:8" ht="13.5">
      <c r="F250" s="18"/>
      <c r="G250" s="18"/>
      <c r="H250" s="18"/>
    </row>
    <row r="251" spans="6:8" ht="13.5">
      <c r="F251" s="18"/>
      <c r="G251" s="18"/>
      <c r="H251" s="18"/>
    </row>
    <row r="252" spans="6:8" ht="13.5">
      <c r="F252" s="18"/>
      <c r="G252" s="18"/>
      <c r="H252" s="18"/>
    </row>
    <row r="253" spans="6:8" ht="13.5">
      <c r="F253" s="18"/>
      <c r="G253" s="18"/>
      <c r="H253" s="18"/>
    </row>
    <row r="254" spans="6:8" ht="13.5">
      <c r="F254" s="18"/>
      <c r="G254" s="18"/>
      <c r="H254" s="18"/>
    </row>
    <row r="255" spans="6:8" ht="13.5">
      <c r="F255" s="18"/>
      <c r="G255" s="18"/>
      <c r="H255" s="18"/>
    </row>
    <row r="256" spans="6:8" ht="13.5">
      <c r="F256" s="18"/>
      <c r="G256" s="18"/>
      <c r="H256" s="18"/>
    </row>
    <row r="257" spans="6:8" ht="13.5">
      <c r="F257" s="18"/>
      <c r="G257" s="18"/>
      <c r="H257" s="18"/>
    </row>
    <row r="258" spans="6:8" ht="13.5">
      <c r="F258" s="18"/>
      <c r="G258" s="18"/>
      <c r="H258" s="18"/>
    </row>
    <row r="259" spans="6:8" ht="13.5">
      <c r="F259" s="18"/>
      <c r="G259" s="18"/>
      <c r="H259" s="18"/>
    </row>
    <row r="260" spans="6:8" ht="13.5">
      <c r="F260" s="18"/>
      <c r="G260" s="18"/>
      <c r="H260" s="18"/>
    </row>
    <row r="261" spans="6:8" ht="13.5">
      <c r="F261" s="18"/>
      <c r="G261" s="18"/>
      <c r="H261" s="18"/>
    </row>
    <row r="262" spans="6:8" ht="13.5">
      <c r="F262" s="18"/>
      <c r="G262" s="18"/>
      <c r="H262" s="18"/>
    </row>
    <row r="263" spans="6:8" ht="13.5">
      <c r="F263" s="18"/>
      <c r="G263" s="18"/>
      <c r="H263" s="18"/>
    </row>
    <row r="264" spans="6:8" ht="13.5">
      <c r="F264" s="18"/>
      <c r="G264" s="18"/>
      <c r="H264" s="18"/>
    </row>
    <row r="265" spans="6:8" ht="13.5">
      <c r="F265" s="18"/>
      <c r="G265" s="18"/>
      <c r="H265" s="18"/>
    </row>
    <row r="266" spans="6:8" ht="13.5">
      <c r="F266" s="18"/>
      <c r="G266" s="18"/>
      <c r="H266" s="18"/>
    </row>
    <row r="267" spans="6:8" ht="13.5">
      <c r="F267" s="18"/>
      <c r="G267" s="18"/>
      <c r="H267" s="18"/>
    </row>
    <row r="268" spans="6:8" ht="13.5">
      <c r="F268" s="18"/>
      <c r="G268" s="18"/>
      <c r="H268" s="18"/>
    </row>
    <row r="269" spans="6:8" ht="13.5">
      <c r="F269" s="18"/>
      <c r="G269" s="18"/>
      <c r="H269" s="18"/>
    </row>
    <row r="270" spans="6:8" ht="13.5">
      <c r="F270" s="18"/>
      <c r="G270" s="18"/>
      <c r="H270" s="18"/>
    </row>
    <row r="271" spans="6:8" ht="13.5">
      <c r="F271" s="18"/>
      <c r="G271" s="18"/>
      <c r="H271" s="18"/>
    </row>
    <row r="272" spans="6:8" ht="13.5">
      <c r="F272" s="18"/>
      <c r="G272" s="18"/>
      <c r="H272" s="18"/>
    </row>
    <row r="273" spans="6:8" ht="13.5">
      <c r="F273" s="18"/>
      <c r="G273" s="18"/>
      <c r="H273" s="18"/>
    </row>
    <row r="274" spans="6:8" ht="13.5">
      <c r="F274" s="18"/>
      <c r="G274" s="18"/>
      <c r="H274" s="18"/>
    </row>
    <row r="275" spans="6:8" ht="13.5">
      <c r="F275" s="18"/>
      <c r="G275" s="18"/>
      <c r="H275" s="18"/>
    </row>
    <row r="276" spans="6:8" ht="13.5">
      <c r="F276" s="18"/>
      <c r="G276" s="18"/>
      <c r="H276" s="18"/>
    </row>
    <row r="277" spans="6:8" ht="13.5">
      <c r="F277" s="18"/>
      <c r="G277" s="18"/>
      <c r="H277" s="18"/>
    </row>
    <row r="278" spans="6:8" ht="13.5">
      <c r="F278" s="18"/>
      <c r="G278" s="18"/>
      <c r="H278" s="18"/>
    </row>
    <row r="279" spans="6:8" ht="13.5">
      <c r="F279" s="18"/>
      <c r="G279" s="18"/>
      <c r="H279" s="18"/>
    </row>
    <row r="280" spans="6:8" ht="13.5">
      <c r="F280" s="18"/>
      <c r="G280" s="18"/>
      <c r="H280" s="18"/>
    </row>
    <row r="281" spans="6:8" ht="13.5">
      <c r="F281" s="18"/>
      <c r="G281" s="18"/>
      <c r="H281" s="18"/>
    </row>
    <row r="282" spans="6:8" ht="13.5">
      <c r="F282" s="18"/>
      <c r="G282" s="18"/>
      <c r="H282" s="18"/>
    </row>
    <row r="283" spans="6:8" ht="13.5">
      <c r="F283" s="18"/>
      <c r="G283" s="18"/>
      <c r="H283" s="18"/>
    </row>
    <row r="284" spans="6:8" ht="13.5">
      <c r="F284" s="18"/>
      <c r="G284" s="18"/>
      <c r="H284" s="18"/>
    </row>
    <row r="285" spans="6:8" ht="13.5">
      <c r="F285" s="18"/>
      <c r="G285" s="18"/>
      <c r="H285" s="18"/>
    </row>
    <row r="286" spans="6:8" ht="13.5">
      <c r="F286" s="18"/>
      <c r="G286" s="18"/>
      <c r="H286" s="18"/>
    </row>
    <row r="287" spans="6:8" ht="13.5">
      <c r="F287" s="18"/>
      <c r="G287" s="18"/>
      <c r="H287" s="18"/>
    </row>
    <row r="288" spans="6:8" ht="13.5">
      <c r="F288" s="18"/>
      <c r="G288" s="18"/>
      <c r="H288" s="18"/>
    </row>
    <row r="289" spans="6:8" ht="13.5">
      <c r="F289" s="18"/>
      <c r="G289" s="18"/>
      <c r="H289" s="18"/>
    </row>
    <row r="290" spans="6:8" ht="13.5">
      <c r="F290" s="18"/>
      <c r="G290" s="18"/>
      <c r="H290" s="18"/>
    </row>
    <row r="291" spans="6:8" ht="13.5">
      <c r="F291" s="18"/>
      <c r="G291" s="18"/>
      <c r="H291" s="18"/>
    </row>
    <row r="292" spans="6:8" ht="13.5">
      <c r="F292" s="18"/>
      <c r="G292" s="18"/>
      <c r="H292" s="18"/>
    </row>
    <row r="293" spans="6:8" ht="13.5">
      <c r="F293" s="18"/>
      <c r="G293" s="18"/>
      <c r="H293" s="18"/>
    </row>
    <row r="294" spans="6:8" ht="13.5">
      <c r="F294" s="18"/>
      <c r="G294" s="18"/>
      <c r="H294" s="18"/>
    </row>
    <row r="295" spans="6:8" ht="13.5">
      <c r="F295" s="18"/>
      <c r="G295" s="18"/>
      <c r="H295" s="18"/>
    </row>
    <row r="296" spans="6:8" ht="13.5">
      <c r="F296" s="18"/>
      <c r="G296" s="18"/>
      <c r="H296" s="18"/>
    </row>
    <row r="297" spans="6:8" ht="13.5">
      <c r="F297" s="18"/>
      <c r="G297" s="18"/>
      <c r="H297" s="18"/>
    </row>
    <row r="298" spans="6:8" ht="13.5">
      <c r="F298" s="18"/>
      <c r="G298" s="18"/>
      <c r="H298" s="18"/>
    </row>
    <row r="299" spans="6:8" ht="13.5">
      <c r="F299" s="18"/>
      <c r="G299" s="18"/>
      <c r="H299" s="18"/>
    </row>
    <row r="300" spans="6:8" ht="13.5">
      <c r="F300" s="18"/>
      <c r="G300" s="18"/>
      <c r="H300" s="18"/>
    </row>
    <row r="301" spans="6:8" ht="13.5">
      <c r="F301" s="18"/>
      <c r="G301" s="18"/>
      <c r="H301" s="18"/>
    </row>
    <row r="302" spans="6:8" ht="13.5">
      <c r="F302" s="18"/>
      <c r="G302" s="18"/>
      <c r="H302" s="18"/>
    </row>
    <row r="303" spans="6:8" ht="13.5">
      <c r="F303" s="18"/>
      <c r="G303" s="18"/>
      <c r="H303" s="18"/>
    </row>
    <row r="304" spans="6:8" ht="13.5">
      <c r="F304" s="18"/>
      <c r="G304" s="18"/>
      <c r="H304" s="18"/>
    </row>
    <row r="305" spans="6:8" ht="13.5">
      <c r="F305" s="18"/>
      <c r="G305" s="18"/>
      <c r="H305" s="18"/>
    </row>
    <row r="306" spans="6:8" ht="13.5">
      <c r="F306" s="18"/>
      <c r="G306" s="18"/>
      <c r="H306" s="18"/>
    </row>
    <row r="307" spans="6:8" ht="13.5">
      <c r="F307" s="18"/>
      <c r="G307" s="18"/>
      <c r="H307" s="18"/>
    </row>
    <row r="308" spans="6:8" ht="13.5">
      <c r="F308" s="18"/>
      <c r="G308" s="18"/>
      <c r="H308" s="18"/>
    </row>
    <row r="309" spans="6:8" ht="13.5">
      <c r="F309" s="18"/>
      <c r="G309" s="18"/>
      <c r="H309" s="18"/>
    </row>
    <row r="310" spans="6:8" ht="13.5">
      <c r="F310" s="18"/>
      <c r="G310" s="18"/>
      <c r="H310" s="18"/>
    </row>
    <row r="311" spans="6:8" ht="13.5">
      <c r="F311" s="18"/>
      <c r="G311" s="18"/>
      <c r="H311" s="18"/>
    </row>
    <row r="312" spans="6:8" ht="13.5">
      <c r="F312" s="18"/>
      <c r="G312" s="18"/>
      <c r="H312" s="18"/>
    </row>
    <row r="313" spans="6:8" ht="13.5">
      <c r="F313" s="18"/>
      <c r="G313" s="18"/>
      <c r="H313" s="18"/>
    </row>
    <row r="314" spans="6:8" ht="13.5">
      <c r="F314" s="18"/>
      <c r="G314" s="18"/>
      <c r="H314" s="18"/>
    </row>
    <row r="315" spans="6:8" ht="13.5">
      <c r="F315" s="18"/>
      <c r="G315" s="18"/>
      <c r="H315" s="18"/>
    </row>
    <row r="316" spans="6:8" ht="13.5">
      <c r="F316" s="18"/>
      <c r="G316" s="18"/>
      <c r="H316" s="18"/>
    </row>
    <row r="317" spans="6:8" ht="13.5">
      <c r="F317" s="18"/>
      <c r="G317" s="18"/>
      <c r="H317" s="18"/>
    </row>
    <row r="318" spans="6:8" ht="13.5">
      <c r="F318" s="18"/>
      <c r="G318" s="18"/>
      <c r="H318" s="18"/>
    </row>
    <row r="319" spans="6:8" ht="13.5">
      <c r="F319" s="18"/>
      <c r="G319" s="18"/>
      <c r="H319" s="18"/>
    </row>
    <row r="320" spans="6:8" ht="13.5">
      <c r="F320" s="18"/>
      <c r="G320" s="18"/>
      <c r="H320" s="18"/>
    </row>
    <row r="321" spans="6:8" ht="13.5">
      <c r="F321" s="18"/>
      <c r="G321" s="18"/>
      <c r="H321" s="18"/>
    </row>
    <row r="322" spans="6:8" ht="13.5">
      <c r="F322" s="18"/>
      <c r="G322" s="18"/>
      <c r="H322" s="18"/>
    </row>
    <row r="323" spans="6:8" ht="13.5">
      <c r="F323" s="18"/>
      <c r="G323" s="18"/>
      <c r="H323" s="18"/>
    </row>
    <row r="324" spans="6:8" ht="13.5">
      <c r="F324" s="18"/>
      <c r="G324" s="18"/>
      <c r="H324" s="18"/>
    </row>
    <row r="325" spans="6:8" ht="13.5">
      <c r="F325" s="18"/>
      <c r="G325" s="18"/>
      <c r="H325" s="18"/>
    </row>
    <row r="326" spans="6:8" ht="13.5">
      <c r="F326" s="18"/>
      <c r="G326" s="18"/>
      <c r="H326" s="18"/>
    </row>
    <row r="327" spans="6:8" ht="13.5">
      <c r="F327" s="18"/>
      <c r="G327" s="18"/>
      <c r="H327" s="18"/>
    </row>
    <row r="328" spans="6:8" ht="13.5">
      <c r="F328" s="18"/>
      <c r="G328" s="18"/>
      <c r="H328" s="18"/>
    </row>
    <row r="329" spans="6:8" ht="13.5">
      <c r="F329" s="18"/>
      <c r="G329" s="18"/>
      <c r="H329" s="18"/>
    </row>
    <row r="330" spans="6:8" ht="13.5">
      <c r="F330" s="18"/>
      <c r="G330" s="18"/>
      <c r="H330" s="18"/>
    </row>
    <row r="331" spans="6:8" ht="13.5">
      <c r="F331" s="18"/>
      <c r="G331" s="18"/>
      <c r="H331" s="18"/>
    </row>
    <row r="332" spans="6:8" ht="13.5">
      <c r="F332" s="18"/>
      <c r="G332" s="18"/>
      <c r="H332" s="18"/>
    </row>
    <row r="333" spans="6:8" ht="13.5">
      <c r="F333" s="18"/>
      <c r="G333" s="18"/>
      <c r="H333" s="18"/>
    </row>
    <row r="334" spans="6:8" ht="13.5">
      <c r="F334" s="18"/>
      <c r="G334" s="18"/>
      <c r="H334" s="18"/>
    </row>
    <row r="335" spans="6:8" ht="13.5">
      <c r="F335" s="18"/>
      <c r="G335" s="18"/>
      <c r="H335" s="18"/>
    </row>
    <row r="336" spans="6:8" ht="13.5">
      <c r="F336" s="18"/>
      <c r="G336" s="18"/>
      <c r="H336" s="18"/>
    </row>
    <row r="337" spans="6:8" ht="13.5">
      <c r="F337" s="18"/>
      <c r="G337" s="18"/>
      <c r="H337" s="18"/>
    </row>
    <row r="338" spans="6:8" ht="13.5">
      <c r="F338" s="18"/>
      <c r="G338" s="18"/>
      <c r="H338" s="18"/>
    </row>
    <row r="339" spans="6:8" ht="13.5">
      <c r="F339" s="18"/>
      <c r="G339" s="18"/>
      <c r="H339" s="18"/>
    </row>
    <row r="340" spans="6:8" ht="13.5">
      <c r="F340" s="18"/>
      <c r="G340" s="18"/>
      <c r="H340" s="18"/>
    </row>
    <row r="341" spans="6:8" ht="13.5">
      <c r="F341" s="18"/>
      <c r="G341" s="18"/>
      <c r="H341" s="18"/>
    </row>
    <row r="342" spans="6:8" ht="13.5">
      <c r="F342" s="18"/>
      <c r="G342" s="18"/>
      <c r="H342" s="18"/>
    </row>
    <row r="343" spans="6:8" ht="13.5">
      <c r="F343" s="18"/>
      <c r="G343" s="18"/>
      <c r="H343" s="18"/>
    </row>
    <row r="344" spans="6:8" ht="13.5">
      <c r="F344" s="18"/>
      <c r="G344" s="18"/>
      <c r="H344" s="18"/>
    </row>
    <row r="345" spans="6:8" ht="13.5">
      <c r="F345" s="18"/>
      <c r="G345" s="18"/>
      <c r="H345" s="18"/>
    </row>
    <row r="346" spans="6:8" ht="13.5">
      <c r="F346" s="18"/>
      <c r="G346" s="18"/>
      <c r="H346" s="18"/>
    </row>
    <row r="347" spans="6:8" ht="13.5">
      <c r="F347" s="18"/>
      <c r="G347" s="18"/>
      <c r="H347" s="18"/>
    </row>
    <row r="348" spans="6:8" ht="13.5">
      <c r="F348" s="18"/>
      <c r="G348" s="18"/>
      <c r="H348" s="18"/>
    </row>
    <row r="349" spans="6:8" ht="13.5">
      <c r="F349" s="18"/>
      <c r="G349" s="18"/>
      <c r="H349" s="18"/>
    </row>
    <row r="350" spans="6:8" ht="13.5">
      <c r="F350" s="18"/>
      <c r="G350" s="18"/>
      <c r="H350" s="18"/>
    </row>
    <row r="351" spans="6:8" ht="13.5">
      <c r="F351" s="18"/>
      <c r="G351" s="18"/>
      <c r="H351" s="18"/>
    </row>
    <row r="352" spans="6:8" ht="13.5">
      <c r="F352" s="18"/>
      <c r="G352" s="18"/>
      <c r="H352" s="18"/>
    </row>
    <row r="353" spans="6:8" ht="13.5">
      <c r="F353" s="18"/>
      <c r="G353" s="18"/>
      <c r="H353" s="18"/>
    </row>
    <row r="354" spans="6:8" ht="13.5">
      <c r="F354" s="18"/>
      <c r="G354" s="18"/>
      <c r="H354" s="18"/>
    </row>
    <row r="355" spans="6:8" ht="13.5">
      <c r="F355" s="18"/>
      <c r="G355" s="18"/>
      <c r="H355" s="18"/>
    </row>
    <row r="356" spans="6:8" ht="13.5">
      <c r="F356" s="18"/>
      <c r="G356" s="18"/>
      <c r="H356" s="18"/>
    </row>
    <row r="357" spans="6:8" ht="13.5">
      <c r="F357" s="18"/>
      <c r="G357" s="18"/>
      <c r="H357" s="18"/>
    </row>
    <row r="358" spans="6:8" ht="13.5">
      <c r="F358" s="18"/>
      <c r="G358" s="18"/>
      <c r="H358" s="18"/>
    </row>
    <row r="359" spans="6:8" ht="13.5">
      <c r="F359" s="18"/>
      <c r="G359" s="18"/>
      <c r="H359" s="18"/>
    </row>
    <row r="360" spans="6:8" ht="13.5">
      <c r="F360" s="18"/>
      <c r="G360" s="18"/>
      <c r="H360" s="18"/>
    </row>
    <row r="361" spans="6:8" ht="13.5">
      <c r="F361" s="18"/>
      <c r="G361" s="18"/>
      <c r="H361" s="18"/>
    </row>
    <row r="362" spans="6:8" ht="13.5">
      <c r="F362" s="18"/>
      <c r="G362" s="18"/>
      <c r="H362" s="18"/>
    </row>
    <row r="363" spans="6:8" ht="13.5">
      <c r="F363" s="18"/>
      <c r="G363" s="18"/>
      <c r="H363" s="18"/>
    </row>
    <row r="364" spans="6:8" ht="13.5">
      <c r="F364" s="18"/>
      <c r="G364" s="18"/>
      <c r="H364" s="18"/>
    </row>
    <row r="365" spans="6:8" ht="13.5">
      <c r="F365" s="18"/>
      <c r="G365" s="18"/>
      <c r="H365" s="18"/>
    </row>
    <row r="366" spans="6:8" ht="13.5">
      <c r="F366" s="18"/>
      <c r="G366" s="18"/>
      <c r="H366" s="18"/>
    </row>
    <row r="367" spans="6:8" ht="13.5">
      <c r="F367" s="18"/>
      <c r="G367" s="18"/>
      <c r="H367" s="18"/>
    </row>
    <row r="368" spans="6:8" ht="13.5">
      <c r="F368" s="18"/>
      <c r="G368" s="18"/>
      <c r="H368" s="18"/>
    </row>
    <row r="369" spans="6:8" ht="13.5">
      <c r="F369" s="18"/>
      <c r="G369" s="18"/>
      <c r="H369" s="18"/>
    </row>
    <row r="370" spans="6:8" ht="13.5">
      <c r="F370" s="18"/>
      <c r="G370" s="18"/>
      <c r="H370" s="18"/>
    </row>
    <row r="371" spans="6:8" ht="13.5">
      <c r="F371" s="18"/>
      <c r="G371" s="18"/>
      <c r="H371" s="18"/>
    </row>
    <row r="372" spans="6:8" ht="13.5">
      <c r="F372" s="18"/>
      <c r="G372" s="18"/>
      <c r="H372" s="18"/>
    </row>
    <row r="373" spans="6:8" ht="13.5">
      <c r="F373" s="18"/>
      <c r="G373" s="18"/>
      <c r="H373" s="18"/>
    </row>
    <row r="374" spans="6:8" ht="13.5">
      <c r="F374" s="18"/>
      <c r="G374" s="18"/>
      <c r="H374" s="18"/>
    </row>
    <row r="375" spans="6:8" ht="13.5">
      <c r="F375" s="18"/>
      <c r="G375" s="18"/>
      <c r="H375" s="18"/>
    </row>
    <row r="376" spans="6:8" ht="13.5">
      <c r="F376" s="18"/>
      <c r="G376" s="18"/>
      <c r="H376" s="18"/>
    </row>
    <row r="377" spans="6:8" ht="13.5">
      <c r="F377" s="18"/>
      <c r="G377" s="18"/>
      <c r="H377" s="18"/>
    </row>
    <row r="378" spans="6:8" ht="13.5">
      <c r="F378" s="18"/>
      <c r="G378" s="18"/>
      <c r="H378" s="18"/>
    </row>
    <row r="379" spans="6:8" ht="13.5">
      <c r="F379" s="18"/>
      <c r="G379" s="18"/>
      <c r="H379" s="18"/>
    </row>
    <row r="380" spans="6:8" ht="13.5">
      <c r="F380" s="18"/>
      <c r="G380" s="18"/>
      <c r="H380" s="18"/>
    </row>
    <row r="381" spans="6:8" ht="13.5">
      <c r="F381" s="18"/>
      <c r="G381" s="18"/>
      <c r="H381" s="18"/>
    </row>
    <row r="382" spans="6:8" ht="13.5">
      <c r="F382" s="18"/>
      <c r="G382" s="18"/>
      <c r="H382" s="18"/>
    </row>
    <row r="383" spans="6:8" ht="13.5">
      <c r="F383" s="18"/>
      <c r="G383" s="18"/>
      <c r="H383" s="18"/>
    </row>
    <row r="384" spans="6:8" ht="13.5">
      <c r="F384" s="18"/>
      <c r="G384" s="18"/>
      <c r="H384" s="18"/>
    </row>
    <row r="385" spans="6:8" ht="13.5">
      <c r="F385" s="18"/>
      <c r="G385" s="18"/>
      <c r="H385" s="18"/>
    </row>
    <row r="386" spans="6:8" ht="13.5">
      <c r="F386" s="18"/>
      <c r="G386" s="18"/>
      <c r="H386" s="18"/>
    </row>
    <row r="387" spans="6:8" ht="13.5">
      <c r="F387" s="18"/>
      <c r="G387" s="18"/>
      <c r="H387" s="18"/>
    </row>
    <row r="388" spans="6:8" ht="13.5">
      <c r="F388" s="18"/>
      <c r="G388" s="18"/>
      <c r="H388" s="18"/>
    </row>
    <row r="389" spans="6:8" ht="13.5">
      <c r="F389" s="18"/>
      <c r="G389" s="18"/>
      <c r="H389" s="18"/>
    </row>
    <row r="390" spans="6:8" ht="13.5">
      <c r="F390" s="18"/>
      <c r="G390" s="18"/>
      <c r="H390" s="18"/>
    </row>
    <row r="391" spans="6:8" ht="13.5">
      <c r="F391" s="18"/>
      <c r="G391" s="18"/>
      <c r="H391" s="18"/>
    </row>
    <row r="392" spans="6:8" ht="13.5">
      <c r="F392" s="18"/>
      <c r="G392" s="18"/>
      <c r="H392" s="18"/>
    </row>
    <row r="393" spans="6:8" ht="13.5">
      <c r="F393" s="18"/>
      <c r="G393" s="18"/>
      <c r="H393" s="18"/>
    </row>
    <row r="394" spans="6:8" ht="13.5">
      <c r="F394" s="18"/>
      <c r="G394" s="18"/>
      <c r="H394" s="18"/>
    </row>
    <row r="395" spans="6:8" ht="13.5">
      <c r="F395" s="18"/>
      <c r="G395" s="18"/>
      <c r="H395" s="18"/>
    </row>
    <row r="396" spans="6:8" ht="13.5">
      <c r="F396" s="18"/>
      <c r="G396" s="18"/>
      <c r="H396" s="18"/>
    </row>
    <row r="397" spans="6:8" ht="13.5">
      <c r="F397" s="18"/>
      <c r="G397" s="18"/>
      <c r="H397" s="18"/>
    </row>
    <row r="398" spans="6:8" ht="13.5">
      <c r="F398" s="18"/>
      <c r="G398" s="18"/>
      <c r="H398" s="18"/>
    </row>
    <row r="399" spans="6:8" ht="13.5">
      <c r="F399" s="18"/>
      <c r="G399" s="18"/>
      <c r="H399" s="18"/>
    </row>
    <row r="400" spans="6:8" ht="13.5">
      <c r="F400" s="18"/>
      <c r="G400" s="18"/>
      <c r="H400" s="18"/>
    </row>
    <row r="401" spans="6:8" ht="13.5">
      <c r="F401" s="18"/>
      <c r="G401" s="18"/>
      <c r="H401" s="18"/>
    </row>
    <row r="402" spans="6:8" ht="13.5">
      <c r="F402" s="18"/>
      <c r="G402" s="18"/>
      <c r="H402" s="18"/>
    </row>
    <row r="403" spans="6:8" ht="13.5">
      <c r="F403" s="18"/>
      <c r="G403" s="18"/>
      <c r="H403" s="18"/>
    </row>
    <row r="404" spans="6:8" ht="13.5">
      <c r="F404" s="18"/>
      <c r="G404" s="18"/>
      <c r="H404" s="18"/>
    </row>
    <row r="405" spans="6:8" ht="13.5">
      <c r="F405" s="18"/>
      <c r="G405" s="18"/>
      <c r="H405" s="18"/>
    </row>
    <row r="406" spans="6:8" ht="13.5">
      <c r="F406" s="18"/>
      <c r="G406" s="18"/>
      <c r="H406" s="18"/>
    </row>
    <row r="407" spans="6:8" ht="13.5">
      <c r="F407" s="18"/>
      <c r="G407" s="18"/>
      <c r="H407" s="18"/>
    </row>
    <row r="408" spans="6:8" ht="13.5">
      <c r="F408" s="18"/>
      <c r="G408" s="18"/>
      <c r="H408" s="18"/>
    </row>
    <row r="409" spans="6:8" ht="13.5">
      <c r="F409" s="18"/>
      <c r="G409" s="18"/>
      <c r="H409" s="18"/>
    </row>
    <row r="410" spans="6:8" ht="13.5">
      <c r="F410" s="18"/>
      <c r="G410" s="18"/>
      <c r="H410" s="18"/>
    </row>
    <row r="411" spans="6:8" ht="13.5">
      <c r="F411" s="18"/>
      <c r="G411" s="18"/>
      <c r="H411" s="18"/>
    </row>
    <row r="412" spans="6:8" ht="13.5">
      <c r="F412" s="18"/>
      <c r="G412" s="18"/>
      <c r="H412" s="18"/>
    </row>
    <row r="413" spans="6:8" ht="13.5">
      <c r="F413" s="18"/>
      <c r="G413" s="18"/>
      <c r="H413" s="18"/>
    </row>
    <row r="414" spans="6:8" ht="13.5">
      <c r="F414" s="18"/>
      <c r="G414" s="18"/>
      <c r="H414" s="18"/>
    </row>
    <row r="415" spans="6:8" ht="13.5">
      <c r="F415" s="18"/>
      <c r="G415" s="18"/>
      <c r="H415" s="18"/>
    </row>
    <row r="416" spans="6:8" ht="13.5">
      <c r="F416" s="18"/>
      <c r="G416" s="18"/>
      <c r="H416" s="18"/>
    </row>
    <row r="417" spans="6:8" ht="13.5">
      <c r="F417" s="18"/>
      <c r="G417" s="18"/>
      <c r="H417" s="18"/>
    </row>
    <row r="418" spans="6:8" ht="13.5">
      <c r="F418" s="18"/>
      <c r="G418" s="18"/>
      <c r="H418" s="18"/>
    </row>
    <row r="419" spans="6:8" ht="13.5">
      <c r="F419" s="18"/>
      <c r="G419" s="18"/>
      <c r="H419" s="18"/>
    </row>
    <row r="420" spans="6:8" ht="13.5">
      <c r="F420" s="18"/>
      <c r="G420" s="18"/>
      <c r="H420" s="18"/>
    </row>
    <row r="421" spans="6:8" ht="13.5">
      <c r="F421" s="18"/>
      <c r="G421" s="18"/>
      <c r="H421" s="18"/>
    </row>
    <row r="422" spans="6:8" ht="13.5">
      <c r="F422" s="18"/>
      <c r="G422" s="18"/>
      <c r="H422" s="18"/>
    </row>
    <row r="423" spans="6:8" ht="13.5">
      <c r="F423" s="18"/>
      <c r="G423" s="18"/>
      <c r="H423" s="18"/>
    </row>
    <row r="424" spans="6:8" ht="13.5">
      <c r="F424" s="18"/>
      <c r="G424" s="18"/>
      <c r="H424" s="18"/>
    </row>
    <row r="425" spans="6:8" ht="13.5">
      <c r="F425" s="18"/>
      <c r="G425" s="18"/>
      <c r="H425" s="18"/>
    </row>
    <row r="426" spans="6:8" ht="13.5">
      <c r="F426" s="18"/>
      <c r="G426" s="18"/>
      <c r="H426" s="18"/>
    </row>
    <row r="427" spans="6:8" ht="13.5">
      <c r="F427" s="18"/>
      <c r="G427" s="18"/>
      <c r="H427" s="18"/>
    </row>
    <row r="428" spans="6:8" ht="13.5">
      <c r="F428" s="18"/>
      <c r="G428" s="18"/>
      <c r="H428" s="18"/>
    </row>
    <row r="429" spans="6:8" ht="13.5">
      <c r="F429" s="18"/>
      <c r="G429" s="18"/>
      <c r="H429" s="18"/>
    </row>
    <row r="430" spans="6:8" ht="13.5">
      <c r="F430" s="18"/>
      <c r="G430" s="18"/>
      <c r="H430" s="18"/>
    </row>
    <row r="431" spans="6:8" ht="13.5">
      <c r="F431" s="18"/>
      <c r="G431" s="18"/>
      <c r="H431" s="18"/>
    </row>
    <row r="432" spans="6:8" ht="13.5">
      <c r="F432" s="18"/>
      <c r="G432" s="18"/>
      <c r="H432" s="18"/>
    </row>
    <row r="433" spans="6:8" ht="13.5">
      <c r="F433" s="18"/>
      <c r="G433" s="18"/>
      <c r="H433" s="18"/>
    </row>
    <row r="434" spans="6:8" ht="13.5">
      <c r="F434" s="18"/>
      <c r="G434" s="18"/>
      <c r="H434" s="18"/>
    </row>
    <row r="435" spans="6:8" ht="13.5">
      <c r="F435" s="18"/>
      <c r="G435" s="18"/>
      <c r="H435" s="18"/>
    </row>
    <row r="436" spans="6:8" ht="13.5">
      <c r="F436" s="18"/>
      <c r="G436" s="18"/>
      <c r="H436" s="18"/>
    </row>
    <row r="437" spans="6:8" ht="13.5">
      <c r="F437" s="18"/>
      <c r="G437" s="18"/>
      <c r="H437" s="18"/>
    </row>
    <row r="438" spans="6:8" ht="13.5">
      <c r="F438" s="18"/>
      <c r="G438" s="18"/>
      <c r="H438" s="18"/>
    </row>
    <row r="439" spans="6:8" ht="13.5">
      <c r="F439" s="18"/>
      <c r="G439" s="18"/>
      <c r="H439" s="18"/>
    </row>
    <row r="440" spans="6:8" ht="13.5">
      <c r="F440" s="18"/>
      <c r="G440" s="18"/>
      <c r="H440" s="18"/>
    </row>
    <row r="441" spans="6:8" ht="13.5">
      <c r="F441" s="18"/>
      <c r="G441" s="18"/>
      <c r="H441" s="18"/>
    </row>
    <row r="442" spans="6:8" ht="13.5">
      <c r="F442" s="18"/>
      <c r="G442" s="18"/>
      <c r="H442" s="18"/>
    </row>
    <row r="443" spans="6:8" ht="13.5">
      <c r="F443" s="18"/>
      <c r="G443" s="18"/>
      <c r="H443" s="18"/>
    </row>
    <row r="444" spans="6:8" ht="13.5">
      <c r="F444" s="18"/>
      <c r="G444" s="18"/>
      <c r="H444" s="18"/>
    </row>
    <row r="445" spans="6:8" ht="13.5">
      <c r="F445" s="18"/>
      <c r="G445" s="18"/>
      <c r="H445" s="18"/>
    </row>
    <row r="446" spans="6:8" ht="13.5">
      <c r="F446" s="18"/>
      <c r="G446" s="18"/>
      <c r="H446" s="18"/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showGridLines="0" zoomScaleSheetLayoutView="70" workbookViewId="0" topLeftCell="A1">
      <selection activeCell="Q10" sqref="Q10"/>
    </sheetView>
  </sheetViews>
  <sheetFormatPr defaultColWidth="9.00390625" defaultRowHeight="13.5"/>
  <cols>
    <col min="1" max="1" width="2.625" style="14" customWidth="1"/>
    <col min="2" max="2" width="3.125" style="14" customWidth="1"/>
    <col min="3" max="3" width="16.25390625" style="14" customWidth="1"/>
    <col min="4" max="4" width="11.375" style="14" customWidth="1"/>
    <col min="5" max="5" width="10.625" style="14" customWidth="1"/>
    <col min="6" max="6" width="11.625" style="14" customWidth="1"/>
    <col min="7" max="7" width="11.375" style="14" customWidth="1"/>
    <col min="8" max="8" width="10.625" style="14" customWidth="1"/>
    <col min="9" max="9" width="11.625" style="14" customWidth="1"/>
    <col min="10" max="12" width="5.625" style="14" customWidth="1"/>
    <col min="13" max="16384" width="9.00390625" style="14" customWidth="1"/>
  </cols>
  <sheetData>
    <row r="1" spans="1:12" s="12" customFormat="1" ht="30.75" customHeight="1">
      <c r="A1" s="270" t="s">
        <v>173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3:12" ht="24" customHeight="1"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4" t="s">
        <v>63</v>
      </c>
      <c r="L3" s="24" t="s">
        <v>64</v>
      </c>
    </row>
    <row r="4" spans="1:12" s="27" customFormat="1" ht="27" customHeight="1">
      <c r="A4" s="290" t="s">
        <v>113</v>
      </c>
      <c r="B4" s="291"/>
      <c r="C4" s="292"/>
      <c r="D4" s="286" t="s">
        <v>77</v>
      </c>
      <c r="E4" s="287"/>
      <c r="F4" s="288"/>
      <c r="G4" s="286" t="s">
        <v>78</v>
      </c>
      <c r="H4" s="287"/>
      <c r="I4" s="288"/>
      <c r="J4" s="286" t="s">
        <v>79</v>
      </c>
      <c r="K4" s="287"/>
      <c r="L4" s="289"/>
    </row>
    <row r="5" spans="1:12" s="27" customFormat="1" ht="27" customHeight="1" thickBot="1">
      <c r="A5" s="283" t="s">
        <v>112</v>
      </c>
      <c r="B5" s="284"/>
      <c r="C5" s="285"/>
      <c r="D5" s="28" t="s">
        <v>80</v>
      </c>
      <c r="E5" s="29" t="s">
        <v>81</v>
      </c>
      <c r="F5" s="30" t="s">
        <v>82</v>
      </c>
      <c r="G5" s="28" t="s">
        <v>80</v>
      </c>
      <c r="H5" s="29" t="s">
        <v>81</v>
      </c>
      <c r="I5" s="30" t="s">
        <v>82</v>
      </c>
      <c r="J5" s="28" t="s">
        <v>83</v>
      </c>
      <c r="K5" s="29" t="s">
        <v>84</v>
      </c>
      <c r="L5" s="40" t="s">
        <v>82</v>
      </c>
    </row>
    <row r="6" spans="1:12" ht="27" customHeight="1" thickTop="1">
      <c r="A6" s="274" t="s">
        <v>85</v>
      </c>
      <c r="B6" s="275"/>
      <c r="C6" s="276"/>
      <c r="D6" s="31">
        <f>SUM(D7,D27)</f>
        <v>133678184</v>
      </c>
      <c r="E6" s="32">
        <f>SUM(E7,E27)</f>
        <v>15986665</v>
      </c>
      <c r="F6" s="33">
        <f>SUM(D6:E6)</f>
        <v>149664849</v>
      </c>
      <c r="G6" s="31">
        <f>SUM(G7,G27)</f>
        <v>128690626</v>
      </c>
      <c r="H6" s="32">
        <f>SUM(H7,H27)</f>
        <v>3758453</v>
      </c>
      <c r="I6" s="33">
        <f>SUM(G6:H6)</f>
        <v>132449079</v>
      </c>
      <c r="J6" s="41">
        <f>IF(D6=0,"-",ROUND((G6/D6)*100,1))</f>
        <v>96.3</v>
      </c>
      <c r="K6" s="42">
        <f>IF(E6=0,"-",ROUND((H6/E6)*100,1))</f>
        <v>23.5</v>
      </c>
      <c r="L6" s="43">
        <f>IF(F6=0,"-",ROUND((I6/F6)*100,1))</f>
        <v>88.5</v>
      </c>
    </row>
    <row r="7" spans="1:12" ht="27" customHeight="1">
      <c r="A7" s="267" t="s">
        <v>111</v>
      </c>
      <c r="B7" s="268"/>
      <c r="C7" s="269"/>
      <c r="D7" s="34">
        <f>SUM(D8,D13,D21,D22,D23,D24)</f>
        <v>132875784</v>
      </c>
      <c r="E7" s="35">
        <f>SUM(E8,E13,E21,E22,E23,E24)</f>
        <v>15976097</v>
      </c>
      <c r="F7" s="36">
        <f aca="true" t="shared" si="0" ref="F7:F33">SUM(D7:E7)</f>
        <v>148851881</v>
      </c>
      <c r="G7" s="34">
        <f>SUM(G8,G13,G21,G22,G23,G24)</f>
        <v>127890832</v>
      </c>
      <c r="H7" s="35">
        <f>SUM(H8,H13,H21,H22,H23,H24)</f>
        <v>3754773</v>
      </c>
      <c r="I7" s="36">
        <f aca="true" t="shared" si="1" ref="I7:I33">SUM(G7:H7)</f>
        <v>131645605</v>
      </c>
      <c r="J7" s="44">
        <f aca="true" t="shared" si="2" ref="J7:J33">IF(D7=0,"-",ROUND((G7/D7)*100,1))</f>
        <v>96.2</v>
      </c>
      <c r="K7" s="45">
        <f aca="true" t="shared" si="3" ref="K7:K33">IF(E7=0,"-",ROUND((H7/E7)*100,1))</f>
        <v>23.5</v>
      </c>
      <c r="L7" s="46">
        <f aca="true" t="shared" si="4" ref="L7:L33">IF(F7=0,"-",ROUND((I7/F7)*100,1))</f>
        <v>88.4</v>
      </c>
    </row>
    <row r="8" spans="1:12" ht="27" customHeight="1">
      <c r="A8" s="271" t="s">
        <v>110</v>
      </c>
      <c r="B8" s="272"/>
      <c r="C8" s="273"/>
      <c r="D8" s="51">
        <f>SUM(D9:D12)</f>
        <v>56022779</v>
      </c>
      <c r="E8" s="52">
        <f>SUM(E9:E12)</f>
        <v>3590994</v>
      </c>
      <c r="F8" s="53">
        <f t="shared" si="0"/>
        <v>59613773</v>
      </c>
      <c r="G8" s="51">
        <f>SUM(G9:G12)</f>
        <v>54306370</v>
      </c>
      <c r="H8" s="52">
        <f>SUM(H9:H12)</f>
        <v>897094</v>
      </c>
      <c r="I8" s="53">
        <f t="shared" si="1"/>
        <v>55203464</v>
      </c>
      <c r="J8" s="54">
        <f t="shared" si="2"/>
        <v>96.9</v>
      </c>
      <c r="K8" s="55">
        <f t="shared" si="3"/>
        <v>25</v>
      </c>
      <c r="L8" s="56">
        <f t="shared" si="4"/>
        <v>92.6</v>
      </c>
    </row>
    <row r="9" spans="1:12" ht="27" customHeight="1">
      <c r="A9" s="25"/>
      <c r="B9" s="277" t="s">
        <v>87</v>
      </c>
      <c r="C9" s="278"/>
      <c r="D9" s="57">
        <f>'(ｲ)個人均等割'!C48</f>
        <v>1472125</v>
      </c>
      <c r="E9" s="58">
        <f>'(ｲ)個人均等割'!D48</f>
        <v>117008</v>
      </c>
      <c r="F9" s="59">
        <f t="shared" si="0"/>
        <v>1589133</v>
      </c>
      <c r="G9" s="57">
        <f>'(ｲ)個人均等割'!F48</f>
        <v>1412068</v>
      </c>
      <c r="H9" s="58">
        <f>'(ｲ)個人均等割'!G48</f>
        <v>28995</v>
      </c>
      <c r="I9" s="59">
        <f t="shared" si="1"/>
        <v>1441063</v>
      </c>
      <c r="J9" s="60">
        <f t="shared" si="2"/>
        <v>95.9</v>
      </c>
      <c r="K9" s="61">
        <f t="shared" si="3"/>
        <v>24.8</v>
      </c>
      <c r="L9" s="62">
        <f t="shared" si="4"/>
        <v>90.7</v>
      </c>
    </row>
    <row r="10" spans="1:12" ht="27" customHeight="1">
      <c r="A10" s="25"/>
      <c r="B10" s="282" t="s">
        <v>88</v>
      </c>
      <c r="C10" s="278"/>
      <c r="D10" s="57">
        <f>'(ﾛ)所得割'!C48</f>
        <v>43221510</v>
      </c>
      <c r="E10" s="58">
        <f>'(ﾛ)所得割'!D48</f>
        <v>3256618</v>
      </c>
      <c r="F10" s="59">
        <f t="shared" si="0"/>
        <v>46478128</v>
      </c>
      <c r="G10" s="57">
        <f>'(ﾛ)所得割'!F48</f>
        <v>41647653</v>
      </c>
      <c r="H10" s="58">
        <f>'(ﾛ)所得割'!G48</f>
        <v>816578</v>
      </c>
      <c r="I10" s="59">
        <f t="shared" si="1"/>
        <v>42464231</v>
      </c>
      <c r="J10" s="60">
        <f t="shared" si="2"/>
        <v>96.4</v>
      </c>
      <c r="K10" s="61">
        <f t="shared" si="3"/>
        <v>25.1</v>
      </c>
      <c r="L10" s="62">
        <f t="shared" si="4"/>
        <v>91.4</v>
      </c>
    </row>
    <row r="11" spans="1:12" ht="27" customHeight="1">
      <c r="A11" s="25"/>
      <c r="B11" s="277" t="s">
        <v>89</v>
      </c>
      <c r="C11" s="278"/>
      <c r="D11" s="57">
        <f>'(ﾊ)法人均等割'!C48</f>
        <v>2785674</v>
      </c>
      <c r="E11" s="58">
        <f>'(ﾊ)法人均等割'!D48</f>
        <v>89041</v>
      </c>
      <c r="F11" s="59">
        <f t="shared" si="0"/>
        <v>2874715</v>
      </c>
      <c r="G11" s="57">
        <f>'(ﾊ)法人均等割'!F48</f>
        <v>2753588</v>
      </c>
      <c r="H11" s="58">
        <f>'(ﾊ)法人均等割'!G48</f>
        <v>19500</v>
      </c>
      <c r="I11" s="59">
        <f t="shared" si="1"/>
        <v>2773088</v>
      </c>
      <c r="J11" s="60">
        <f t="shared" si="2"/>
        <v>98.8</v>
      </c>
      <c r="K11" s="61">
        <f t="shared" si="3"/>
        <v>21.9</v>
      </c>
      <c r="L11" s="62">
        <f t="shared" si="4"/>
        <v>96.5</v>
      </c>
    </row>
    <row r="12" spans="1:12" ht="27" customHeight="1">
      <c r="A12" s="26"/>
      <c r="B12" s="279" t="s">
        <v>90</v>
      </c>
      <c r="C12" s="280"/>
      <c r="D12" s="63">
        <f>'(ﾆ)法人税割'!C48</f>
        <v>8543470</v>
      </c>
      <c r="E12" s="64">
        <f>'(ﾆ)法人税割'!D48</f>
        <v>128327</v>
      </c>
      <c r="F12" s="65">
        <f t="shared" si="0"/>
        <v>8671797</v>
      </c>
      <c r="G12" s="63">
        <f>'(ﾆ)法人税割'!F48</f>
        <v>8493061</v>
      </c>
      <c r="H12" s="64">
        <f>'(ﾆ)法人税割'!G48</f>
        <v>32021</v>
      </c>
      <c r="I12" s="65">
        <f t="shared" si="1"/>
        <v>8525082</v>
      </c>
      <c r="J12" s="66">
        <f t="shared" si="2"/>
        <v>99.4</v>
      </c>
      <c r="K12" s="67">
        <f t="shared" si="3"/>
        <v>25</v>
      </c>
      <c r="L12" s="68">
        <f t="shared" si="4"/>
        <v>98.3</v>
      </c>
    </row>
    <row r="13" spans="1:12" ht="27" customHeight="1">
      <c r="A13" s="271" t="s">
        <v>109</v>
      </c>
      <c r="B13" s="268"/>
      <c r="C13" s="269"/>
      <c r="D13" s="34">
        <f>SUM(D14,D18)</f>
        <v>65096574</v>
      </c>
      <c r="E13" s="35">
        <f>SUM(E14,E18)</f>
        <v>11762691</v>
      </c>
      <c r="F13" s="36">
        <f t="shared" si="0"/>
        <v>76859265</v>
      </c>
      <c r="G13" s="34">
        <f>SUM(G14,G18)</f>
        <v>61999974</v>
      </c>
      <c r="H13" s="35">
        <f>SUM(H14,H18)</f>
        <v>2710293</v>
      </c>
      <c r="I13" s="36">
        <f t="shared" si="1"/>
        <v>64710267</v>
      </c>
      <c r="J13" s="44">
        <f t="shared" si="2"/>
        <v>95.2</v>
      </c>
      <c r="K13" s="45">
        <f t="shared" si="3"/>
        <v>23</v>
      </c>
      <c r="L13" s="46">
        <f t="shared" si="4"/>
        <v>84.2</v>
      </c>
    </row>
    <row r="14" spans="1:12" ht="27" customHeight="1">
      <c r="A14" s="25"/>
      <c r="B14" s="281" t="s">
        <v>91</v>
      </c>
      <c r="C14" s="273"/>
      <c r="D14" s="51">
        <f>SUM(D15:D17)</f>
        <v>62671060</v>
      </c>
      <c r="E14" s="52">
        <f>SUM(E15:E17)</f>
        <v>11762691</v>
      </c>
      <c r="F14" s="53">
        <f t="shared" si="0"/>
        <v>74433751</v>
      </c>
      <c r="G14" s="51">
        <f>SUM(G15:G17)</f>
        <v>59574460</v>
      </c>
      <c r="H14" s="52">
        <f>SUM(H15:H17)</f>
        <v>2710293</v>
      </c>
      <c r="I14" s="53">
        <f t="shared" si="1"/>
        <v>62284753</v>
      </c>
      <c r="J14" s="54">
        <f t="shared" si="2"/>
        <v>95.1</v>
      </c>
      <c r="K14" s="55">
        <f t="shared" si="3"/>
        <v>23</v>
      </c>
      <c r="L14" s="56">
        <f t="shared" si="4"/>
        <v>83.7</v>
      </c>
    </row>
    <row r="15" spans="1:12" ht="27" customHeight="1">
      <c r="A15" s="25"/>
      <c r="B15" s="69"/>
      <c r="C15" s="59" t="s">
        <v>92</v>
      </c>
      <c r="D15" s="57">
        <f>'a土地'!C48</f>
        <v>20983342</v>
      </c>
      <c r="E15" s="58">
        <f>'a土地'!D48</f>
        <v>3773338</v>
      </c>
      <c r="F15" s="59">
        <f t="shared" si="0"/>
        <v>24756680</v>
      </c>
      <c r="G15" s="57">
        <f>'a土地'!F48</f>
        <v>19958078</v>
      </c>
      <c r="H15" s="58">
        <f>'a土地'!G48</f>
        <v>881155</v>
      </c>
      <c r="I15" s="59">
        <f t="shared" si="1"/>
        <v>20839233</v>
      </c>
      <c r="J15" s="60">
        <f t="shared" si="2"/>
        <v>95.1</v>
      </c>
      <c r="K15" s="61">
        <f t="shared" si="3"/>
        <v>23.4</v>
      </c>
      <c r="L15" s="62">
        <f t="shared" si="4"/>
        <v>84.2</v>
      </c>
    </row>
    <row r="16" spans="1:12" ht="27" customHeight="1">
      <c r="A16" s="25"/>
      <c r="B16" s="69"/>
      <c r="C16" s="59" t="s">
        <v>93</v>
      </c>
      <c r="D16" s="57">
        <f>'b家屋'!C48</f>
        <v>33556166</v>
      </c>
      <c r="E16" s="58">
        <f>'b家屋'!D48</f>
        <v>6532059</v>
      </c>
      <c r="F16" s="59">
        <f t="shared" si="0"/>
        <v>40088225</v>
      </c>
      <c r="G16" s="57">
        <f>'b家屋'!F48</f>
        <v>31900034</v>
      </c>
      <c r="H16" s="58">
        <f>'b家屋'!G48</f>
        <v>1491017</v>
      </c>
      <c r="I16" s="59">
        <f t="shared" si="1"/>
        <v>33391051</v>
      </c>
      <c r="J16" s="60">
        <f t="shared" si="2"/>
        <v>95.1</v>
      </c>
      <c r="K16" s="61">
        <f t="shared" si="3"/>
        <v>22.8</v>
      </c>
      <c r="L16" s="62">
        <f t="shared" si="4"/>
        <v>83.3</v>
      </c>
    </row>
    <row r="17" spans="1:12" ht="27" customHeight="1">
      <c r="A17" s="25"/>
      <c r="B17" s="70"/>
      <c r="C17" s="65" t="s">
        <v>94</v>
      </c>
      <c r="D17" s="63">
        <f>'c償却資産'!C48</f>
        <v>8131552</v>
      </c>
      <c r="E17" s="64">
        <f>'c償却資産'!D48</f>
        <v>1457294</v>
      </c>
      <c r="F17" s="65">
        <f t="shared" si="0"/>
        <v>9588846</v>
      </c>
      <c r="G17" s="63">
        <f>'c償却資産'!F48</f>
        <v>7716348</v>
      </c>
      <c r="H17" s="64">
        <f>'c償却資産'!G48</f>
        <v>338121</v>
      </c>
      <c r="I17" s="65">
        <f t="shared" si="1"/>
        <v>8054469</v>
      </c>
      <c r="J17" s="66">
        <f t="shared" si="2"/>
        <v>94.9</v>
      </c>
      <c r="K17" s="71">
        <f t="shared" si="3"/>
        <v>23.2</v>
      </c>
      <c r="L17" s="68">
        <f t="shared" si="4"/>
        <v>84</v>
      </c>
    </row>
    <row r="18" spans="1:12" ht="27" customHeight="1">
      <c r="A18" s="25"/>
      <c r="B18" s="281" t="s">
        <v>95</v>
      </c>
      <c r="C18" s="273"/>
      <c r="D18" s="51">
        <f>D19+D20</f>
        <v>2425514</v>
      </c>
      <c r="E18" s="52">
        <f>E19+E20</f>
        <v>0</v>
      </c>
      <c r="F18" s="53">
        <f t="shared" si="0"/>
        <v>2425514</v>
      </c>
      <c r="G18" s="51">
        <f>G19+G20</f>
        <v>2425514</v>
      </c>
      <c r="H18" s="52">
        <f>H19+H20</f>
        <v>0</v>
      </c>
      <c r="I18" s="53">
        <f t="shared" si="1"/>
        <v>2425514</v>
      </c>
      <c r="J18" s="54">
        <f t="shared" si="2"/>
        <v>100</v>
      </c>
      <c r="K18" s="72" t="str">
        <f t="shared" si="3"/>
        <v>-</v>
      </c>
      <c r="L18" s="56">
        <f t="shared" si="4"/>
        <v>100</v>
      </c>
    </row>
    <row r="19" spans="1:12" ht="27" customHeight="1">
      <c r="A19" s="25"/>
      <c r="B19" s="69"/>
      <c r="C19" s="59" t="s">
        <v>96</v>
      </c>
      <c r="D19" s="57">
        <f>'a交付金'!C48</f>
        <v>2350693</v>
      </c>
      <c r="E19" s="58">
        <f>'a交付金'!D48</f>
        <v>0</v>
      </c>
      <c r="F19" s="59">
        <f>SUM(D19:E19)</f>
        <v>2350693</v>
      </c>
      <c r="G19" s="57">
        <f>'a交付金'!F48</f>
        <v>2350693</v>
      </c>
      <c r="H19" s="58">
        <f>'a交付金'!G48</f>
        <v>0</v>
      </c>
      <c r="I19" s="59">
        <f>SUM(G19:H19)</f>
        <v>2350693</v>
      </c>
      <c r="J19" s="60">
        <f t="shared" si="2"/>
        <v>100</v>
      </c>
      <c r="K19" s="73" t="str">
        <f t="shared" si="3"/>
        <v>-</v>
      </c>
      <c r="L19" s="62">
        <f t="shared" si="4"/>
        <v>100</v>
      </c>
    </row>
    <row r="20" spans="1:12" ht="27" customHeight="1">
      <c r="A20" s="26"/>
      <c r="B20" s="70"/>
      <c r="C20" s="65" t="s">
        <v>97</v>
      </c>
      <c r="D20" s="63">
        <f>'b納付金'!C48</f>
        <v>74821</v>
      </c>
      <c r="E20" s="64">
        <f>'b納付金'!D48</f>
        <v>0</v>
      </c>
      <c r="F20" s="65">
        <f>SUM(D20:E20)</f>
        <v>74821</v>
      </c>
      <c r="G20" s="63">
        <f>'b納付金'!F48</f>
        <v>74821</v>
      </c>
      <c r="H20" s="64">
        <f>'b納付金'!G48</f>
        <v>0</v>
      </c>
      <c r="I20" s="65">
        <f>SUM(G20:H20)</f>
        <v>74821</v>
      </c>
      <c r="J20" s="66">
        <f t="shared" si="2"/>
        <v>100</v>
      </c>
      <c r="K20" s="71" t="str">
        <f t="shared" si="3"/>
        <v>-</v>
      </c>
      <c r="L20" s="68">
        <f t="shared" si="4"/>
        <v>100</v>
      </c>
    </row>
    <row r="21" spans="1:12" ht="27" customHeight="1">
      <c r="A21" s="267" t="s">
        <v>108</v>
      </c>
      <c r="B21" s="268"/>
      <c r="C21" s="269"/>
      <c r="D21" s="34">
        <f>'(3)軽自動車'!C48</f>
        <v>2729974</v>
      </c>
      <c r="E21" s="35">
        <f>'(3)軽自動車'!D48</f>
        <v>462808</v>
      </c>
      <c r="F21" s="36">
        <f t="shared" si="0"/>
        <v>3192782</v>
      </c>
      <c r="G21" s="34">
        <f>'(3)軽自動車'!F48</f>
        <v>2558031</v>
      </c>
      <c r="H21" s="35">
        <f>'(3)軽自動車'!G48</f>
        <v>119996</v>
      </c>
      <c r="I21" s="36">
        <f t="shared" si="1"/>
        <v>2678027</v>
      </c>
      <c r="J21" s="44">
        <f t="shared" si="2"/>
        <v>93.7</v>
      </c>
      <c r="K21" s="45">
        <f t="shared" si="3"/>
        <v>25.9</v>
      </c>
      <c r="L21" s="46">
        <f t="shared" si="4"/>
        <v>83.9</v>
      </c>
    </row>
    <row r="22" spans="1:12" ht="27" customHeight="1">
      <c r="A22" s="267" t="s">
        <v>107</v>
      </c>
      <c r="B22" s="268"/>
      <c r="C22" s="269"/>
      <c r="D22" s="34">
        <f>'(4)たばこ税'!C48</f>
        <v>8982036</v>
      </c>
      <c r="E22" s="35">
        <f>'(4)たばこ税'!D48</f>
        <v>69664</v>
      </c>
      <c r="F22" s="36">
        <f t="shared" si="0"/>
        <v>9051700</v>
      </c>
      <c r="G22" s="34">
        <f>'(4)たばこ税'!F48</f>
        <v>8982036</v>
      </c>
      <c r="H22" s="35">
        <f>'(4)たばこ税'!G48</f>
        <v>879</v>
      </c>
      <c r="I22" s="36">
        <f t="shared" si="1"/>
        <v>8982915</v>
      </c>
      <c r="J22" s="44">
        <f t="shared" si="2"/>
        <v>100</v>
      </c>
      <c r="K22" s="45">
        <f t="shared" si="3"/>
        <v>1.3</v>
      </c>
      <c r="L22" s="46">
        <f t="shared" si="4"/>
        <v>99.2</v>
      </c>
    </row>
    <row r="23" spans="1:12" ht="27" customHeight="1">
      <c r="A23" s="267" t="s">
        <v>106</v>
      </c>
      <c r="B23" s="268"/>
      <c r="C23" s="269"/>
      <c r="D23" s="34">
        <f>'(5)鉱産税'!C48</f>
        <v>42634</v>
      </c>
      <c r="E23" s="35">
        <f>'(5)鉱産税'!D48</f>
        <v>168</v>
      </c>
      <c r="F23" s="36">
        <f t="shared" si="0"/>
        <v>42802</v>
      </c>
      <c r="G23" s="34">
        <f>'(5)鉱産税'!F48</f>
        <v>42634</v>
      </c>
      <c r="H23" s="35">
        <f>'(5)鉱産税'!G48</f>
        <v>168</v>
      </c>
      <c r="I23" s="36">
        <f t="shared" si="1"/>
        <v>42802</v>
      </c>
      <c r="J23" s="44">
        <f t="shared" si="2"/>
        <v>100</v>
      </c>
      <c r="K23" s="47">
        <f t="shared" si="3"/>
        <v>100</v>
      </c>
      <c r="L23" s="46">
        <f t="shared" si="4"/>
        <v>100</v>
      </c>
    </row>
    <row r="24" spans="1:12" ht="27" customHeight="1">
      <c r="A24" s="271" t="s">
        <v>105</v>
      </c>
      <c r="B24" s="272"/>
      <c r="C24" s="273"/>
      <c r="D24" s="51">
        <f>SUM(D25:D26)</f>
        <v>1787</v>
      </c>
      <c r="E24" s="52">
        <f>SUM(E25:E26)</f>
        <v>89772</v>
      </c>
      <c r="F24" s="53">
        <f t="shared" si="0"/>
        <v>91559</v>
      </c>
      <c r="G24" s="51">
        <f>SUM(G25:G26)</f>
        <v>1787</v>
      </c>
      <c r="H24" s="52">
        <f>SUM(H25:H26)</f>
        <v>26343</v>
      </c>
      <c r="I24" s="53">
        <f t="shared" si="1"/>
        <v>28130</v>
      </c>
      <c r="J24" s="54">
        <f t="shared" si="2"/>
        <v>100</v>
      </c>
      <c r="K24" s="55">
        <f t="shared" si="3"/>
        <v>29.3</v>
      </c>
      <c r="L24" s="56">
        <f t="shared" si="4"/>
        <v>30.7</v>
      </c>
    </row>
    <row r="25" spans="1:12" ht="27" customHeight="1">
      <c r="A25" s="25"/>
      <c r="B25" s="277" t="s">
        <v>98</v>
      </c>
      <c r="C25" s="278"/>
      <c r="D25" s="57">
        <f>'(ｲ)保有分'!C48</f>
        <v>574</v>
      </c>
      <c r="E25" s="58">
        <f>'(ｲ)保有分'!D48</f>
        <v>73760</v>
      </c>
      <c r="F25" s="59">
        <f t="shared" si="0"/>
        <v>74334</v>
      </c>
      <c r="G25" s="57">
        <f>'(ｲ)保有分'!F48</f>
        <v>574</v>
      </c>
      <c r="H25" s="58">
        <f>'(ｲ)保有分'!G48</f>
        <v>26343</v>
      </c>
      <c r="I25" s="59">
        <f t="shared" si="1"/>
        <v>26917</v>
      </c>
      <c r="J25" s="60">
        <f t="shared" si="2"/>
        <v>100</v>
      </c>
      <c r="K25" s="61">
        <f t="shared" si="3"/>
        <v>35.7</v>
      </c>
      <c r="L25" s="62">
        <f t="shared" si="4"/>
        <v>36.2</v>
      </c>
    </row>
    <row r="26" spans="1:12" ht="27" customHeight="1">
      <c r="A26" s="26"/>
      <c r="B26" s="279" t="s">
        <v>99</v>
      </c>
      <c r="C26" s="280"/>
      <c r="D26" s="63">
        <f>'(ﾛ)取得分'!C48</f>
        <v>1213</v>
      </c>
      <c r="E26" s="64">
        <f>'(ﾛ)取得分'!D48</f>
        <v>16012</v>
      </c>
      <c r="F26" s="65">
        <f t="shared" si="0"/>
        <v>17225</v>
      </c>
      <c r="G26" s="63">
        <f>'(ﾛ)取得分'!F48</f>
        <v>1213</v>
      </c>
      <c r="H26" s="64">
        <f>'(ﾛ)取得分'!G48</f>
        <v>0</v>
      </c>
      <c r="I26" s="65">
        <f t="shared" si="1"/>
        <v>1213</v>
      </c>
      <c r="J26" s="66">
        <f t="shared" si="2"/>
        <v>100</v>
      </c>
      <c r="K26" s="67">
        <f t="shared" si="3"/>
        <v>0</v>
      </c>
      <c r="L26" s="68">
        <f t="shared" si="4"/>
        <v>7</v>
      </c>
    </row>
    <row r="27" spans="1:12" ht="27" customHeight="1">
      <c r="A27" s="267" t="s">
        <v>101</v>
      </c>
      <c r="B27" s="268"/>
      <c r="C27" s="269"/>
      <c r="D27" s="34">
        <f>SUM(D28:D30)</f>
        <v>802400</v>
      </c>
      <c r="E27" s="35">
        <f>SUM(E28:E30)</f>
        <v>10568</v>
      </c>
      <c r="F27" s="36">
        <f>SUM(D27:E27)</f>
        <v>812968</v>
      </c>
      <c r="G27" s="34">
        <f>SUM(G28:G30)</f>
        <v>799794</v>
      </c>
      <c r="H27" s="35">
        <f>SUM(H28:H30)</f>
        <v>3680</v>
      </c>
      <c r="I27" s="36">
        <f>SUM(G27:H27)</f>
        <v>803474</v>
      </c>
      <c r="J27" s="44">
        <f t="shared" si="2"/>
        <v>99.7</v>
      </c>
      <c r="K27" s="45">
        <f t="shared" si="3"/>
        <v>34.8</v>
      </c>
      <c r="L27" s="46">
        <f t="shared" si="4"/>
        <v>98.8</v>
      </c>
    </row>
    <row r="28" spans="1:12" ht="27" customHeight="1">
      <c r="A28" s="267" t="s">
        <v>102</v>
      </c>
      <c r="B28" s="268"/>
      <c r="C28" s="269"/>
      <c r="D28" s="34">
        <f>'(1)入湯税'!C48</f>
        <v>62791</v>
      </c>
      <c r="E28" s="35">
        <f>'(1)入湯税'!D48</f>
        <v>0</v>
      </c>
      <c r="F28" s="36">
        <f t="shared" si="0"/>
        <v>62791</v>
      </c>
      <c r="G28" s="34">
        <f>'(1)入湯税'!F48</f>
        <v>62791</v>
      </c>
      <c r="H28" s="35">
        <f>'(1)入湯税'!G48</f>
        <v>0</v>
      </c>
      <c r="I28" s="36">
        <f>SUM(G28:H28)</f>
        <v>62791</v>
      </c>
      <c r="J28" s="44">
        <f t="shared" si="2"/>
        <v>100</v>
      </c>
      <c r="K28" s="47" t="str">
        <f t="shared" si="3"/>
        <v>-</v>
      </c>
      <c r="L28" s="46">
        <f t="shared" si="4"/>
        <v>100</v>
      </c>
    </row>
    <row r="29" spans="1:12" ht="27" customHeight="1">
      <c r="A29" s="271" t="s">
        <v>100</v>
      </c>
      <c r="B29" s="272"/>
      <c r="C29" s="273"/>
      <c r="D29" s="51">
        <f>'(2)事業所税'!C48</f>
        <v>735730</v>
      </c>
      <c r="E29" s="52">
        <f>'(2)事業所税'!D48</f>
        <v>10568</v>
      </c>
      <c r="F29" s="53">
        <f t="shared" si="0"/>
        <v>746298</v>
      </c>
      <c r="G29" s="51">
        <f>'(2)事業所税'!F48</f>
        <v>733124</v>
      </c>
      <c r="H29" s="52">
        <f>'(2)事業所税'!G48</f>
        <v>3680</v>
      </c>
      <c r="I29" s="53">
        <f>SUM(G29:H29)</f>
        <v>736804</v>
      </c>
      <c r="J29" s="54">
        <f t="shared" si="2"/>
        <v>99.6</v>
      </c>
      <c r="K29" s="55">
        <f t="shared" si="3"/>
        <v>34.8</v>
      </c>
      <c r="L29" s="56">
        <f t="shared" si="4"/>
        <v>98.7</v>
      </c>
    </row>
    <row r="30" spans="1:12" ht="27" customHeight="1" thickBot="1">
      <c r="A30" s="264" t="s">
        <v>130</v>
      </c>
      <c r="B30" s="265"/>
      <c r="C30" s="266"/>
      <c r="D30" s="37">
        <f>+'(3)法定外目的税'!C48</f>
        <v>3879</v>
      </c>
      <c r="E30" s="38">
        <f>+'(3)法定外目的税'!D48</f>
        <v>0</v>
      </c>
      <c r="F30" s="39">
        <f>SUM(D30:E30)</f>
        <v>3879</v>
      </c>
      <c r="G30" s="37">
        <f>+'(3)法定外目的税'!F48</f>
        <v>3879</v>
      </c>
      <c r="H30" s="38">
        <f>+'(3)法定外目的税'!G48</f>
        <v>0</v>
      </c>
      <c r="I30" s="39">
        <f>SUM(G30:H30)</f>
        <v>3879</v>
      </c>
      <c r="J30" s="48">
        <f t="shared" si="2"/>
        <v>100</v>
      </c>
      <c r="K30" s="263" t="str">
        <f t="shared" si="3"/>
        <v>-</v>
      </c>
      <c r="L30" s="50">
        <f t="shared" si="4"/>
        <v>100</v>
      </c>
    </row>
    <row r="31" spans="1:12" ht="27" customHeight="1">
      <c r="A31" s="274" t="s">
        <v>86</v>
      </c>
      <c r="B31" s="275"/>
      <c r="C31" s="276"/>
      <c r="D31" s="31">
        <f>SUM(D32:D33)</f>
        <v>35519307</v>
      </c>
      <c r="E31" s="32">
        <f>SUM(E32:E33)</f>
        <v>11290904</v>
      </c>
      <c r="F31" s="33">
        <f t="shared" si="0"/>
        <v>46810211</v>
      </c>
      <c r="G31" s="31">
        <f>SUM(G32:G33)</f>
        <v>32905400</v>
      </c>
      <c r="H31" s="32">
        <f>SUM(H32:H33)</f>
        <v>1325482</v>
      </c>
      <c r="I31" s="33">
        <f t="shared" si="1"/>
        <v>34230882</v>
      </c>
      <c r="J31" s="41">
        <f t="shared" si="2"/>
        <v>92.6</v>
      </c>
      <c r="K31" s="42">
        <f t="shared" si="3"/>
        <v>11.7</v>
      </c>
      <c r="L31" s="43">
        <f t="shared" si="4"/>
        <v>73.1</v>
      </c>
    </row>
    <row r="32" spans="1:12" ht="27" customHeight="1">
      <c r="A32" s="267" t="s">
        <v>103</v>
      </c>
      <c r="B32" s="268"/>
      <c r="C32" s="269"/>
      <c r="D32" s="34">
        <f>'Ⅱ1国保税'!C48</f>
        <v>31790305</v>
      </c>
      <c r="E32" s="35">
        <f>'Ⅱ1国保税'!D48</f>
        <v>9634251</v>
      </c>
      <c r="F32" s="36">
        <f t="shared" si="0"/>
        <v>41424556</v>
      </c>
      <c r="G32" s="34">
        <f>'Ⅱ1国保税'!F48</f>
        <v>29520259</v>
      </c>
      <c r="H32" s="35">
        <f>'Ⅱ1国保税'!G48</f>
        <v>1147792</v>
      </c>
      <c r="I32" s="36">
        <f t="shared" si="1"/>
        <v>30668051</v>
      </c>
      <c r="J32" s="44">
        <f t="shared" si="2"/>
        <v>92.9</v>
      </c>
      <c r="K32" s="45">
        <f t="shared" si="3"/>
        <v>11.9</v>
      </c>
      <c r="L32" s="46">
        <f t="shared" si="4"/>
        <v>74</v>
      </c>
    </row>
    <row r="33" spans="1:12" ht="27" customHeight="1" thickBot="1">
      <c r="A33" s="264" t="s">
        <v>104</v>
      </c>
      <c r="B33" s="265"/>
      <c r="C33" s="266"/>
      <c r="D33" s="37">
        <f>'Ⅱ2国保料'!C48</f>
        <v>3729002</v>
      </c>
      <c r="E33" s="38">
        <f>'Ⅱ2国保料'!D48</f>
        <v>1656653</v>
      </c>
      <c r="F33" s="39">
        <f t="shared" si="0"/>
        <v>5385655</v>
      </c>
      <c r="G33" s="37">
        <f>'Ⅱ2国保料'!F48</f>
        <v>3385141</v>
      </c>
      <c r="H33" s="38">
        <f>'Ⅱ2国保料'!G48</f>
        <v>177690</v>
      </c>
      <c r="I33" s="39">
        <f t="shared" si="1"/>
        <v>3562831</v>
      </c>
      <c r="J33" s="48">
        <f t="shared" si="2"/>
        <v>90.8</v>
      </c>
      <c r="K33" s="49">
        <f t="shared" si="3"/>
        <v>10.7</v>
      </c>
      <c r="L33" s="50">
        <f t="shared" si="4"/>
        <v>66.2</v>
      </c>
    </row>
  </sheetData>
  <sheetProtection/>
  <mergeCells count="29">
    <mergeCell ref="D4:F4"/>
    <mergeCell ref="G4:I4"/>
    <mergeCell ref="J4:L4"/>
    <mergeCell ref="A4:C4"/>
    <mergeCell ref="A5:C5"/>
    <mergeCell ref="A6:C6"/>
    <mergeCell ref="A7:C7"/>
    <mergeCell ref="A8:C8"/>
    <mergeCell ref="A13:C13"/>
    <mergeCell ref="B9:C9"/>
    <mergeCell ref="B10:C10"/>
    <mergeCell ref="B11:C11"/>
    <mergeCell ref="B12:C12"/>
    <mergeCell ref="B25:C25"/>
    <mergeCell ref="B26:C26"/>
    <mergeCell ref="B14:C14"/>
    <mergeCell ref="B18:C18"/>
    <mergeCell ref="A21:C21"/>
    <mergeCell ref="A22:C22"/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</mergeCells>
  <printOptions horizontalCentered="1"/>
  <pageMargins left="0.5905511811023623" right="0.4724409448818898" top="0.5905511811023623" bottom="0.984251968503937" header="0.5118110236220472" footer="0.5118110236220472"/>
  <pageSetup horizontalDpi="600" verticalDpi="600" orientation="portrait" paperSize="9" scale="88" r:id="rId2"/>
  <headerFooter alignWithMargins="0">
    <oddFooter>&amp;R
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13" t="s">
        <v>8</v>
      </c>
      <c r="D2" s="313"/>
      <c r="E2" s="314"/>
      <c r="F2" s="315" t="s">
        <v>9</v>
      </c>
      <c r="G2" s="313"/>
      <c r="H2" s="314"/>
      <c r="I2" s="316" t="s">
        <v>10</v>
      </c>
      <c r="J2" s="317"/>
      <c r="K2" s="318"/>
    </row>
    <row r="3" spans="2:11" ht="12" customHeight="1">
      <c r="B3" s="16" t="s">
        <v>11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179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+'帳票61_06(2)'!CM4</f>
        <v>0</v>
      </c>
      <c r="D5" s="127">
        <f>+'帳票61_06(2)'!CN4</f>
        <v>0</v>
      </c>
      <c r="E5" s="128">
        <f>SUM(C5:D5)</f>
        <v>0</v>
      </c>
      <c r="F5" s="126">
        <f>+'帳票61_06(2)'!CR4</f>
        <v>0</v>
      </c>
      <c r="G5" s="127">
        <f>+'帳票61_06(2)'!CS4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+'帳票61_06(2)'!CM5</f>
        <v>0</v>
      </c>
      <c r="D6" s="130">
        <f>+'帳票61_06(2)'!CN5</f>
        <v>0</v>
      </c>
      <c r="E6" s="131">
        <f aca="true" t="shared" si="1" ref="E6:E45">SUM(C6:D6)</f>
        <v>0</v>
      </c>
      <c r="F6" s="129">
        <f>+'帳票61_06(2)'!CR5</f>
        <v>0</v>
      </c>
      <c r="G6" s="130">
        <f>+'帳票61_06(2)'!CS5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+'帳票61_06(2)'!CM6</f>
        <v>0</v>
      </c>
      <c r="D7" s="130">
        <f>+'帳票61_06(2)'!CN6</f>
        <v>0</v>
      </c>
      <c r="E7" s="131">
        <f t="shared" si="1"/>
        <v>0</v>
      </c>
      <c r="F7" s="129">
        <f>+'帳票61_06(2)'!CR6</f>
        <v>0</v>
      </c>
      <c r="G7" s="130">
        <f>+'帳票61_06(2)'!CS6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+'帳票61_06(2)'!CM7</f>
        <v>0</v>
      </c>
      <c r="D8" s="130">
        <f>+'帳票61_06(2)'!CN7</f>
        <v>0</v>
      </c>
      <c r="E8" s="131">
        <f t="shared" si="1"/>
        <v>0</v>
      </c>
      <c r="F8" s="129">
        <f>+'帳票61_06(2)'!CR7</f>
        <v>0</v>
      </c>
      <c r="G8" s="130">
        <f>+'帳票61_06(2)'!CS7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+'帳票61_06(2)'!CM8</f>
        <v>0</v>
      </c>
      <c r="D9" s="133">
        <f>+'帳票61_06(2)'!CN8</f>
        <v>0</v>
      </c>
      <c r="E9" s="134">
        <f t="shared" si="1"/>
        <v>0</v>
      </c>
      <c r="F9" s="132">
        <f>+'帳票61_06(2)'!CR8</f>
        <v>0</v>
      </c>
      <c r="G9" s="133">
        <f>+'帳票61_06(2)'!CS8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+'帳票61_06(2)'!CM9</f>
        <v>0</v>
      </c>
      <c r="D10" s="136">
        <f>+'帳票61_06(2)'!CN9</f>
        <v>0</v>
      </c>
      <c r="E10" s="137">
        <f t="shared" si="1"/>
        <v>0</v>
      </c>
      <c r="F10" s="135">
        <f>+'帳票61_06(2)'!CR9</f>
        <v>0</v>
      </c>
      <c r="G10" s="136">
        <f>+'帳票61_06(2)'!CS9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+'帳票61_06(2)'!CM10</f>
        <v>3729002</v>
      </c>
      <c r="D11" s="130">
        <f>+'帳票61_06(2)'!CN10</f>
        <v>1656653</v>
      </c>
      <c r="E11" s="131">
        <f t="shared" si="1"/>
        <v>5385655</v>
      </c>
      <c r="F11" s="129">
        <f>+'帳票61_06(2)'!CR10</f>
        <v>3385141</v>
      </c>
      <c r="G11" s="130">
        <f>+'帳票61_06(2)'!CS10</f>
        <v>177690</v>
      </c>
      <c r="H11" s="131">
        <f t="shared" si="2"/>
        <v>3562831</v>
      </c>
      <c r="I11" s="190">
        <f t="shared" si="3"/>
        <v>90.77873919080763</v>
      </c>
      <c r="J11" s="145">
        <f t="shared" si="0"/>
        <v>10.725843009972518</v>
      </c>
      <c r="K11" s="191">
        <f t="shared" si="0"/>
        <v>66.15408896410928</v>
      </c>
    </row>
    <row r="12" spans="1:11" ht="13.5">
      <c r="A12" s="17"/>
      <c r="B12" s="75" t="str">
        <f>+'帳票61_06(1)'!B11</f>
        <v>豊見城市</v>
      </c>
      <c r="C12" s="129">
        <f>+'帳票61_06(2)'!CM11</f>
        <v>0</v>
      </c>
      <c r="D12" s="130">
        <f>+'帳票61_06(2)'!CN11</f>
        <v>0</v>
      </c>
      <c r="E12" s="131">
        <f t="shared" si="1"/>
        <v>0</v>
      </c>
      <c r="F12" s="129">
        <f>+'帳票61_06(2)'!CR11</f>
        <v>0</v>
      </c>
      <c r="G12" s="130">
        <f>+'帳票61_06(2)'!CS11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+'帳票61_06(2)'!CM12</f>
        <v>0</v>
      </c>
      <c r="D13" s="130">
        <f>+'帳票61_06(2)'!CN12</f>
        <v>0</v>
      </c>
      <c r="E13" s="131">
        <f t="shared" si="1"/>
        <v>0</v>
      </c>
      <c r="F13" s="129">
        <f>+'帳票61_06(2)'!CR12</f>
        <v>0</v>
      </c>
      <c r="G13" s="130">
        <f>+'帳票61_06(2)'!CS12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+'帳票61_06(2)'!CM13</f>
        <v>0</v>
      </c>
      <c r="D14" s="133">
        <f>+'帳票61_06(2)'!CN13</f>
        <v>0</v>
      </c>
      <c r="E14" s="134">
        <f t="shared" si="1"/>
        <v>0</v>
      </c>
      <c r="F14" s="132">
        <f>+'帳票61_06(2)'!CR13</f>
        <v>0</v>
      </c>
      <c r="G14" s="133">
        <f>+'帳票61_06(2)'!CS13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+'帳票61_06(2)'!CM14</f>
        <v>0</v>
      </c>
      <c r="D15" s="136">
        <f>+'帳票61_06(2)'!CN14</f>
        <v>0</v>
      </c>
      <c r="E15" s="137">
        <f t="shared" si="1"/>
        <v>0</v>
      </c>
      <c r="F15" s="135">
        <f>+'帳票61_06(2)'!CR14</f>
        <v>0</v>
      </c>
      <c r="G15" s="136">
        <f>+'帳票61_06(2)'!CS14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+'帳票61_06(2)'!CM15</f>
        <v>0</v>
      </c>
      <c r="D16" s="127">
        <f>+'帳票61_06(2)'!CN15</f>
        <v>0</v>
      </c>
      <c r="E16" s="128">
        <f t="shared" si="1"/>
        <v>0</v>
      </c>
      <c r="F16" s="126">
        <f>+'帳票61_06(2)'!CR15</f>
        <v>0</v>
      </c>
      <c r="G16" s="127">
        <f>+'帳票61_06(2)'!CS15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+'帳票61_06(2)'!CM16</f>
        <v>0</v>
      </c>
      <c r="D17" s="130">
        <f>+'帳票61_06(2)'!CN16</f>
        <v>0</v>
      </c>
      <c r="E17" s="131">
        <f t="shared" si="1"/>
        <v>0</v>
      </c>
      <c r="F17" s="129">
        <f>+'帳票61_06(2)'!CR16</f>
        <v>0</v>
      </c>
      <c r="G17" s="130">
        <f>+'帳票61_06(2)'!CS16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+'帳票61_06(2)'!CM17</f>
        <v>0</v>
      </c>
      <c r="D18" s="130">
        <f>+'帳票61_06(2)'!CN17</f>
        <v>0</v>
      </c>
      <c r="E18" s="131">
        <f t="shared" si="1"/>
        <v>0</v>
      </c>
      <c r="F18" s="129">
        <f>+'帳票61_06(2)'!CR17</f>
        <v>0</v>
      </c>
      <c r="G18" s="130">
        <f>+'帳票61_06(2)'!CS17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+'帳票61_06(2)'!CM18</f>
        <v>0</v>
      </c>
      <c r="D19" s="133">
        <f>+'帳票61_06(2)'!CN18</f>
        <v>0</v>
      </c>
      <c r="E19" s="134">
        <f t="shared" si="1"/>
        <v>0</v>
      </c>
      <c r="F19" s="132">
        <f>+'帳票61_06(2)'!CR18</f>
        <v>0</v>
      </c>
      <c r="G19" s="133">
        <f>+'帳票61_06(2)'!CS18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+'帳票61_06(2)'!CM19</f>
        <v>0</v>
      </c>
      <c r="D20" s="136">
        <f>+'帳票61_06(2)'!CN19</f>
        <v>0</v>
      </c>
      <c r="E20" s="137">
        <f t="shared" si="1"/>
        <v>0</v>
      </c>
      <c r="F20" s="135">
        <f>+'帳票61_06(2)'!CR19</f>
        <v>0</v>
      </c>
      <c r="G20" s="136">
        <f>+'帳票61_06(2)'!CS19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+'帳票61_06(2)'!CM20</f>
        <v>0</v>
      </c>
      <c r="D21" s="130">
        <f>+'帳票61_06(2)'!CN20</f>
        <v>0</v>
      </c>
      <c r="E21" s="131">
        <f t="shared" si="1"/>
        <v>0</v>
      </c>
      <c r="F21" s="129">
        <f>+'帳票61_06(2)'!CR20</f>
        <v>0</v>
      </c>
      <c r="G21" s="130">
        <f>+'帳票61_06(2)'!CS20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+'帳票61_06(2)'!CM21</f>
        <v>0</v>
      </c>
      <c r="D22" s="130">
        <f>+'帳票61_06(2)'!CN21</f>
        <v>0</v>
      </c>
      <c r="E22" s="131">
        <f t="shared" si="1"/>
        <v>0</v>
      </c>
      <c r="F22" s="129">
        <f>+'帳票61_06(2)'!CR21</f>
        <v>0</v>
      </c>
      <c r="G22" s="130">
        <f>+'帳票61_06(2)'!CS21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+'帳票61_06(2)'!CM22</f>
        <v>0</v>
      </c>
      <c r="D23" s="130">
        <f>+'帳票61_06(2)'!CN22</f>
        <v>0</v>
      </c>
      <c r="E23" s="131">
        <f t="shared" si="1"/>
        <v>0</v>
      </c>
      <c r="F23" s="129">
        <f>+'帳票61_06(2)'!CR22</f>
        <v>0</v>
      </c>
      <c r="G23" s="130">
        <f>+'帳票61_06(2)'!CS22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+'帳票61_06(2)'!CM23</f>
        <v>0</v>
      </c>
      <c r="D24" s="133">
        <f>+'帳票61_06(2)'!CN23</f>
        <v>0</v>
      </c>
      <c r="E24" s="134">
        <f t="shared" si="1"/>
        <v>0</v>
      </c>
      <c r="F24" s="132">
        <f>+'帳票61_06(2)'!CR23</f>
        <v>0</v>
      </c>
      <c r="G24" s="133">
        <f>+'帳票61_06(2)'!CS23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+'帳票61_06(2)'!CM24</f>
        <v>0</v>
      </c>
      <c r="D25" s="136">
        <f>+'帳票61_06(2)'!CN24</f>
        <v>0</v>
      </c>
      <c r="E25" s="137">
        <f t="shared" si="1"/>
        <v>0</v>
      </c>
      <c r="F25" s="135">
        <f>+'帳票61_06(2)'!CR24</f>
        <v>0</v>
      </c>
      <c r="G25" s="136">
        <f>+'帳票61_06(2)'!CS24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+'帳票61_06(2)'!CM25</f>
        <v>0</v>
      </c>
      <c r="D26" s="130">
        <f>+'帳票61_06(2)'!CN25</f>
        <v>0</v>
      </c>
      <c r="E26" s="131">
        <f t="shared" si="1"/>
        <v>0</v>
      </c>
      <c r="F26" s="129">
        <f>+'帳票61_06(2)'!CR25</f>
        <v>0</v>
      </c>
      <c r="G26" s="130">
        <f>+'帳票61_06(2)'!CS25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+'帳票61_06(2)'!CM26</f>
        <v>0</v>
      </c>
      <c r="D27" s="130">
        <f>+'帳票61_06(2)'!CN26</f>
        <v>0</v>
      </c>
      <c r="E27" s="131">
        <f t="shared" si="1"/>
        <v>0</v>
      </c>
      <c r="F27" s="129">
        <f>+'帳票61_06(2)'!CR26</f>
        <v>0</v>
      </c>
      <c r="G27" s="130">
        <f>+'帳票61_06(2)'!CS26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+'帳票61_06(2)'!CM27</f>
        <v>0</v>
      </c>
      <c r="D28" s="130">
        <f>+'帳票61_06(2)'!CN27</f>
        <v>0</v>
      </c>
      <c r="E28" s="131">
        <f t="shared" si="1"/>
        <v>0</v>
      </c>
      <c r="F28" s="129">
        <f>+'帳票61_06(2)'!CR27</f>
        <v>0</v>
      </c>
      <c r="G28" s="130">
        <f>+'帳票61_06(2)'!CS27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+'帳票61_06(2)'!CM28</f>
        <v>0</v>
      </c>
      <c r="D29" s="133">
        <f>+'帳票61_06(2)'!CN28</f>
        <v>0</v>
      </c>
      <c r="E29" s="134">
        <f t="shared" si="1"/>
        <v>0</v>
      </c>
      <c r="F29" s="132">
        <f>+'帳票61_06(2)'!CR28</f>
        <v>0</v>
      </c>
      <c r="G29" s="133">
        <f>+'帳票61_06(2)'!CS28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+'帳票61_06(2)'!CM29</f>
        <v>0</v>
      </c>
      <c r="D30" s="136">
        <f>+'帳票61_06(2)'!CN29</f>
        <v>0</v>
      </c>
      <c r="E30" s="137">
        <f t="shared" si="1"/>
        <v>0</v>
      </c>
      <c r="F30" s="135">
        <f>+'帳票61_06(2)'!CR29</f>
        <v>0</v>
      </c>
      <c r="G30" s="136">
        <f>+'帳票61_06(2)'!CS29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+'帳票61_06(2)'!CM30</f>
        <v>0</v>
      </c>
      <c r="D31" s="130">
        <f>+'帳票61_06(2)'!CN30</f>
        <v>0</v>
      </c>
      <c r="E31" s="131">
        <f t="shared" si="1"/>
        <v>0</v>
      </c>
      <c r="F31" s="129">
        <f>+'帳票61_06(2)'!CR30</f>
        <v>0</v>
      </c>
      <c r="G31" s="130">
        <f>+'帳票61_06(2)'!CS30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+'帳票61_06(2)'!CM31</f>
        <v>0</v>
      </c>
      <c r="D32" s="130">
        <f>+'帳票61_06(2)'!CN31</f>
        <v>0</v>
      </c>
      <c r="E32" s="131">
        <f t="shared" si="1"/>
        <v>0</v>
      </c>
      <c r="F32" s="129">
        <f>+'帳票61_06(2)'!CR31</f>
        <v>0</v>
      </c>
      <c r="G32" s="130">
        <f>+'帳票61_06(2)'!CS31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+'帳票61_06(2)'!CM32</f>
        <v>0</v>
      </c>
      <c r="D33" s="130">
        <f>+'帳票61_06(2)'!CN32</f>
        <v>0</v>
      </c>
      <c r="E33" s="131">
        <f t="shared" si="1"/>
        <v>0</v>
      </c>
      <c r="F33" s="129">
        <f>+'帳票61_06(2)'!CR32</f>
        <v>0</v>
      </c>
      <c r="G33" s="130">
        <f>+'帳票61_06(2)'!CS32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+'帳票61_06(2)'!CM33</f>
        <v>0</v>
      </c>
      <c r="D34" s="133">
        <f>+'帳票61_06(2)'!CN33</f>
        <v>0</v>
      </c>
      <c r="E34" s="134">
        <f t="shared" si="1"/>
        <v>0</v>
      </c>
      <c r="F34" s="132">
        <f>+'帳票61_06(2)'!CR33</f>
        <v>0</v>
      </c>
      <c r="G34" s="133">
        <f>+'帳票61_06(2)'!CS33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+'帳票61_06(2)'!CM34</f>
        <v>0</v>
      </c>
      <c r="D35" s="136">
        <f>+'帳票61_06(2)'!CN34</f>
        <v>0</v>
      </c>
      <c r="E35" s="137">
        <f t="shared" si="1"/>
        <v>0</v>
      </c>
      <c r="F35" s="135">
        <f>+'帳票61_06(2)'!CR34</f>
        <v>0</v>
      </c>
      <c r="G35" s="136">
        <f>+'帳票61_06(2)'!CS34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+'帳票61_06(2)'!CM35</f>
        <v>0</v>
      </c>
      <c r="D36" s="130">
        <f>+'帳票61_06(2)'!CN35</f>
        <v>0</v>
      </c>
      <c r="E36" s="131">
        <f t="shared" si="1"/>
        <v>0</v>
      </c>
      <c r="F36" s="129">
        <f>+'帳票61_06(2)'!CR35</f>
        <v>0</v>
      </c>
      <c r="G36" s="130">
        <f>+'帳票61_06(2)'!CS35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+'帳票61_06(2)'!CM36</f>
        <v>0</v>
      </c>
      <c r="D37" s="130">
        <f>+'帳票61_06(2)'!CN36</f>
        <v>0</v>
      </c>
      <c r="E37" s="131">
        <f t="shared" si="1"/>
        <v>0</v>
      </c>
      <c r="F37" s="129">
        <f>+'帳票61_06(2)'!CR36</f>
        <v>0</v>
      </c>
      <c r="G37" s="130">
        <f>+'帳票61_06(2)'!CS36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+'帳票61_06(2)'!CM37</f>
        <v>0</v>
      </c>
      <c r="D38" s="130">
        <f>+'帳票61_06(2)'!CN37</f>
        <v>0</v>
      </c>
      <c r="E38" s="131">
        <f t="shared" si="1"/>
        <v>0</v>
      </c>
      <c r="F38" s="129">
        <f>+'帳票61_06(2)'!CR37</f>
        <v>0</v>
      </c>
      <c r="G38" s="130">
        <f>+'帳票61_06(2)'!CS37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+'帳票61_06(2)'!CM38</f>
        <v>0</v>
      </c>
      <c r="D39" s="133">
        <f>+'帳票61_06(2)'!CN38</f>
        <v>0</v>
      </c>
      <c r="E39" s="134">
        <f t="shared" si="1"/>
        <v>0</v>
      </c>
      <c r="F39" s="132">
        <f>+'帳票61_06(2)'!CR38</f>
        <v>0</v>
      </c>
      <c r="G39" s="133">
        <f>+'帳票61_06(2)'!CS38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+'帳票61_06(2)'!CM39</f>
        <v>0</v>
      </c>
      <c r="D40" s="136">
        <f>+'帳票61_06(2)'!CN39</f>
        <v>0</v>
      </c>
      <c r="E40" s="137">
        <f t="shared" si="1"/>
        <v>0</v>
      </c>
      <c r="F40" s="135">
        <f>+'帳票61_06(2)'!CR39</f>
        <v>0</v>
      </c>
      <c r="G40" s="136">
        <f>+'帳票61_06(2)'!CS39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+'帳票61_06(2)'!CM40</f>
        <v>0</v>
      </c>
      <c r="D41" s="130">
        <f>+'帳票61_06(2)'!CN40</f>
        <v>0</v>
      </c>
      <c r="E41" s="131">
        <f t="shared" si="1"/>
        <v>0</v>
      </c>
      <c r="F41" s="129">
        <f>+'帳票61_06(2)'!CR40</f>
        <v>0</v>
      </c>
      <c r="G41" s="130">
        <f>+'帳票61_06(2)'!CS40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+'帳票61_06(2)'!CM41</f>
        <v>0</v>
      </c>
      <c r="D42" s="130">
        <f>+'帳票61_06(2)'!CN41</f>
        <v>0</v>
      </c>
      <c r="E42" s="131">
        <f t="shared" si="1"/>
        <v>0</v>
      </c>
      <c r="F42" s="129">
        <f>+'帳票61_06(2)'!CR41</f>
        <v>0</v>
      </c>
      <c r="G42" s="130">
        <f>+'帳票61_06(2)'!CS41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+'帳票61_06(2)'!CM42</f>
        <v>0</v>
      </c>
      <c r="D43" s="130">
        <f>+'帳票61_06(2)'!CN42</f>
        <v>0</v>
      </c>
      <c r="E43" s="131">
        <f t="shared" si="1"/>
        <v>0</v>
      </c>
      <c r="F43" s="129">
        <f>+'帳票61_06(2)'!CR42</f>
        <v>0</v>
      </c>
      <c r="G43" s="130">
        <f>+'帳票61_06(2)'!CS42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+'帳票61_06(2)'!CM43</f>
        <v>0</v>
      </c>
      <c r="D44" s="133">
        <f>+'帳票61_06(2)'!CN43</f>
        <v>0</v>
      </c>
      <c r="E44" s="134">
        <f t="shared" si="1"/>
        <v>0</v>
      </c>
      <c r="F44" s="132">
        <f>+'帳票61_06(2)'!CR43</f>
        <v>0</v>
      </c>
      <c r="G44" s="133">
        <f>+'帳票61_06(2)'!CS43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+'帳票61_06(2)'!CM44</f>
        <v>0</v>
      </c>
      <c r="D45" s="231">
        <f>+'帳票61_06(2)'!CN44</f>
        <v>0</v>
      </c>
      <c r="E45" s="232">
        <f t="shared" si="1"/>
        <v>0</v>
      </c>
      <c r="F45" s="230">
        <f>+'帳票61_06(2)'!CR44</f>
        <v>0</v>
      </c>
      <c r="G45" s="231">
        <f>+'帳票61_06(2)'!CS44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3729002</v>
      </c>
      <c r="D46" s="174">
        <f t="shared" si="4"/>
        <v>1656653</v>
      </c>
      <c r="E46" s="175">
        <f t="shared" si="4"/>
        <v>5385655</v>
      </c>
      <c r="F46" s="173">
        <f t="shared" si="4"/>
        <v>3385141</v>
      </c>
      <c r="G46" s="174">
        <f t="shared" si="4"/>
        <v>177690</v>
      </c>
      <c r="H46" s="175">
        <f t="shared" si="4"/>
        <v>3562831</v>
      </c>
      <c r="I46" s="238">
        <f t="shared" si="3"/>
        <v>90.77873919080763</v>
      </c>
      <c r="J46" s="177">
        <f t="shared" si="3"/>
        <v>10.725843009972518</v>
      </c>
      <c r="K46" s="241">
        <f t="shared" si="3"/>
        <v>66.15408896410928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3729002</v>
      </c>
      <c r="D48" s="157">
        <f t="shared" si="6"/>
        <v>1656653</v>
      </c>
      <c r="E48" s="158">
        <f t="shared" si="6"/>
        <v>5385655</v>
      </c>
      <c r="F48" s="156">
        <f t="shared" si="6"/>
        <v>3385141</v>
      </c>
      <c r="G48" s="157">
        <f t="shared" si="6"/>
        <v>177690</v>
      </c>
      <c r="H48" s="158">
        <f t="shared" si="6"/>
        <v>3562831</v>
      </c>
      <c r="I48" s="221">
        <f t="shared" si="3"/>
        <v>90.77873919080763</v>
      </c>
      <c r="J48" s="172">
        <f t="shared" si="3"/>
        <v>10.725843009972518</v>
      </c>
      <c r="K48" s="222">
        <f t="shared" si="3"/>
        <v>66.15408896410928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indexed="12"/>
  </sheetPr>
  <dimension ref="A1:IV45"/>
  <sheetViews>
    <sheetView workbookViewId="0" topLeftCell="A1">
      <pane xSplit="2" ySplit="3" topLeftCell="E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H4" sqref="EH4"/>
    </sheetView>
  </sheetViews>
  <sheetFormatPr defaultColWidth="9.00390625" defaultRowHeight="13.5"/>
  <sheetData>
    <row r="1" spans="2:256" ht="13.5">
      <c r="B1" t="s">
        <v>119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  <c r="IC1">
        <v>6</v>
      </c>
      <c r="ID1">
        <v>6</v>
      </c>
      <c r="IE1">
        <v>6</v>
      </c>
      <c r="IF1">
        <v>6</v>
      </c>
      <c r="IG1">
        <v>6</v>
      </c>
      <c r="IH1">
        <v>6</v>
      </c>
      <c r="II1">
        <v>6</v>
      </c>
      <c r="IJ1">
        <v>6</v>
      </c>
      <c r="IK1">
        <v>6</v>
      </c>
      <c r="IL1">
        <v>6</v>
      </c>
      <c r="IM1">
        <v>6</v>
      </c>
      <c r="IN1">
        <v>6</v>
      </c>
      <c r="IO1">
        <v>6</v>
      </c>
      <c r="IP1">
        <v>6</v>
      </c>
      <c r="IQ1">
        <v>6</v>
      </c>
      <c r="IR1">
        <v>6</v>
      </c>
      <c r="IS1">
        <v>6</v>
      </c>
      <c r="IT1">
        <v>6</v>
      </c>
      <c r="IU1">
        <v>6</v>
      </c>
      <c r="IV1">
        <v>6</v>
      </c>
    </row>
    <row r="2" spans="2:256" ht="13.5">
      <c r="B2" t="s">
        <v>120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3</v>
      </c>
      <c r="V2">
        <v>3</v>
      </c>
      <c r="W2">
        <v>3</v>
      </c>
      <c r="X2">
        <v>3</v>
      </c>
      <c r="Y2">
        <v>3</v>
      </c>
      <c r="Z2">
        <v>3</v>
      </c>
      <c r="AA2">
        <v>3</v>
      </c>
      <c r="AB2">
        <v>3</v>
      </c>
      <c r="AC2">
        <v>3</v>
      </c>
      <c r="AD2">
        <v>4</v>
      </c>
      <c r="AE2">
        <v>4</v>
      </c>
      <c r="AF2">
        <v>4</v>
      </c>
      <c r="AG2">
        <v>4</v>
      </c>
      <c r="AH2">
        <v>4</v>
      </c>
      <c r="AI2">
        <v>4</v>
      </c>
      <c r="AJ2">
        <v>4</v>
      </c>
      <c r="AK2">
        <v>4</v>
      </c>
      <c r="AL2">
        <v>4</v>
      </c>
      <c r="AM2">
        <v>5</v>
      </c>
      <c r="AN2">
        <v>5</v>
      </c>
      <c r="AO2">
        <v>5</v>
      </c>
      <c r="AP2">
        <v>5</v>
      </c>
      <c r="AQ2">
        <v>5</v>
      </c>
      <c r="AR2">
        <v>5</v>
      </c>
      <c r="AS2">
        <v>5</v>
      </c>
      <c r="AT2">
        <v>5</v>
      </c>
      <c r="AU2">
        <v>5</v>
      </c>
      <c r="AV2">
        <v>6</v>
      </c>
      <c r="AW2">
        <v>6</v>
      </c>
      <c r="AX2">
        <v>6</v>
      </c>
      <c r="AY2">
        <v>6</v>
      </c>
      <c r="AZ2">
        <v>6</v>
      </c>
      <c r="BA2">
        <v>6</v>
      </c>
      <c r="BB2">
        <v>6</v>
      </c>
      <c r="BC2">
        <v>6</v>
      </c>
      <c r="BD2">
        <v>6</v>
      </c>
      <c r="BE2">
        <v>7</v>
      </c>
      <c r="BF2">
        <v>7</v>
      </c>
      <c r="BG2">
        <v>7</v>
      </c>
      <c r="BH2">
        <v>7</v>
      </c>
      <c r="BI2">
        <v>7</v>
      </c>
      <c r="BJ2">
        <v>7</v>
      </c>
      <c r="BK2">
        <v>7</v>
      </c>
      <c r="BL2">
        <v>7</v>
      </c>
      <c r="BM2">
        <v>7</v>
      </c>
      <c r="BN2">
        <v>8</v>
      </c>
      <c r="BO2">
        <v>8</v>
      </c>
      <c r="BP2">
        <v>8</v>
      </c>
      <c r="BQ2">
        <v>8</v>
      </c>
      <c r="BR2">
        <v>8</v>
      </c>
      <c r="BS2">
        <v>8</v>
      </c>
      <c r="BT2">
        <v>8</v>
      </c>
      <c r="BU2">
        <v>8</v>
      </c>
      <c r="BV2">
        <v>8</v>
      </c>
      <c r="BW2">
        <v>9</v>
      </c>
      <c r="BX2">
        <v>9</v>
      </c>
      <c r="BY2">
        <v>9</v>
      </c>
      <c r="BZ2">
        <v>9</v>
      </c>
      <c r="CA2">
        <v>9</v>
      </c>
      <c r="CB2">
        <v>9</v>
      </c>
      <c r="CC2">
        <v>9</v>
      </c>
      <c r="CD2">
        <v>9</v>
      </c>
      <c r="CE2">
        <v>9</v>
      </c>
      <c r="CF2">
        <v>10</v>
      </c>
      <c r="CG2">
        <v>10</v>
      </c>
      <c r="CH2">
        <v>10</v>
      </c>
      <c r="CI2">
        <v>10</v>
      </c>
      <c r="CJ2">
        <v>10</v>
      </c>
      <c r="CK2">
        <v>10</v>
      </c>
      <c r="CL2">
        <v>10</v>
      </c>
      <c r="CM2">
        <v>10</v>
      </c>
      <c r="CN2">
        <v>10</v>
      </c>
      <c r="CO2">
        <v>11</v>
      </c>
      <c r="CP2">
        <v>11</v>
      </c>
      <c r="CQ2">
        <v>11</v>
      </c>
      <c r="CR2">
        <v>11</v>
      </c>
      <c r="CS2">
        <v>11</v>
      </c>
      <c r="CT2">
        <v>11</v>
      </c>
      <c r="CU2">
        <v>11</v>
      </c>
      <c r="CV2">
        <v>11</v>
      </c>
      <c r="CW2">
        <v>11</v>
      </c>
      <c r="CX2">
        <v>12</v>
      </c>
      <c r="CY2">
        <v>12</v>
      </c>
      <c r="CZ2">
        <v>12</v>
      </c>
      <c r="DA2">
        <v>12</v>
      </c>
      <c r="DB2">
        <v>12</v>
      </c>
      <c r="DC2">
        <v>12</v>
      </c>
      <c r="DD2">
        <v>12</v>
      </c>
      <c r="DE2">
        <v>12</v>
      </c>
      <c r="DF2">
        <v>12</v>
      </c>
      <c r="DG2">
        <v>13</v>
      </c>
      <c r="DH2">
        <v>13</v>
      </c>
      <c r="DI2">
        <v>13</v>
      </c>
      <c r="DJ2">
        <v>13</v>
      </c>
      <c r="DK2">
        <v>13</v>
      </c>
      <c r="DL2">
        <v>13</v>
      </c>
      <c r="DM2">
        <v>13</v>
      </c>
      <c r="DN2">
        <v>13</v>
      </c>
      <c r="DO2">
        <v>13</v>
      </c>
      <c r="DP2">
        <v>14</v>
      </c>
      <c r="DQ2">
        <v>14</v>
      </c>
      <c r="DR2">
        <v>14</v>
      </c>
      <c r="DS2">
        <v>14</v>
      </c>
      <c r="DT2">
        <v>14</v>
      </c>
      <c r="DU2">
        <v>14</v>
      </c>
      <c r="DV2">
        <v>14</v>
      </c>
      <c r="DW2">
        <v>14</v>
      </c>
      <c r="DX2">
        <v>14</v>
      </c>
      <c r="DY2">
        <v>15</v>
      </c>
      <c r="DZ2">
        <v>15</v>
      </c>
      <c r="EA2">
        <v>15</v>
      </c>
      <c r="EB2">
        <v>15</v>
      </c>
      <c r="EC2">
        <v>15</v>
      </c>
      <c r="ED2">
        <v>15</v>
      </c>
      <c r="EE2">
        <v>15</v>
      </c>
      <c r="EF2">
        <v>15</v>
      </c>
      <c r="EG2">
        <v>15</v>
      </c>
      <c r="EH2">
        <v>16</v>
      </c>
      <c r="EI2">
        <v>16</v>
      </c>
      <c r="EJ2">
        <v>16</v>
      </c>
      <c r="EK2">
        <v>16</v>
      </c>
      <c r="EL2">
        <v>16</v>
      </c>
      <c r="EM2">
        <v>16</v>
      </c>
      <c r="EN2">
        <v>16</v>
      </c>
      <c r="EO2">
        <v>16</v>
      </c>
      <c r="EP2">
        <v>16</v>
      </c>
      <c r="EQ2">
        <v>17</v>
      </c>
      <c r="ER2">
        <v>17</v>
      </c>
      <c r="ES2">
        <v>17</v>
      </c>
      <c r="ET2">
        <v>17</v>
      </c>
      <c r="EU2">
        <v>17</v>
      </c>
      <c r="EV2">
        <v>17</v>
      </c>
      <c r="EW2">
        <v>17</v>
      </c>
      <c r="EX2">
        <v>17</v>
      </c>
      <c r="EY2">
        <v>17</v>
      </c>
      <c r="EZ2">
        <v>18</v>
      </c>
      <c r="FA2">
        <v>18</v>
      </c>
      <c r="FB2">
        <v>18</v>
      </c>
      <c r="FC2">
        <v>18</v>
      </c>
      <c r="FD2">
        <v>18</v>
      </c>
      <c r="FE2">
        <v>18</v>
      </c>
      <c r="FF2">
        <v>18</v>
      </c>
      <c r="FG2">
        <v>18</v>
      </c>
      <c r="FH2">
        <v>18</v>
      </c>
      <c r="FI2">
        <v>19</v>
      </c>
      <c r="FJ2">
        <v>19</v>
      </c>
      <c r="FK2">
        <v>19</v>
      </c>
      <c r="FL2">
        <v>19</v>
      </c>
      <c r="FM2">
        <v>19</v>
      </c>
      <c r="FN2">
        <v>19</v>
      </c>
      <c r="FO2">
        <v>19</v>
      </c>
      <c r="FP2">
        <v>19</v>
      </c>
      <c r="FQ2">
        <v>19</v>
      </c>
      <c r="FR2">
        <v>20</v>
      </c>
      <c r="FS2">
        <v>20</v>
      </c>
      <c r="FT2">
        <v>20</v>
      </c>
      <c r="FU2">
        <v>20</v>
      </c>
      <c r="FV2">
        <v>20</v>
      </c>
      <c r="FW2">
        <v>20</v>
      </c>
      <c r="FX2">
        <v>20</v>
      </c>
      <c r="FY2">
        <v>20</v>
      </c>
      <c r="FZ2">
        <v>20</v>
      </c>
      <c r="GA2">
        <v>21</v>
      </c>
      <c r="GB2">
        <v>21</v>
      </c>
      <c r="GC2">
        <v>21</v>
      </c>
      <c r="GD2">
        <v>21</v>
      </c>
      <c r="GE2">
        <v>21</v>
      </c>
      <c r="GF2">
        <v>21</v>
      </c>
      <c r="GG2">
        <v>21</v>
      </c>
      <c r="GH2">
        <v>21</v>
      </c>
      <c r="GI2">
        <v>21</v>
      </c>
      <c r="GJ2">
        <v>22</v>
      </c>
      <c r="GK2">
        <v>22</v>
      </c>
      <c r="GL2">
        <v>22</v>
      </c>
      <c r="GM2">
        <v>22</v>
      </c>
      <c r="GN2">
        <v>22</v>
      </c>
      <c r="GO2">
        <v>22</v>
      </c>
      <c r="GP2">
        <v>22</v>
      </c>
      <c r="GQ2">
        <v>22</v>
      </c>
      <c r="GR2">
        <v>22</v>
      </c>
      <c r="GS2">
        <v>23</v>
      </c>
      <c r="GT2">
        <v>23</v>
      </c>
      <c r="GU2">
        <v>23</v>
      </c>
      <c r="GV2">
        <v>23</v>
      </c>
      <c r="GW2">
        <v>23</v>
      </c>
      <c r="GX2">
        <v>23</v>
      </c>
      <c r="GY2">
        <v>23</v>
      </c>
      <c r="GZ2">
        <v>23</v>
      </c>
      <c r="HA2">
        <v>23</v>
      </c>
      <c r="HB2">
        <v>24</v>
      </c>
      <c r="HC2">
        <v>24</v>
      </c>
      <c r="HD2">
        <v>24</v>
      </c>
      <c r="HE2">
        <v>24</v>
      </c>
      <c r="HF2">
        <v>24</v>
      </c>
      <c r="HG2">
        <v>24</v>
      </c>
      <c r="HH2">
        <v>24</v>
      </c>
      <c r="HI2">
        <v>24</v>
      </c>
      <c r="HJ2">
        <v>24</v>
      </c>
      <c r="HK2">
        <v>25</v>
      </c>
      <c r="HL2">
        <v>25</v>
      </c>
      <c r="HM2">
        <v>25</v>
      </c>
      <c r="HN2">
        <v>25</v>
      </c>
      <c r="HO2">
        <v>25</v>
      </c>
      <c r="HP2">
        <v>25</v>
      </c>
      <c r="HQ2">
        <v>25</v>
      </c>
      <c r="HR2">
        <v>25</v>
      </c>
      <c r="HS2">
        <v>25</v>
      </c>
      <c r="HT2">
        <v>26</v>
      </c>
      <c r="HU2">
        <v>26</v>
      </c>
      <c r="HV2">
        <v>26</v>
      </c>
      <c r="HW2">
        <v>26</v>
      </c>
      <c r="HX2">
        <v>26</v>
      </c>
      <c r="HY2">
        <v>26</v>
      </c>
      <c r="HZ2">
        <v>26</v>
      </c>
      <c r="IA2">
        <v>26</v>
      </c>
      <c r="IB2">
        <v>26</v>
      </c>
      <c r="IC2">
        <v>27</v>
      </c>
      <c r="ID2">
        <v>27</v>
      </c>
      <c r="IE2">
        <v>27</v>
      </c>
      <c r="IF2">
        <v>27</v>
      </c>
      <c r="IG2">
        <v>27</v>
      </c>
      <c r="IH2">
        <v>27</v>
      </c>
      <c r="II2">
        <v>27</v>
      </c>
      <c r="IJ2">
        <v>27</v>
      </c>
      <c r="IK2">
        <v>27</v>
      </c>
      <c r="IL2">
        <v>28</v>
      </c>
      <c r="IM2">
        <v>28</v>
      </c>
      <c r="IN2">
        <v>28</v>
      </c>
      <c r="IO2">
        <v>28</v>
      </c>
      <c r="IP2">
        <v>28</v>
      </c>
      <c r="IQ2">
        <v>28</v>
      </c>
      <c r="IR2">
        <v>28</v>
      </c>
      <c r="IS2">
        <v>28</v>
      </c>
      <c r="IT2">
        <v>28</v>
      </c>
      <c r="IU2">
        <v>29</v>
      </c>
      <c r="IV2">
        <v>29</v>
      </c>
    </row>
    <row r="3" spans="2:256" ht="13.5">
      <c r="B3" t="s">
        <v>121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</v>
      </c>
      <c r="M3">
        <v>2</v>
      </c>
      <c r="N3">
        <v>3</v>
      </c>
      <c r="O3">
        <v>4</v>
      </c>
      <c r="P3">
        <v>5</v>
      </c>
      <c r="Q3">
        <v>6</v>
      </c>
      <c r="R3">
        <v>7</v>
      </c>
      <c r="S3">
        <v>8</v>
      </c>
      <c r="T3">
        <v>9</v>
      </c>
      <c r="U3">
        <v>1</v>
      </c>
      <c r="V3">
        <v>2</v>
      </c>
      <c r="W3">
        <v>3</v>
      </c>
      <c r="X3">
        <v>4</v>
      </c>
      <c r="Y3">
        <v>5</v>
      </c>
      <c r="Z3">
        <v>6</v>
      </c>
      <c r="AA3">
        <v>7</v>
      </c>
      <c r="AB3">
        <v>8</v>
      </c>
      <c r="AC3">
        <v>9</v>
      </c>
      <c r="AD3">
        <v>1</v>
      </c>
      <c r="AE3">
        <v>2</v>
      </c>
      <c r="AF3">
        <v>3</v>
      </c>
      <c r="AG3">
        <v>4</v>
      </c>
      <c r="AH3">
        <v>5</v>
      </c>
      <c r="AI3">
        <v>6</v>
      </c>
      <c r="AJ3">
        <v>7</v>
      </c>
      <c r="AK3">
        <v>8</v>
      </c>
      <c r="AL3">
        <v>9</v>
      </c>
      <c r="AM3">
        <v>1</v>
      </c>
      <c r="AN3">
        <v>2</v>
      </c>
      <c r="AO3">
        <v>3</v>
      </c>
      <c r="AP3">
        <v>4</v>
      </c>
      <c r="AQ3">
        <v>5</v>
      </c>
      <c r="AR3">
        <v>6</v>
      </c>
      <c r="AS3">
        <v>7</v>
      </c>
      <c r="AT3">
        <v>8</v>
      </c>
      <c r="AU3">
        <v>9</v>
      </c>
      <c r="AV3">
        <v>1</v>
      </c>
      <c r="AW3">
        <v>2</v>
      </c>
      <c r="AX3">
        <v>3</v>
      </c>
      <c r="AY3">
        <v>4</v>
      </c>
      <c r="AZ3">
        <v>5</v>
      </c>
      <c r="BA3">
        <v>6</v>
      </c>
      <c r="BB3">
        <v>7</v>
      </c>
      <c r="BC3">
        <v>8</v>
      </c>
      <c r="BD3">
        <v>9</v>
      </c>
      <c r="BE3">
        <v>1</v>
      </c>
      <c r="BF3">
        <v>2</v>
      </c>
      <c r="BG3">
        <v>3</v>
      </c>
      <c r="BH3">
        <v>4</v>
      </c>
      <c r="BI3">
        <v>5</v>
      </c>
      <c r="BJ3">
        <v>6</v>
      </c>
      <c r="BK3">
        <v>7</v>
      </c>
      <c r="BL3">
        <v>8</v>
      </c>
      <c r="BM3">
        <v>9</v>
      </c>
      <c r="BN3">
        <v>1</v>
      </c>
      <c r="BO3">
        <v>2</v>
      </c>
      <c r="BP3">
        <v>3</v>
      </c>
      <c r="BQ3">
        <v>4</v>
      </c>
      <c r="BR3">
        <v>5</v>
      </c>
      <c r="BS3">
        <v>6</v>
      </c>
      <c r="BT3">
        <v>7</v>
      </c>
      <c r="BU3">
        <v>8</v>
      </c>
      <c r="BV3">
        <v>9</v>
      </c>
      <c r="BW3">
        <v>1</v>
      </c>
      <c r="BX3">
        <v>2</v>
      </c>
      <c r="BY3">
        <v>3</v>
      </c>
      <c r="BZ3">
        <v>4</v>
      </c>
      <c r="CA3">
        <v>5</v>
      </c>
      <c r="CB3">
        <v>6</v>
      </c>
      <c r="CC3">
        <v>7</v>
      </c>
      <c r="CD3">
        <v>8</v>
      </c>
      <c r="CE3">
        <v>9</v>
      </c>
      <c r="CF3">
        <v>1</v>
      </c>
      <c r="CG3">
        <v>2</v>
      </c>
      <c r="CH3">
        <v>3</v>
      </c>
      <c r="CI3">
        <v>4</v>
      </c>
      <c r="CJ3">
        <v>5</v>
      </c>
      <c r="CK3">
        <v>6</v>
      </c>
      <c r="CL3">
        <v>7</v>
      </c>
      <c r="CM3">
        <v>8</v>
      </c>
      <c r="CN3">
        <v>9</v>
      </c>
      <c r="CO3">
        <v>1</v>
      </c>
      <c r="CP3">
        <v>2</v>
      </c>
      <c r="CQ3">
        <v>3</v>
      </c>
      <c r="CR3">
        <v>4</v>
      </c>
      <c r="CS3">
        <v>5</v>
      </c>
      <c r="CT3">
        <v>6</v>
      </c>
      <c r="CU3">
        <v>7</v>
      </c>
      <c r="CV3">
        <v>8</v>
      </c>
      <c r="CW3">
        <v>9</v>
      </c>
      <c r="CX3">
        <v>1</v>
      </c>
      <c r="CY3">
        <v>2</v>
      </c>
      <c r="CZ3">
        <v>3</v>
      </c>
      <c r="DA3">
        <v>4</v>
      </c>
      <c r="DB3">
        <v>5</v>
      </c>
      <c r="DC3">
        <v>6</v>
      </c>
      <c r="DD3">
        <v>7</v>
      </c>
      <c r="DE3">
        <v>8</v>
      </c>
      <c r="DF3">
        <v>9</v>
      </c>
      <c r="DG3">
        <v>1</v>
      </c>
      <c r="DH3">
        <v>2</v>
      </c>
      <c r="DI3">
        <v>3</v>
      </c>
      <c r="DJ3">
        <v>4</v>
      </c>
      <c r="DK3">
        <v>5</v>
      </c>
      <c r="DL3">
        <v>6</v>
      </c>
      <c r="DM3">
        <v>7</v>
      </c>
      <c r="DN3">
        <v>8</v>
      </c>
      <c r="DO3">
        <v>9</v>
      </c>
      <c r="DP3">
        <v>1</v>
      </c>
      <c r="DQ3">
        <v>2</v>
      </c>
      <c r="DR3">
        <v>3</v>
      </c>
      <c r="DS3">
        <v>4</v>
      </c>
      <c r="DT3">
        <v>5</v>
      </c>
      <c r="DU3">
        <v>6</v>
      </c>
      <c r="DV3">
        <v>7</v>
      </c>
      <c r="DW3">
        <v>8</v>
      </c>
      <c r="DX3">
        <v>9</v>
      </c>
      <c r="DY3">
        <v>1</v>
      </c>
      <c r="DZ3">
        <v>2</v>
      </c>
      <c r="EA3">
        <v>3</v>
      </c>
      <c r="EB3">
        <v>4</v>
      </c>
      <c r="EC3">
        <v>5</v>
      </c>
      <c r="ED3">
        <v>6</v>
      </c>
      <c r="EE3">
        <v>7</v>
      </c>
      <c r="EF3">
        <v>8</v>
      </c>
      <c r="EG3">
        <v>9</v>
      </c>
      <c r="EH3">
        <v>1</v>
      </c>
      <c r="EI3">
        <v>2</v>
      </c>
      <c r="EJ3">
        <v>3</v>
      </c>
      <c r="EK3">
        <v>4</v>
      </c>
      <c r="EL3">
        <v>5</v>
      </c>
      <c r="EM3">
        <v>6</v>
      </c>
      <c r="EN3">
        <v>7</v>
      </c>
      <c r="EO3">
        <v>8</v>
      </c>
      <c r="EP3">
        <v>9</v>
      </c>
      <c r="EQ3">
        <v>1</v>
      </c>
      <c r="ER3">
        <v>2</v>
      </c>
      <c r="ES3">
        <v>3</v>
      </c>
      <c r="ET3">
        <v>4</v>
      </c>
      <c r="EU3">
        <v>5</v>
      </c>
      <c r="EV3">
        <v>6</v>
      </c>
      <c r="EW3">
        <v>7</v>
      </c>
      <c r="EX3">
        <v>8</v>
      </c>
      <c r="EY3">
        <v>9</v>
      </c>
      <c r="EZ3">
        <v>1</v>
      </c>
      <c r="FA3">
        <v>2</v>
      </c>
      <c r="FB3">
        <v>3</v>
      </c>
      <c r="FC3">
        <v>4</v>
      </c>
      <c r="FD3">
        <v>5</v>
      </c>
      <c r="FE3">
        <v>6</v>
      </c>
      <c r="FF3">
        <v>7</v>
      </c>
      <c r="FG3">
        <v>8</v>
      </c>
      <c r="FH3">
        <v>9</v>
      </c>
      <c r="FI3">
        <v>1</v>
      </c>
      <c r="FJ3">
        <v>2</v>
      </c>
      <c r="FK3">
        <v>3</v>
      </c>
      <c r="FL3">
        <v>4</v>
      </c>
      <c r="FM3">
        <v>5</v>
      </c>
      <c r="FN3">
        <v>6</v>
      </c>
      <c r="FO3">
        <v>7</v>
      </c>
      <c r="FP3">
        <v>8</v>
      </c>
      <c r="FQ3">
        <v>9</v>
      </c>
      <c r="FR3">
        <v>1</v>
      </c>
      <c r="FS3">
        <v>2</v>
      </c>
      <c r="FT3">
        <v>3</v>
      </c>
      <c r="FU3">
        <v>4</v>
      </c>
      <c r="FV3">
        <v>5</v>
      </c>
      <c r="FW3">
        <v>6</v>
      </c>
      <c r="FX3">
        <v>7</v>
      </c>
      <c r="FY3">
        <v>8</v>
      </c>
      <c r="FZ3">
        <v>9</v>
      </c>
      <c r="GA3">
        <v>1</v>
      </c>
      <c r="GB3">
        <v>2</v>
      </c>
      <c r="GC3">
        <v>3</v>
      </c>
      <c r="GD3">
        <v>4</v>
      </c>
      <c r="GE3">
        <v>5</v>
      </c>
      <c r="GF3">
        <v>6</v>
      </c>
      <c r="GG3">
        <v>7</v>
      </c>
      <c r="GH3">
        <v>8</v>
      </c>
      <c r="GI3">
        <v>9</v>
      </c>
      <c r="GJ3">
        <v>1</v>
      </c>
      <c r="GK3">
        <v>2</v>
      </c>
      <c r="GL3">
        <v>3</v>
      </c>
      <c r="GM3">
        <v>4</v>
      </c>
      <c r="GN3">
        <v>5</v>
      </c>
      <c r="GO3">
        <v>6</v>
      </c>
      <c r="GP3">
        <v>7</v>
      </c>
      <c r="GQ3">
        <v>8</v>
      </c>
      <c r="GR3">
        <v>9</v>
      </c>
      <c r="GS3">
        <v>1</v>
      </c>
      <c r="GT3">
        <v>2</v>
      </c>
      <c r="GU3">
        <v>3</v>
      </c>
      <c r="GV3">
        <v>4</v>
      </c>
      <c r="GW3">
        <v>5</v>
      </c>
      <c r="GX3">
        <v>6</v>
      </c>
      <c r="GY3">
        <v>7</v>
      </c>
      <c r="GZ3">
        <v>8</v>
      </c>
      <c r="HA3">
        <v>9</v>
      </c>
      <c r="HB3">
        <v>1</v>
      </c>
      <c r="HC3">
        <v>2</v>
      </c>
      <c r="HD3">
        <v>3</v>
      </c>
      <c r="HE3">
        <v>4</v>
      </c>
      <c r="HF3">
        <v>5</v>
      </c>
      <c r="HG3">
        <v>6</v>
      </c>
      <c r="HH3">
        <v>7</v>
      </c>
      <c r="HI3">
        <v>8</v>
      </c>
      <c r="HJ3">
        <v>9</v>
      </c>
      <c r="HK3">
        <v>1</v>
      </c>
      <c r="HL3">
        <v>2</v>
      </c>
      <c r="HM3">
        <v>3</v>
      </c>
      <c r="HN3">
        <v>4</v>
      </c>
      <c r="HO3">
        <v>5</v>
      </c>
      <c r="HP3">
        <v>6</v>
      </c>
      <c r="HQ3">
        <v>7</v>
      </c>
      <c r="HR3">
        <v>8</v>
      </c>
      <c r="HS3">
        <v>9</v>
      </c>
      <c r="HT3">
        <v>1</v>
      </c>
      <c r="HU3">
        <v>2</v>
      </c>
      <c r="HV3">
        <v>3</v>
      </c>
      <c r="HW3">
        <v>4</v>
      </c>
      <c r="HX3">
        <v>5</v>
      </c>
      <c r="HY3">
        <v>6</v>
      </c>
      <c r="HZ3">
        <v>7</v>
      </c>
      <c r="IA3">
        <v>8</v>
      </c>
      <c r="IB3">
        <v>9</v>
      </c>
      <c r="IC3">
        <v>1</v>
      </c>
      <c r="ID3">
        <v>2</v>
      </c>
      <c r="IE3">
        <v>3</v>
      </c>
      <c r="IF3">
        <v>4</v>
      </c>
      <c r="IG3">
        <v>5</v>
      </c>
      <c r="IH3">
        <v>6</v>
      </c>
      <c r="II3">
        <v>7</v>
      </c>
      <c r="IJ3">
        <v>8</v>
      </c>
      <c r="IK3">
        <v>9</v>
      </c>
      <c r="IL3">
        <v>1</v>
      </c>
      <c r="IM3">
        <v>2</v>
      </c>
      <c r="IN3">
        <v>3</v>
      </c>
      <c r="IO3">
        <v>4</v>
      </c>
      <c r="IP3">
        <v>5</v>
      </c>
      <c r="IQ3">
        <v>6</v>
      </c>
      <c r="IR3">
        <v>7</v>
      </c>
      <c r="IS3">
        <v>8</v>
      </c>
      <c r="IT3">
        <v>9</v>
      </c>
      <c r="IU3">
        <v>1</v>
      </c>
      <c r="IV3">
        <v>2</v>
      </c>
    </row>
    <row r="4" spans="1:256" ht="13.5">
      <c r="A4" t="s">
        <v>132</v>
      </c>
      <c r="B4" t="s">
        <v>12</v>
      </c>
      <c r="C4">
        <v>38155149</v>
      </c>
      <c r="D4">
        <v>3338305</v>
      </c>
      <c r="E4">
        <v>41493454</v>
      </c>
      <c r="F4">
        <v>0</v>
      </c>
      <c r="G4">
        <v>0</v>
      </c>
      <c r="H4">
        <v>37141047</v>
      </c>
      <c r="I4">
        <v>891445</v>
      </c>
      <c r="J4">
        <v>38032492</v>
      </c>
      <c r="K4">
        <v>0</v>
      </c>
      <c r="L4">
        <v>38155149</v>
      </c>
      <c r="M4">
        <v>3338305</v>
      </c>
      <c r="N4">
        <v>41493454</v>
      </c>
      <c r="O4">
        <v>0</v>
      </c>
      <c r="P4">
        <v>0</v>
      </c>
      <c r="Q4">
        <v>37141047</v>
      </c>
      <c r="R4">
        <v>891445</v>
      </c>
      <c r="S4">
        <v>38032492</v>
      </c>
      <c r="T4">
        <v>0</v>
      </c>
      <c r="U4">
        <v>17381536</v>
      </c>
      <c r="V4">
        <v>1005545</v>
      </c>
      <c r="W4">
        <v>18387081</v>
      </c>
      <c r="X4">
        <v>0</v>
      </c>
      <c r="Y4">
        <v>0</v>
      </c>
      <c r="Z4">
        <v>17015640</v>
      </c>
      <c r="AA4">
        <v>236553</v>
      </c>
      <c r="AB4">
        <v>17252193</v>
      </c>
      <c r="AC4">
        <v>0</v>
      </c>
      <c r="AD4">
        <v>344275</v>
      </c>
      <c r="AE4">
        <v>25595</v>
      </c>
      <c r="AF4">
        <v>369870</v>
      </c>
      <c r="AG4">
        <v>0</v>
      </c>
      <c r="AH4">
        <v>0</v>
      </c>
      <c r="AI4">
        <v>333130</v>
      </c>
      <c r="AJ4">
        <v>6033</v>
      </c>
      <c r="AK4">
        <v>339163</v>
      </c>
      <c r="AL4">
        <v>0</v>
      </c>
      <c r="AM4">
        <v>12298352</v>
      </c>
      <c r="AN4">
        <v>914305</v>
      </c>
      <c r="AO4">
        <v>13212657</v>
      </c>
      <c r="AP4">
        <v>0</v>
      </c>
      <c r="AQ4">
        <v>0</v>
      </c>
      <c r="AR4">
        <v>11900227</v>
      </c>
      <c r="AS4">
        <v>215513</v>
      </c>
      <c r="AT4">
        <v>12115740</v>
      </c>
      <c r="AU4">
        <v>0</v>
      </c>
      <c r="AV4">
        <v>216233</v>
      </c>
      <c r="AW4">
        <v>0</v>
      </c>
      <c r="AX4">
        <v>216233</v>
      </c>
      <c r="AY4">
        <v>0</v>
      </c>
      <c r="AZ4">
        <v>0</v>
      </c>
      <c r="BA4">
        <v>216233</v>
      </c>
      <c r="BB4">
        <v>0</v>
      </c>
      <c r="BC4">
        <v>216233</v>
      </c>
      <c r="BD4">
        <v>0</v>
      </c>
      <c r="BE4">
        <v>937129</v>
      </c>
      <c r="BF4">
        <v>12981</v>
      </c>
      <c r="BG4">
        <v>950110</v>
      </c>
      <c r="BH4">
        <v>0</v>
      </c>
      <c r="BI4">
        <v>0</v>
      </c>
      <c r="BJ4">
        <v>945706</v>
      </c>
      <c r="BK4">
        <v>2968</v>
      </c>
      <c r="BL4">
        <v>948674</v>
      </c>
      <c r="BM4">
        <v>0</v>
      </c>
      <c r="BN4">
        <v>3801780</v>
      </c>
      <c r="BO4">
        <v>52664</v>
      </c>
      <c r="BP4">
        <v>3854444</v>
      </c>
      <c r="BQ4">
        <v>0</v>
      </c>
      <c r="BR4">
        <v>0</v>
      </c>
      <c r="BS4">
        <v>3836577</v>
      </c>
      <c r="BT4">
        <v>12039</v>
      </c>
      <c r="BU4">
        <v>3848616</v>
      </c>
      <c r="BV4">
        <v>0</v>
      </c>
      <c r="BW4">
        <v>17917829</v>
      </c>
      <c r="BX4">
        <v>2215419</v>
      </c>
      <c r="BY4">
        <v>20133248</v>
      </c>
      <c r="BZ4">
        <v>0</v>
      </c>
      <c r="CA4">
        <v>0</v>
      </c>
      <c r="CB4">
        <v>17289153</v>
      </c>
      <c r="CC4">
        <v>638288</v>
      </c>
      <c r="CD4">
        <v>17927441</v>
      </c>
      <c r="CE4">
        <v>0</v>
      </c>
      <c r="CF4">
        <v>17436768</v>
      </c>
      <c r="CG4">
        <v>2215419</v>
      </c>
      <c r="CH4">
        <v>19652187</v>
      </c>
      <c r="CI4">
        <v>0</v>
      </c>
      <c r="CJ4">
        <v>0</v>
      </c>
      <c r="CK4">
        <v>16808092</v>
      </c>
      <c r="CL4">
        <v>638288</v>
      </c>
      <c r="CM4">
        <v>17446380</v>
      </c>
      <c r="CN4">
        <v>0</v>
      </c>
      <c r="CO4">
        <v>6229755</v>
      </c>
      <c r="CP4">
        <v>791518</v>
      </c>
      <c r="CQ4">
        <v>7021273</v>
      </c>
      <c r="CR4">
        <v>0</v>
      </c>
      <c r="CS4">
        <v>0</v>
      </c>
      <c r="CT4">
        <v>6005144</v>
      </c>
      <c r="CU4">
        <v>228046</v>
      </c>
      <c r="CV4">
        <v>6233190</v>
      </c>
      <c r="CW4">
        <v>0</v>
      </c>
      <c r="CX4">
        <v>9043007</v>
      </c>
      <c r="CY4">
        <v>1148954</v>
      </c>
      <c r="CZ4">
        <v>10191961</v>
      </c>
      <c r="DA4">
        <v>0</v>
      </c>
      <c r="DB4">
        <v>0</v>
      </c>
      <c r="DC4">
        <v>8716965</v>
      </c>
      <c r="DD4">
        <v>331027</v>
      </c>
      <c r="DE4">
        <v>9047992</v>
      </c>
      <c r="DF4">
        <v>0</v>
      </c>
      <c r="DG4">
        <v>2164006</v>
      </c>
      <c r="DH4">
        <v>274947</v>
      </c>
      <c r="DI4">
        <v>2438953</v>
      </c>
      <c r="DJ4">
        <v>0</v>
      </c>
      <c r="DK4">
        <v>0</v>
      </c>
      <c r="DL4">
        <v>2085983</v>
      </c>
      <c r="DM4">
        <v>79215</v>
      </c>
      <c r="DN4">
        <v>2165198</v>
      </c>
      <c r="DO4">
        <v>0</v>
      </c>
      <c r="DP4">
        <v>481061</v>
      </c>
      <c r="DQ4">
        <v>0</v>
      </c>
      <c r="DR4">
        <v>481061</v>
      </c>
      <c r="DS4">
        <v>0</v>
      </c>
      <c r="DT4">
        <v>0</v>
      </c>
      <c r="DU4">
        <v>481061</v>
      </c>
      <c r="DV4">
        <v>0</v>
      </c>
      <c r="DW4">
        <v>481061</v>
      </c>
      <c r="DX4">
        <v>0</v>
      </c>
      <c r="DY4">
        <v>438090</v>
      </c>
      <c r="DZ4">
        <v>0</v>
      </c>
      <c r="EA4">
        <v>438090</v>
      </c>
      <c r="EB4">
        <v>0</v>
      </c>
      <c r="EC4">
        <v>0</v>
      </c>
      <c r="ED4">
        <v>438090</v>
      </c>
      <c r="EE4">
        <v>0</v>
      </c>
      <c r="EF4">
        <v>438090</v>
      </c>
      <c r="EG4">
        <v>0</v>
      </c>
      <c r="EH4">
        <v>42971</v>
      </c>
      <c r="EI4">
        <v>0</v>
      </c>
      <c r="EJ4">
        <v>42971</v>
      </c>
      <c r="EK4">
        <v>0</v>
      </c>
      <c r="EL4">
        <v>0</v>
      </c>
      <c r="EM4">
        <v>42971</v>
      </c>
      <c r="EN4">
        <v>0</v>
      </c>
      <c r="EO4">
        <v>42971</v>
      </c>
      <c r="EP4">
        <v>0</v>
      </c>
      <c r="EQ4">
        <v>391775</v>
      </c>
      <c r="ER4">
        <v>54570</v>
      </c>
      <c r="ES4">
        <v>446345</v>
      </c>
      <c r="ET4">
        <v>0</v>
      </c>
      <c r="EU4">
        <v>0</v>
      </c>
      <c r="EV4">
        <v>372245</v>
      </c>
      <c r="EW4">
        <v>15804</v>
      </c>
      <c r="EX4">
        <v>388049</v>
      </c>
      <c r="EY4">
        <v>0</v>
      </c>
      <c r="EZ4">
        <v>2464009</v>
      </c>
      <c r="FA4">
        <v>62771</v>
      </c>
      <c r="FB4">
        <v>2526780</v>
      </c>
      <c r="FC4">
        <v>0</v>
      </c>
      <c r="FD4">
        <v>0</v>
      </c>
      <c r="FE4">
        <v>2464009</v>
      </c>
      <c r="FF4">
        <v>800</v>
      </c>
      <c r="FG4">
        <v>2464809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760430</v>
      </c>
      <c r="HL4">
        <v>10568</v>
      </c>
      <c r="HM4">
        <v>770998</v>
      </c>
      <c r="HN4">
        <v>0</v>
      </c>
      <c r="HO4">
        <v>0</v>
      </c>
      <c r="HP4">
        <v>757824</v>
      </c>
      <c r="HQ4">
        <v>3680</v>
      </c>
      <c r="HR4">
        <v>761504</v>
      </c>
      <c r="HS4">
        <v>0</v>
      </c>
      <c r="HT4">
        <v>760430</v>
      </c>
      <c r="HU4">
        <v>10568</v>
      </c>
      <c r="HV4">
        <v>770998</v>
      </c>
      <c r="HW4">
        <v>0</v>
      </c>
      <c r="HX4">
        <v>0</v>
      </c>
      <c r="HY4">
        <v>757824</v>
      </c>
      <c r="HZ4">
        <v>3680</v>
      </c>
      <c r="IA4">
        <v>761504</v>
      </c>
      <c r="IB4">
        <v>0</v>
      </c>
      <c r="IC4">
        <v>24700</v>
      </c>
      <c r="ID4">
        <v>0</v>
      </c>
      <c r="IE4">
        <v>24700</v>
      </c>
      <c r="IF4">
        <v>0</v>
      </c>
      <c r="IG4">
        <v>0</v>
      </c>
      <c r="IH4">
        <v>24700</v>
      </c>
      <c r="II4">
        <v>0</v>
      </c>
      <c r="IJ4">
        <v>24700</v>
      </c>
      <c r="IK4">
        <v>0</v>
      </c>
      <c r="IL4">
        <v>735730</v>
      </c>
      <c r="IM4">
        <v>10568</v>
      </c>
      <c r="IN4">
        <v>746298</v>
      </c>
      <c r="IO4">
        <v>0</v>
      </c>
      <c r="IP4">
        <v>0</v>
      </c>
      <c r="IQ4">
        <v>733124</v>
      </c>
      <c r="IR4">
        <v>3680</v>
      </c>
      <c r="IS4">
        <v>736804</v>
      </c>
      <c r="IT4">
        <v>0</v>
      </c>
      <c r="IU4">
        <v>0</v>
      </c>
      <c r="IV4">
        <v>0</v>
      </c>
    </row>
    <row r="5" spans="1:256" ht="13.5">
      <c r="A5" t="s">
        <v>133</v>
      </c>
      <c r="B5" t="s">
        <v>13</v>
      </c>
      <c r="C5">
        <v>8532350</v>
      </c>
      <c r="D5">
        <v>1224531</v>
      </c>
      <c r="E5">
        <v>9756881</v>
      </c>
      <c r="F5">
        <v>0</v>
      </c>
      <c r="G5">
        <v>0</v>
      </c>
      <c r="H5">
        <v>8131719</v>
      </c>
      <c r="I5">
        <v>306861</v>
      </c>
      <c r="J5">
        <v>8438580</v>
      </c>
      <c r="K5">
        <v>0</v>
      </c>
      <c r="L5">
        <v>8532350</v>
      </c>
      <c r="M5">
        <v>1224531</v>
      </c>
      <c r="N5">
        <v>9756881</v>
      </c>
      <c r="O5">
        <v>0</v>
      </c>
      <c r="P5">
        <v>0</v>
      </c>
      <c r="Q5">
        <v>8131719</v>
      </c>
      <c r="R5">
        <v>306861</v>
      </c>
      <c r="S5">
        <v>8438580</v>
      </c>
      <c r="T5">
        <v>0</v>
      </c>
      <c r="U5">
        <v>3739292</v>
      </c>
      <c r="V5">
        <v>320440</v>
      </c>
      <c r="W5">
        <v>4059732</v>
      </c>
      <c r="X5">
        <v>0</v>
      </c>
      <c r="Y5">
        <v>0</v>
      </c>
      <c r="Z5">
        <v>3605166</v>
      </c>
      <c r="AA5">
        <v>76599</v>
      </c>
      <c r="AB5">
        <v>3681765</v>
      </c>
      <c r="AC5">
        <v>0</v>
      </c>
      <c r="AD5">
        <v>100072</v>
      </c>
      <c r="AE5">
        <v>9268</v>
      </c>
      <c r="AF5">
        <v>109340</v>
      </c>
      <c r="AG5">
        <v>0</v>
      </c>
      <c r="AH5">
        <v>0</v>
      </c>
      <c r="AI5">
        <v>95767</v>
      </c>
      <c r="AJ5">
        <v>2211</v>
      </c>
      <c r="AK5">
        <v>97978</v>
      </c>
      <c r="AL5">
        <v>0</v>
      </c>
      <c r="AM5">
        <v>3100191</v>
      </c>
      <c r="AN5">
        <v>299457</v>
      </c>
      <c r="AO5">
        <v>3399648</v>
      </c>
      <c r="AP5">
        <v>0</v>
      </c>
      <c r="AQ5">
        <v>0</v>
      </c>
      <c r="AR5">
        <v>2973792</v>
      </c>
      <c r="AS5">
        <v>71416</v>
      </c>
      <c r="AT5">
        <v>3045208</v>
      </c>
      <c r="AU5">
        <v>0</v>
      </c>
      <c r="AV5">
        <v>42170</v>
      </c>
      <c r="AW5">
        <v>0</v>
      </c>
      <c r="AX5">
        <v>42170</v>
      </c>
      <c r="AY5">
        <v>0</v>
      </c>
      <c r="AZ5">
        <v>0</v>
      </c>
      <c r="BA5">
        <v>42170</v>
      </c>
      <c r="BB5">
        <v>0</v>
      </c>
      <c r="BC5">
        <v>42170</v>
      </c>
      <c r="BD5">
        <v>0</v>
      </c>
      <c r="BE5">
        <v>140126</v>
      </c>
      <c r="BF5">
        <v>3999</v>
      </c>
      <c r="BG5">
        <v>144125</v>
      </c>
      <c r="BH5">
        <v>0</v>
      </c>
      <c r="BI5">
        <v>0</v>
      </c>
      <c r="BJ5">
        <v>139258</v>
      </c>
      <c r="BK5">
        <v>1024</v>
      </c>
      <c r="BL5">
        <v>140282</v>
      </c>
      <c r="BM5">
        <v>0</v>
      </c>
      <c r="BN5">
        <v>398903</v>
      </c>
      <c r="BO5">
        <v>7716</v>
      </c>
      <c r="BP5">
        <v>406619</v>
      </c>
      <c r="BQ5">
        <v>0</v>
      </c>
      <c r="BR5">
        <v>0</v>
      </c>
      <c r="BS5">
        <v>396349</v>
      </c>
      <c r="BT5">
        <v>1948</v>
      </c>
      <c r="BU5">
        <v>398297</v>
      </c>
      <c r="BV5">
        <v>0</v>
      </c>
      <c r="BW5">
        <v>4117379</v>
      </c>
      <c r="BX5">
        <v>867095</v>
      </c>
      <c r="BY5">
        <v>4984474</v>
      </c>
      <c r="BZ5">
        <v>0</v>
      </c>
      <c r="CA5">
        <v>0</v>
      </c>
      <c r="CB5">
        <v>3862681</v>
      </c>
      <c r="CC5">
        <v>221362</v>
      </c>
      <c r="CD5">
        <v>4084043</v>
      </c>
      <c r="CE5">
        <v>0</v>
      </c>
      <c r="CF5">
        <v>4082993</v>
      </c>
      <c r="CG5">
        <v>867095</v>
      </c>
      <c r="CH5">
        <v>4950088</v>
      </c>
      <c r="CI5">
        <v>0</v>
      </c>
      <c r="CJ5">
        <v>0</v>
      </c>
      <c r="CK5">
        <v>3828295</v>
      </c>
      <c r="CL5">
        <v>221362</v>
      </c>
      <c r="CM5">
        <v>4049657</v>
      </c>
      <c r="CN5">
        <v>0</v>
      </c>
      <c r="CO5">
        <v>1741072</v>
      </c>
      <c r="CP5">
        <v>369962</v>
      </c>
      <c r="CQ5">
        <v>2111034</v>
      </c>
      <c r="CR5">
        <v>0</v>
      </c>
      <c r="CS5">
        <v>0</v>
      </c>
      <c r="CT5">
        <v>1632921</v>
      </c>
      <c r="CU5">
        <v>94448</v>
      </c>
      <c r="CV5">
        <v>1727369</v>
      </c>
      <c r="CW5">
        <v>0</v>
      </c>
      <c r="CX5">
        <v>2074389</v>
      </c>
      <c r="CY5">
        <v>440699</v>
      </c>
      <c r="CZ5">
        <v>2515088</v>
      </c>
      <c r="DA5">
        <v>0</v>
      </c>
      <c r="DB5">
        <v>0</v>
      </c>
      <c r="DC5">
        <v>1945148</v>
      </c>
      <c r="DD5">
        <v>112506</v>
      </c>
      <c r="DE5">
        <v>2057654</v>
      </c>
      <c r="DF5">
        <v>0</v>
      </c>
      <c r="DG5">
        <v>267532</v>
      </c>
      <c r="DH5">
        <v>56434</v>
      </c>
      <c r="DI5">
        <v>323966</v>
      </c>
      <c r="DJ5">
        <v>0</v>
      </c>
      <c r="DK5">
        <v>0</v>
      </c>
      <c r="DL5">
        <v>250226</v>
      </c>
      <c r="DM5">
        <v>14408</v>
      </c>
      <c r="DN5">
        <v>264634</v>
      </c>
      <c r="DO5">
        <v>0</v>
      </c>
      <c r="DP5">
        <v>34386</v>
      </c>
      <c r="DQ5">
        <v>0</v>
      </c>
      <c r="DR5">
        <v>34386</v>
      </c>
      <c r="DS5">
        <v>0</v>
      </c>
      <c r="DT5">
        <v>0</v>
      </c>
      <c r="DU5">
        <v>34386</v>
      </c>
      <c r="DV5">
        <v>0</v>
      </c>
      <c r="DW5">
        <v>34386</v>
      </c>
      <c r="DX5">
        <v>0</v>
      </c>
      <c r="DY5">
        <v>31838</v>
      </c>
      <c r="DZ5">
        <v>0</v>
      </c>
      <c r="EA5">
        <v>31838</v>
      </c>
      <c r="EB5">
        <v>0</v>
      </c>
      <c r="EC5">
        <v>0</v>
      </c>
      <c r="ED5">
        <v>31838</v>
      </c>
      <c r="EE5">
        <v>0</v>
      </c>
      <c r="EF5">
        <v>31838</v>
      </c>
      <c r="EG5">
        <v>0</v>
      </c>
      <c r="EH5">
        <v>2548</v>
      </c>
      <c r="EI5">
        <v>0</v>
      </c>
      <c r="EJ5">
        <v>2548</v>
      </c>
      <c r="EK5">
        <v>0</v>
      </c>
      <c r="EL5">
        <v>0</v>
      </c>
      <c r="EM5">
        <v>2548</v>
      </c>
      <c r="EN5">
        <v>0</v>
      </c>
      <c r="EO5">
        <v>2548</v>
      </c>
      <c r="EP5">
        <v>0</v>
      </c>
      <c r="EQ5">
        <v>190718</v>
      </c>
      <c r="ER5">
        <v>36884</v>
      </c>
      <c r="ES5">
        <v>227602</v>
      </c>
      <c r="ET5">
        <v>0</v>
      </c>
      <c r="EU5">
        <v>0</v>
      </c>
      <c r="EV5">
        <v>178911</v>
      </c>
      <c r="EW5">
        <v>8838</v>
      </c>
      <c r="EX5">
        <v>187749</v>
      </c>
      <c r="EY5">
        <v>0</v>
      </c>
      <c r="EZ5">
        <v>484961</v>
      </c>
      <c r="FA5">
        <v>112</v>
      </c>
      <c r="FB5">
        <v>485073</v>
      </c>
      <c r="FC5">
        <v>0</v>
      </c>
      <c r="FD5">
        <v>0</v>
      </c>
      <c r="FE5">
        <v>484961</v>
      </c>
      <c r="FF5">
        <v>62</v>
      </c>
      <c r="FG5">
        <v>485023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2771</v>
      </c>
      <c r="HL5">
        <v>0</v>
      </c>
      <c r="HM5">
        <v>2771</v>
      </c>
      <c r="HN5">
        <v>0</v>
      </c>
      <c r="HO5">
        <v>0</v>
      </c>
      <c r="HP5">
        <v>2771</v>
      </c>
      <c r="HQ5">
        <v>0</v>
      </c>
      <c r="HR5">
        <v>2771</v>
      </c>
      <c r="HS5">
        <v>0</v>
      </c>
      <c r="HT5">
        <v>2771</v>
      </c>
      <c r="HU5">
        <v>0</v>
      </c>
      <c r="HV5">
        <v>2771</v>
      </c>
      <c r="HW5">
        <v>0</v>
      </c>
      <c r="HX5">
        <v>0</v>
      </c>
      <c r="HY5">
        <v>2771</v>
      </c>
      <c r="HZ5">
        <v>0</v>
      </c>
      <c r="IA5">
        <v>2771</v>
      </c>
      <c r="IB5">
        <v>0</v>
      </c>
      <c r="IC5">
        <v>2771</v>
      </c>
      <c r="ID5">
        <v>0</v>
      </c>
      <c r="IE5">
        <v>2771</v>
      </c>
      <c r="IF5">
        <v>0</v>
      </c>
      <c r="IG5">
        <v>0</v>
      </c>
      <c r="IH5">
        <v>2771</v>
      </c>
      <c r="II5">
        <v>0</v>
      </c>
      <c r="IJ5">
        <v>2771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ht="13.5">
      <c r="A6" t="s">
        <v>134</v>
      </c>
      <c r="B6" t="s">
        <v>14</v>
      </c>
      <c r="C6">
        <v>4224776</v>
      </c>
      <c r="D6">
        <v>668101</v>
      </c>
      <c r="E6">
        <v>4892877</v>
      </c>
      <c r="F6">
        <v>0</v>
      </c>
      <c r="G6">
        <v>0</v>
      </c>
      <c r="H6">
        <v>4023735</v>
      </c>
      <c r="I6">
        <v>160837</v>
      </c>
      <c r="J6">
        <v>4184572</v>
      </c>
      <c r="K6">
        <v>0</v>
      </c>
      <c r="L6">
        <v>4224776</v>
      </c>
      <c r="M6">
        <v>668101</v>
      </c>
      <c r="N6">
        <v>4892877</v>
      </c>
      <c r="O6">
        <v>0</v>
      </c>
      <c r="P6">
        <v>0</v>
      </c>
      <c r="Q6">
        <v>4023735</v>
      </c>
      <c r="R6">
        <v>160837</v>
      </c>
      <c r="S6">
        <v>4184572</v>
      </c>
      <c r="T6">
        <v>0</v>
      </c>
      <c r="U6">
        <v>1747586</v>
      </c>
      <c r="V6">
        <v>106779</v>
      </c>
      <c r="W6">
        <v>1854365</v>
      </c>
      <c r="X6">
        <v>0</v>
      </c>
      <c r="Y6">
        <v>0</v>
      </c>
      <c r="Z6">
        <v>1687499</v>
      </c>
      <c r="AA6">
        <v>32958</v>
      </c>
      <c r="AB6">
        <v>1720457</v>
      </c>
      <c r="AC6">
        <v>0</v>
      </c>
      <c r="AD6">
        <v>48938</v>
      </c>
      <c r="AE6">
        <v>3377</v>
      </c>
      <c r="AF6">
        <v>52315</v>
      </c>
      <c r="AG6">
        <v>0</v>
      </c>
      <c r="AH6">
        <v>0</v>
      </c>
      <c r="AI6">
        <v>47119</v>
      </c>
      <c r="AJ6">
        <v>988</v>
      </c>
      <c r="AK6">
        <v>48107</v>
      </c>
      <c r="AL6">
        <v>0</v>
      </c>
      <c r="AM6">
        <v>1405811</v>
      </c>
      <c r="AN6">
        <v>96883</v>
      </c>
      <c r="AO6">
        <v>1502694</v>
      </c>
      <c r="AP6">
        <v>0</v>
      </c>
      <c r="AQ6">
        <v>0</v>
      </c>
      <c r="AR6">
        <v>1351821</v>
      </c>
      <c r="AS6">
        <v>28356</v>
      </c>
      <c r="AT6">
        <v>1380177</v>
      </c>
      <c r="AU6">
        <v>0</v>
      </c>
      <c r="AV6">
        <v>19923</v>
      </c>
      <c r="AW6">
        <v>1</v>
      </c>
      <c r="AX6">
        <v>19924</v>
      </c>
      <c r="AY6">
        <v>0</v>
      </c>
      <c r="AZ6">
        <v>0</v>
      </c>
      <c r="BA6">
        <v>19923</v>
      </c>
      <c r="BB6">
        <v>0</v>
      </c>
      <c r="BC6">
        <v>19923</v>
      </c>
      <c r="BD6">
        <v>0</v>
      </c>
      <c r="BE6">
        <v>108265</v>
      </c>
      <c r="BF6">
        <v>5032</v>
      </c>
      <c r="BG6">
        <v>113297</v>
      </c>
      <c r="BH6">
        <v>0</v>
      </c>
      <c r="BI6">
        <v>0</v>
      </c>
      <c r="BJ6">
        <v>105161</v>
      </c>
      <c r="BK6">
        <v>2531</v>
      </c>
      <c r="BL6">
        <v>107692</v>
      </c>
      <c r="BM6">
        <v>0</v>
      </c>
      <c r="BN6">
        <v>184572</v>
      </c>
      <c r="BO6">
        <v>1487</v>
      </c>
      <c r="BP6">
        <v>186059</v>
      </c>
      <c r="BQ6">
        <v>0</v>
      </c>
      <c r="BR6">
        <v>0</v>
      </c>
      <c r="BS6">
        <v>183398</v>
      </c>
      <c r="BT6">
        <v>1083</v>
      </c>
      <c r="BU6">
        <v>184481</v>
      </c>
      <c r="BV6">
        <v>0</v>
      </c>
      <c r="BW6">
        <v>2088532</v>
      </c>
      <c r="BX6">
        <v>512420</v>
      </c>
      <c r="BY6">
        <v>2600952</v>
      </c>
      <c r="BZ6">
        <v>0</v>
      </c>
      <c r="CA6">
        <v>0</v>
      </c>
      <c r="CB6">
        <v>1955798</v>
      </c>
      <c r="CC6">
        <v>122290</v>
      </c>
      <c r="CD6">
        <v>2078088</v>
      </c>
      <c r="CE6">
        <v>0</v>
      </c>
      <c r="CF6">
        <v>2033687</v>
      </c>
      <c r="CG6">
        <v>512420</v>
      </c>
      <c r="CH6">
        <v>2546107</v>
      </c>
      <c r="CI6">
        <v>0</v>
      </c>
      <c r="CJ6">
        <v>0</v>
      </c>
      <c r="CK6">
        <v>1900953</v>
      </c>
      <c r="CL6">
        <v>122290</v>
      </c>
      <c r="CM6">
        <v>2023243</v>
      </c>
      <c r="CN6">
        <v>0</v>
      </c>
      <c r="CO6">
        <v>444951</v>
      </c>
      <c r="CP6">
        <v>112112</v>
      </c>
      <c r="CQ6">
        <v>557063</v>
      </c>
      <c r="CR6">
        <v>0</v>
      </c>
      <c r="CS6">
        <v>0</v>
      </c>
      <c r="CT6">
        <v>415910</v>
      </c>
      <c r="CU6">
        <v>26756</v>
      </c>
      <c r="CV6">
        <v>442666</v>
      </c>
      <c r="CW6">
        <v>0</v>
      </c>
      <c r="CX6">
        <v>1309166</v>
      </c>
      <c r="CY6">
        <v>329866</v>
      </c>
      <c r="CZ6">
        <v>1639032</v>
      </c>
      <c r="DA6">
        <v>0</v>
      </c>
      <c r="DB6">
        <v>0</v>
      </c>
      <c r="DC6">
        <v>1223720</v>
      </c>
      <c r="DD6">
        <v>78723</v>
      </c>
      <c r="DE6">
        <v>1302443</v>
      </c>
      <c r="DF6">
        <v>0</v>
      </c>
      <c r="DG6">
        <v>279570</v>
      </c>
      <c r="DH6">
        <v>70442</v>
      </c>
      <c r="DI6">
        <v>350012</v>
      </c>
      <c r="DJ6">
        <v>0</v>
      </c>
      <c r="DK6">
        <v>0</v>
      </c>
      <c r="DL6">
        <v>261323</v>
      </c>
      <c r="DM6">
        <v>16811</v>
      </c>
      <c r="DN6">
        <v>278134</v>
      </c>
      <c r="DO6">
        <v>0</v>
      </c>
      <c r="DP6">
        <v>54845</v>
      </c>
      <c r="DQ6">
        <v>0</v>
      </c>
      <c r="DR6">
        <v>54845</v>
      </c>
      <c r="DS6">
        <v>0</v>
      </c>
      <c r="DT6">
        <v>0</v>
      </c>
      <c r="DU6">
        <v>54845</v>
      </c>
      <c r="DV6">
        <v>0</v>
      </c>
      <c r="DW6">
        <v>54845</v>
      </c>
      <c r="DX6">
        <v>0</v>
      </c>
      <c r="DY6">
        <v>52407</v>
      </c>
      <c r="DZ6">
        <v>0</v>
      </c>
      <c r="EA6">
        <v>52407</v>
      </c>
      <c r="EB6">
        <v>0</v>
      </c>
      <c r="EC6">
        <v>0</v>
      </c>
      <c r="ED6">
        <v>52407</v>
      </c>
      <c r="EE6">
        <v>0</v>
      </c>
      <c r="EF6">
        <v>52407</v>
      </c>
      <c r="EG6">
        <v>0</v>
      </c>
      <c r="EH6">
        <v>2438</v>
      </c>
      <c r="EI6">
        <v>0</v>
      </c>
      <c r="EJ6">
        <v>2438</v>
      </c>
      <c r="EK6">
        <v>0</v>
      </c>
      <c r="EL6">
        <v>0</v>
      </c>
      <c r="EM6">
        <v>2438</v>
      </c>
      <c r="EN6">
        <v>0</v>
      </c>
      <c r="EO6">
        <v>2438</v>
      </c>
      <c r="EP6">
        <v>0</v>
      </c>
      <c r="EQ6">
        <v>105757</v>
      </c>
      <c r="ER6">
        <v>20660</v>
      </c>
      <c r="ES6">
        <v>126417</v>
      </c>
      <c r="ET6">
        <v>0</v>
      </c>
      <c r="EU6">
        <v>0</v>
      </c>
      <c r="EV6">
        <v>97537</v>
      </c>
      <c r="EW6">
        <v>5589</v>
      </c>
      <c r="EX6">
        <v>103126</v>
      </c>
      <c r="EY6">
        <v>0</v>
      </c>
      <c r="EZ6">
        <v>281874</v>
      </c>
      <c r="FA6">
        <v>0</v>
      </c>
      <c r="FB6">
        <v>281874</v>
      </c>
      <c r="FC6">
        <v>0</v>
      </c>
      <c r="FD6">
        <v>0</v>
      </c>
      <c r="FE6">
        <v>281874</v>
      </c>
      <c r="FF6">
        <v>0</v>
      </c>
      <c r="FG6">
        <v>281874</v>
      </c>
      <c r="FH6">
        <v>0</v>
      </c>
      <c r="FI6">
        <v>1027</v>
      </c>
      <c r="FJ6">
        <v>0</v>
      </c>
      <c r="FK6">
        <v>1027</v>
      </c>
      <c r="FL6">
        <v>0</v>
      </c>
      <c r="FM6">
        <v>0</v>
      </c>
      <c r="FN6">
        <v>1027</v>
      </c>
      <c r="FO6">
        <v>0</v>
      </c>
      <c r="FP6">
        <v>1027</v>
      </c>
      <c r="FQ6">
        <v>0</v>
      </c>
      <c r="FR6">
        <v>0</v>
      </c>
      <c r="FS6">
        <v>28242</v>
      </c>
      <c r="FT6">
        <v>28242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28242</v>
      </c>
      <c r="GC6">
        <v>28242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ht="13.5">
      <c r="A7" t="s">
        <v>135</v>
      </c>
      <c r="B7" t="s">
        <v>15</v>
      </c>
      <c r="C7">
        <v>12698928</v>
      </c>
      <c r="D7">
        <v>827074</v>
      </c>
      <c r="E7">
        <v>13526002</v>
      </c>
      <c r="F7">
        <v>0</v>
      </c>
      <c r="G7">
        <v>0</v>
      </c>
      <c r="H7">
        <v>12409095</v>
      </c>
      <c r="I7">
        <v>251487</v>
      </c>
      <c r="J7">
        <v>12660582</v>
      </c>
      <c r="K7">
        <v>0</v>
      </c>
      <c r="L7">
        <v>12698928</v>
      </c>
      <c r="M7">
        <v>827074</v>
      </c>
      <c r="N7">
        <v>13526002</v>
      </c>
      <c r="O7">
        <v>0</v>
      </c>
      <c r="P7">
        <v>0</v>
      </c>
      <c r="Q7">
        <v>12409095</v>
      </c>
      <c r="R7">
        <v>251487</v>
      </c>
      <c r="S7">
        <v>12660582</v>
      </c>
      <c r="T7">
        <v>0</v>
      </c>
      <c r="U7">
        <v>5501243</v>
      </c>
      <c r="V7">
        <v>224372</v>
      </c>
      <c r="W7">
        <v>5725615</v>
      </c>
      <c r="X7">
        <v>0</v>
      </c>
      <c r="Y7">
        <v>0</v>
      </c>
      <c r="Z7">
        <v>5378592</v>
      </c>
      <c r="AA7">
        <v>75352</v>
      </c>
      <c r="AB7">
        <v>5453944</v>
      </c>
      <c r="AC7">
        <v>0</v>
      </c>
      <c r="AD7">
        <v>125622</v>
      </c>
      <c r="AE7">
        <v>6391</v>
      </c>
      <c r="AF7">
        <v>132013</v>
      </c>
      <c r="AG7">
        <v>0</v>
      </c>
      <c r="AH7">
        <v>0</v>
      </c>
      <c r="AI7">
        <v>122347</v>
      </c>
      <c r="AJ7">
        <v>2141</v>
      </c>
      <c r="AK7">
        <v>124488</v>
      </c>
      <c r="AL7">
        <v>0</v>
      </c>
      <c r="AM7">
        <v>3782047</v>
      </c>
      <c r="AN7">
        <v>191662</v>
      </c>
      <c r="AO7">
        <v>3973709</v>
      </c>
      <c r="AP7">
        <v>0</v>
      </c>
      <c r="AQ7">
        <v>0</v>
      </c>
      <c r="AR7">
        <v>3683438</v>
      </c>
      <c r="AS7">
        <v>64215</v>
      </c>
      <c r="AT7">
        <v>3747653</v>
      </c>
      <c r="AU7">
        <v>0</v>
      </c>
      <c r="AV7">
        <v>51932</v>
      </c>
      <c r="AW7">
        <v>0</v>
      </c>
      <c r="AX7">
        <v>51932</v>
      </c>
      <c r="AY7">
        <v>0</v>
      </c>
      <c r="AZ7">
        <v>0</v>
      </c>
      <c r="BA7">
        <v>51932</v>
      </c>
      <c r="BB7">
        <v>0</v>
      </c>
      <c r="BC7">
        <v>51932</v>
      </c>
      <c r="BD7">
        <v>0</v>
      </c>
      <c r="BE7">
        <v>272131</v>
      </c>
      <c r="BF7">
        <v>5129</v>
      </c>
      <c r="BG7">
        <v>277260</v>
      </c>
      <c r="BH7">
        <v>0</v>
      </c>
      <c r="BI7">
        <v>0</v>
      </c>
      <c r="BJ7">
        <v>268585</v>
      </c>
      <c r="BK7">
        <v>1753</v>
      </c>
      <c r="BL7">
        <v>270338</v>
      </c>
      <c r="BM7">
        <v>0</v>
      </c>
      <c r="BN7">
        <v>1321443</v>
      </c>
      <c r="BO7">
        <v>21190</v>
      </c>
      <c r="BP7">
        <v>1342633</v>
      </c>
      <c r="BQ7">
        <v>0</v>
      </c>
      <c r="BR7">
        <v>0</v>
      </c>
      <c r="BS7">
        <v>1304222</v>
      </c>
      <c r="BT7">
        <v>7243</v>
      </c>
      <c r="BU7">
        <v>1311465</v>
      </c>
      <c r="BV7">
        <v>0</v>
      </c>
      <c r="BW7">
        <v>5671633</v>
      </c>
      <c r="BX7">
        <v>582121</v>
      </c>
      <c r="BY7">
        <v>6253754</v>
      </c>
      <c r="BZ7">
        <v>0</v>
      </c>
      <c r="CA7">
        <v>0</v>
      </c>
      <c r="CB7">
        <v>5513086</v>
      </c>
      <c r="CC7">
        <v>169771</v>
      </c>
      <c r="CD7">
        <v>5682857</v>
      </c>
      <c r="CE7">
        <v>0</v>
      </c>
      <c r="CF7">
        <v>5567743</v>
      </c>
      <c r="CG7">
        <v>582121</v>
      </c>
      <c r="CH7">
        <v>6149864</v>
      </c>
      <c r="CI7">
        <v>0</v>
      </c>
      <c r="CJ7">
        <v>0</v>
      </c>
      <c r="CK7">
        <v>5409196</v>
      </c>
      <c r="CL7">
        <v>169771</v>
      </c>
      <c r="CM7">
        <v>5578967</v>
      </c>
      <c r="CN7">
        <v>0</v>
      </c>
      <c r="CO7">
        <v>2068885</v>
      </c>
      <c r="CP7">
        <v>217333</v>
      </c>
      <c r="CQ7">
        <v>2286218</v>
      </c>
      <c r="CR7">
        <v>0</v>
      </c>
      <c r="CS7">
        <v>0</v>
      </c>
      <c r="CT7">
        <v>2009971</v>
      </c>
      <c r="CU7">
        <v>63383</v>
      </c>
      <c r="CV7">
        <v>2073354</v>
      </c>
      <c r="CW7">
        <v>0</v>
      </c>
      <c r="CX7">
        <v>2763558</v>
      </c>
      <c r="CY7">
        <v>288989</v>
      </c>
      <c r="CZ7">
        <v>3052547</v>
      </c>
      <c r="DA7">
        <v>0</v>
      </c>
      <c r="DB7">
        <v>0</v>
      </c>
      <c r="DC7">
        <v>2684863</v>
      </c>
      <c r="DD7">
        <v>84281</v>
      </c>
      <c r="DE7">
        <v>2769144</v>
      </c>
      <c r="DF7">
        <v>0</v>
      </c>
      <c r="DG7">
        <v>735300</v>
      </c>
      <c r="DH7">
        <v>75799</v>
      </c>
      <c r="DI7">
        <v>811099</v>
      </c>
      <c r="DJ7">
        <v>0</v>
      </c>
      <c r="DK7">
        <v>0</v>
      </c>
      <c r="DL7">
        <v>714362</v>
      </c>
      <c r="DM7">
        <v>22107</v>
      </c>
      <c r="DN7">
        <v>736469</v>
      </c>
      <c r="DO7">
        <v>0</v>
      </c>
      <c r="DP7">
        <v>103890</v>
      </c>
      <c r="DQ7">
        <v>0</v>
      </c>
      <c r="DR7">
        <v>103890</v>
      </c>
      <c r="DS7">
        <v>0</v>
      </c>
      <c r="DT7">
        <v>0</v>
      </c>
      <c r="DU7">
        <v>103890</v>
      </c>
      <c r="DV7">
        <v>0</v>
      </c>
      <c r="DW7">
        <v>103890</v>
      </c>
      <c r="DX7">
        <v>0</v>
      </c>
      <c r="DY7">
        <v>97937</v>
      </c>
      <c r="DZ7">
        <v>0</v>
      </c>
      <c r="EA7">
        <v>97937</v>
      </c>
      <c r="EB7">
        <v>0</v>
      </c>
      <c r="EC7">
        <v>0</v>
      </c>
      <c r="ED7">
        <v>97937</v>
      </c>
      <c r="EE7">
        <v>0</v>
      </c>
      <c r="EF7">
        <v>97937</v>
      </c>
      <c r="EG7">
        <v>0</v>
      </c>
      <c r="EH7">
        <v>5953</v>
      </c>
      <c r="EI7">
        <v>0</v>
      </c>
      <c r="EJ7">
        <v>5953</v>
      </c>
      <c r="EK7">
        <v>0</v>
      </c>
      <c r="EL7">
        <v>0</v>
      </c>
      <c r="EM7">
        <v>5953</v>
      </c>
      <c r="EN7">
        <v>0</v>
      </c>
      <c r="EO7">
        <v>5953</v>
      </c>
      <c r="EP7">
        <v>0</v>
      </c>
      <c r="EQ7">
        <v>227571</v>
      </c>
      <c r="ER7">
        <v>20581</v>
      </c>
      <c r="ES7">
        <v>248152</v>
      </c>
      <c r="ET7">
        <v>0</v>
      </c>
      <c r="EU7">
        <v>0</v>
      </c>
      <c r="EV7">
        <v>218936</v>
      </c>
      <c r="EW7">
        <v>6364</v>
      </c>
      <c r="EX7">
        <v>225300</v>
      </c>
      <c r="EY7">
        <v>0</v>
      </c>
      <c r="EZ7">
        <v>1298481</v>
      </c>
      <c r="FA7">
        <v>0</v>
      </c>
      <c r="FB7">
        <v>1298481</v>
      </c>
      <c r="FC7">
        <v>0</v>
      </c>
      <c r="FD7">
        <v>0</v>
      </c>
      <c r="FE7">
        <v>1298481</v>
      </c>
      <c r="FF7">
        <v>0</v>
      </c>
      <c r="FG7">
        <v>1298481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9324</v>
      </c>
      <c r="HL7">
        <v>0</v>
      </c>
      <c r="HM7">
        <v>9324</v>
      </c>
      <c r="HN7">
        <v>0</v>
      </c>
      <c r="HO7">
        <v>0</v>
      </c>
      <c r="HP7">
        <v>9324</v>
      </c>
      <c r="HQ7">
        <v>0</v>
      </c>
      <c r="HR7">
        <v>9324</v>
      </c>
      <c r="HS7">
        <v>0</v>
      </c>
      <c r="HT7">
        <v>9324</v>
      </c>
      <c r="HU7">
        <v>0</v>
      </c>
      <c r="HV7">
        <v>9324</v>
      </c>
      <c r="HW7">
        <v>0</v>
      </c>
      <c r="HX7">
        <v>0</v>
      </c>
      <c r="HY7">
        <v>9324</v>
      </c>
      <c r="HZ7">
        <v>0</v>
      </c>
      <c r="IA7">
        <v>9324</v>
      </c>
      <c r="IB7">
        <v>0</v>
      </c>
      <c r="IC7">
        <v>9324</v>
      </c>
      <c r="ID7">
        <v>0</v>
      </c>
      <c r="IE7">
        <v>9324</v>
      </c>
      <c r="IF7">
        <v>0</v>
      </c>
      <c r="IG7">
        <v>0</v>
      </c>
      <c r="IH7">
        <v>9324</v>
      </c>
      <c r="II7">
        <v>0</v>
      </c>
      <c r="IJ7">
        <v>9324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ht="13.5">
      <c r="A8" t="s">
        <v>136</v>
      </c>
      <c r="B8" t="s">
        <v>16</v>
      </c>
      <c r="C8">
        <v>5313412</v>
      </c>
      <c r="D8">
        <v>861077</v>
      </c>
      <c r="E8">
        <v>6174489</v>
      </c>
      <c r="F8">
        <v>0</v>
      </c>
      <c r="G8">
        <v>0</v>
      </c>
      <c r="H8">
        <v>5050338</v>
      </c>
      <c r="I8">
        <v>150274</v>
      </c>
      <c r="J8">
        <v>5200612</v>
      </c>
      <c r="K8">
        <v>0</v>
      </c>
      <c r="L8">
        <v>5313412</v>
      </c>
      <c r="M8">
        <v>861077</v>
      </c>
      <c r="N8">
        <v>6174489</v>
      </c>
      <c r="O8">
        <v>0</v>
      </c>
      <c r="P8">
        <v>0</v>
      </c>
      <c r="Q8">
        <v>5050338</v>
      </c>
      <c r="R8">
        <v>150274</v>
      </c>
      <c r="S8">
        <v>5200612</v>
      </c>
      <c r="T8">
        <v>0</v>
      </c>
      <c r="U8">
        <v>2027673</v>
      </c>
      <c r="V8">
        <v>152118</v>
      </c>
      <c r="W8">
        <v>2179791</v>
      </c>
      <c r="X8">
        <v>0</v>
      </c>
      <c r="Y8">
        <v>0</v>
      </c>
      <c r="Z8">
        <v>1956245</v>
      </c>
      <c r="AA8">
        <v>33174</v>
      </c>
      <c r="AB8">
        <v>1989419</v>
      </c>
      <c r="AC8">
        <v>0</v>
      </c>
      <c r="AD8">
        <v>62621</v>
      </c>
      <c r="AE8">
        <v>5507</v>
      </c>
      <c r="AF8">
        <v>68128</v>
      </c>
      <c r="AG8">
        <v>0</v>
      </c>
      <c r="AH8">
        <v>0</v>
      </c>
      <c r="AI8">
        <v>59964</v>
      </c>
      <c r="AJ8">
        <v>1177</v>
      </c>
      <c r="AK8">
        <v>61141</v>
      </c>
      <c r="AL8">
        <v>0</v>
      </c>
      <c r="AM8">
        <v>1566500</v>
      </c>
      <c r="AN8">
        <v>137753</v>
      </c>
      <c r="AO8">
        <v>1704253</v>
      </c>
      <c r="AP8">
        <v>0</v>
      </c>
      <c r="AQ8">
        <v>0</v>
      </c>
      <c r="AR8">
        <v>1500026</v>
      </c>
      <c r="AS8">
        <v>29431</v>
      </c>
      <c r="AT8">
        <v>1529457</v>
      </c>
      <c r="AU8">
        <v>0</v>
      </c>
      <c r="AV8">
        <v>19395</v>
      </c>
      <c r="AW8">
        <v>0</v>
      </c>
      <c r="AX8">
        <v>19395</v>
      </c>
      <c r="AY8">
        <v>0</v>
      </c>
      <c r="AZ8">
        <v>0</v>
      </c>
      <c r="BA8">
        <v>19395</v>
      </c>
      <c r="BB8">
        <v>0</v>
      </c>
      <c r="BC8">
        <v>19395</v>
      </c>
      <c r="BD8">
        <v>0</v>
      </c>
      <c r="BE8">
        <v>127466</v>
      </c>
      <c r="BF8">
        <v>2833</v>
      </c>
      <c r="BG8">
        <v>130299</v>
      </c>
      <c r="BH8">
        <v>0</v>
      </c>
      <c r="BI8">
        <v>0</v>
      </c>
      <c r="BJ8">
        <v>126731</v>
      </c>
      <c r="BK8">
        <v>821</v>
      </c>
      <c r="BL8">
        <v>127552</v>
      </c>
      <c r="BM8">
        <v>0</v>
      </c>
      <c r="BN8">
        <v>271086</v>
      </c>
      <c r="BO8">
        <v>6025</v>
      </c>
      <c r="BP8">
        <v>277111</v>
      </c>
      <c r="BQ8">
        <v>0</v>
      </c>
      <c r="BR8">
        <v>0</v>
      </c>
      <c r="BS8">
        <v>269524</v>
      </c>
      <c r="BT8">
        <v>1745</v>
      </c>
      <c r="BU8">
        <v>271269</v>
      </c>
      <c r="BV8">
        <v>0</v>
      </c>
      <c r="BW8">
        <v>2823730</v>
      </c>
      <c r="BX8">
        <v>671539</v>
      </c>
      <c r="BY8">
        <v>3495269</v>
      </c>
      <c r="BZ8">
        <v>0</v>
      </c>
      <c r="CA8">
        <v>0</v>
      </c>
      <c r="CB8">
        <v>2645106</v>
      </c>
      <c r="CC8">
        <v>109226</v>
      </c>
      <c r="CD8">
        <v>2754332</v>
      </c>
      <c r="CE8">
        <v>0</v>
      </c>
      <c r="CF8">
        <v>2628784</v>
      </c>
      <c r="CG8">
        <v>671539</v>
      </c>
      <c r="CH8">
        <v>3300323</v>
      </c>
      <c r="CI8">
        <v>0</v>
      </c>
      <c r="CJ8">
        <v>0</v>
      </c>
      <c r="CK8">
        <v>2450160</v>
      </c>
      <c r="CL8">
        <v>109226</v>
      </c>
      <c r="CM8">
        <v>2559386</v>
      </c>
      <c r="CN8">
        <v>0</v>
      </c>
      <c r="CO8">
        <v>542805</v>
      </c>
      <c r="CP8">
        <v>138663</v>
      </c>
      <c r="CQ8">
        <v>681468</v>
      </c>
      <c r="CR8">
        <v>0</v>
      </c>
      <c r="CS8">
        <v>0</v>
      </c>
      <c r="CT8">
        <v>505922</v>
      </c>
      <c r="CU8">
        <v>22554</v>
      </c>
      <c r="CV8">
        <v>528476</v>
      </c>
      <c r="CW8">
        <v>0</v>
      </c>
      <c r="CX8">
        <v>1588672</v>
      </c>
      <c r="CY8">
        <v>405836</v>
      </c>
      <c r="CZ8">
        <v>1994508</v>
      </c>
      <c r="DA8">
        <v>0</v>
      </c>
      <c r="DB8">
        <v>0</v>
      </c>
      <c r="DC8">
        <v>1480723</v>
      </c>
      <c r="DD8">
        <v>66009</v>
      </c>
      <c r="DE8">
        <v>1546732</v>
      </c>
      <c r="DF8">
        <v>0</v>
      </c>
      <c r="DG8">
        <v>497307</v>
      </c>
      <c r="DH8">
        <v>127040</v>
      </c>
      <c r="DI8">
        <v>624347</v>
      </c>
      <c r="DJ8">
        <v>0</v>
      </c>
      <c r="DK8">
        <v>0</v>
      </c>
      <c r="DL8">
        <v>463515</v>
      </c>
      <c r="DM8">
        <v>20663</v>
      </c>
      <c r="DN8">
        <v>484178</v>
      </c>
      <c r="DO8">
        <v>0</v>
      </c>
      <c r="DP8">
        <v>194946</v>
      </c>
      <c r="DQ8">
        <v>0</v>
      </c>
      <c r="DR8">
        <v>194946</v>
      </c>
      <c r="DS8">
        <v>0</v>
      </c>
      <c r="DT8">
        <v>0</v>
      </c>
      <c r="DU8">
        <v>194946</v>
      </c>
      <c r="DV8">
        <v>0</v>
      </c>
      <c r="DW8">
        <v>194946</v>
      </c>
      <c r="DX8">
        <v>0</v>
      </c>
      <c r="DY8">
        <v>193693</v>
      </c>
      <c r="DZ8">
        <v>0</v>
      </c>
      <c r="EA8">
        <v>193693</v>
      </c>
      <c r="EB8">
        <v>0</v>
      </c>
      <c r="EC8">
        <v>0</v>
      </c>
      <c r="ED8">
        <v>193693</v>
      </c>
      <c r="EE8">
        <v>0</v>
      </c>
      <c r="EF8">
        <v>193693</v>
      </c>
      <c r="EG8">
        <v>0</v>
      </c>
      <c r="EH8">
        <v>1253</v>
      </c>
      <c r="EI8">
        <v>0</v>
      </c>
      <c r="EJ8">
        <v>1253</v>
      </c>
      <c r="EK8">
        <v>0</v>
      </c>
      <c r="EL8">
        <v>0</v>
      </c>
      <c r="EM8">
        <v>1253</v>
      </c>
      <c r="EN8">
        <v>0</v>
      </c>
      <c r="EO8">
        <v>1253</v>
      </c>
      <c r="EP8">
        <v>0</v>
      </c>
      <c r="EQ8">
        <v>123837</v>
      </c>
      <c r="ER8">
        <v>36220</v>
      </c>
      <c r="ES8">
        <v>160057</v>
      </c>
      <c r="ET8">
        <v>0</v>
      </c>
      <c r="EU8">
        <v>0</v>
      </c>
      <c r="EV8">
        <v>110815</v>
      </c>
      <c r="EW8">
        <v>7874</v>
      </c>
      <c r="EX8">
        <v>118689</v>
      </c>
      <c r="EY8">
        <v>0</v>
      </c>
      <c r="EZ8">
        <v>315664</v>
      </c>
      <c r="FA8">
        <v>0</v>
      </c>
      <c r="FB8">
        <v>315664</v>
      </c>
      <c r="FC8">
        <v>0</v>
      </c>
      <c r="FD8">
        <v>0</v>
      </c>
      <c r="FE8">
        <v>315664</v>
      </c>
      <c r="FF8">
        <v>0</v>
      </c>
      <c r="FG8">
        <v>315664</v>
      </c>
      <c r="FH8">
        <v>0</v>
      </c>
      <c r="FI8">
        <v>22508</v>
      </c>
      <c r="FJ8">
        <v>0</v>
      </c>
      <c r="FK8">
        <v>22508</v>
      </c>
      <c r="FL8">
        <v>0</v>
      </c>
      <c r="FM8">
        <v>0</v>
      </c>
      <c r="FN8">
        <v>22508</v>
      </c>
      <c r="FO8">
        <v>0</v>
      </c>
      <c r="FP8">
        <v>22508</v>
      </c>
      <c r="FQ8">
        <v>0</v>
      </c>
      <c r="FR8">
        <v>0</v>
      </c>
      <c r="FS8">
        <v>1200</v>
      </c>
      <c r="FT8">
        <v>1200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806</v>
      </c>
      <c r="GC8">
        <v>806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394</v>
      </c>
      <c r="GL8">
        <v>394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  <row r="9" spans="1:256" ht="13.5">
      <c r="A9" t="s">
        <v>137</v>
      </c>
      <c r="B9" t="s">
        <v>17</v>
      </c>
      <c r="C9">
        <v>4279932</v>
      </c>
      <c r="D9">
        <v>609131</v>
      </c>
      <c r="E9">
        <v>4889063</v>
      </c>
      <c r="F9">
        <v>0</v>
      </c>
      <c r="G9">
        <v>0</v>
      </c>
      <c r="H9">
        <v>4085112</v>
      </c>
      <c r="I9">
        <v>187182</v>
      </c>
      <c r="J9">
        <v>4272294</v>
      </c>
      <c r="K9">
        <v>0</v>
      </c>
      <c r="L9">
        <v>4279932</v>
      </c>
      <c r="M9">
        <v>609131</v>
      </c>
      <c r="N9">
        <v>4889063</v>
      </c>
      <c r="O9">
        <v>0</v>
      </c>
      <c r="P9">
        <v>0</v>
      </c>
      <c r="Q9">
        <v>4085112</v>
      </c>
      <c r="R9">
        <v>187182</v>
      </c>
      <c r="S9">
        <v>4272294</v>
      </c>
      <c r="T9">
        <v>0</v>
      </c>
      <c r="U9">
        <v>1700941</v>
      </c>
      <c r="V9">
        <v>90653</v>
      </c>
      <c r="W9">
        <v>1791594</v>
      </c>
      <c r="X9">
        <v>0</v>
      </c>
      <c r="Y9">
        <v>0</v>
      </c>
      <c r="Z9">
        <v>1641588</v>
      </c>
      <c r="AA9">
        <v>37146</v>
      </c>
      <c r="AB9">
        <v>1678734</v>
      </c>
      <c r="AC9">
        <v>0</v>
      </c>
      <c r="AD9">
        <v>56789</v>
      </c>
      <c r="AE9">
        <v>3167</v>
      </c>
      <c r="AF9">
        <v>59956</v>
      </c>
      <c r="AG9">
        <v>0</v>
      </c>
      <c r="AH9">
        <v>0</v>
      </c>
      <c r="AI9">
        <v>54514</v>
      </c>
      <c r="AJ9">
        <v>1410</v>
      </c>
      <c r="AK9">
        <v>55924</v>
      </c>
      <c r="AL9">
        <v>0</v>
      </c>
      <c r="AM9">
        <v>1357687</v>
      </c>
      <c r="AN9">
        <v>75806</v>
      </c>
      <c r="AO9">
        <v>1433493</v>
      </c>
      <c r="AP9">
        <v>0</v>
      </c>
      <c r="AQ9">
        <v>0</v>
      </c>
      <c r="AR9">
        <v>1304939</v>
      </c>
      <c r="AS9">
        <v>33761</v>
      </c>
      <c r="AT9">
        <v>1338700</v>
      </c>
      <c r="AU9">
        <v>0</v>
      </c>
      <c r="AV9">
        <v>19810</v>
      </c>
      <c r="AW9">
        <v>0</v>
      </c>
      <c r="AX9">
        <v>19810</v>
      </c>
      <c r="AY9">
        <v>0</v>
      </c>
      <c r="AZ9">
        <v>0</v>
      </c>
      <c r="BA9">
        <v>19810</v>
      </c>
      <c r="BB9">
        <v>0</v>
      </c>
      <c r="BC9">
        <v>19810</v>
      </c>
      <c r="BD9">
        <v>0</v>
      </c>
      <c r="BE9">
        <v>86765</v>
      </c>
      <c r="BF9">
        <v>10705</v>
      </c>
      <c r="BG9">
        <v>97470</v>
      </c>
      <c r="BH9">
        <v>0</v>
      </c>
      <c r="BI9">
        <v>0</v>
      </c>
      <c r="BJ9">
        <v>83263</v>
      </c>
      <c r="BK9">
        <v>1764</v>
      </c>
      <c r="BL9">
        <v>85027</v>
      </c>
      <c r="BM9">
        <v>0</v>
      </c>
      <c r="BN9">
        <v>199700</v>
      </c>
      <c r="BO9">
        <v>975</v>
      </c>
      <c r="BP9">
        <v>200675</v>
      </c>
      <c r="BQ9">
        <v>0</v>
      </c>
      <c r="BR9">
        <v>0</v>
      </c>
      <c r="BS9">
        <v>198872</v>
      </c>
      <c r="BT9">
        <v>211</v>
      </c>
      <c r="BU9">
        <v>199083</v>
      </c>
      <c r="BV9">
        <v>0</v>
      </c>
      <c r="BW9">
        <v>2143803</v>
      </c>
      <c r="BX9">
        <v>495211</v>
      </c>
      <c r="BY9">
        <v>2639014</v>
      </c>
      <c r="BZ9">
        <v>0</v>
      </c>
      <c r="CA9">
        <v>0</v>
      </c>
      <c r="CB9">
        <v>2016271</v>
      </c>
      <c r="CC9">
        <v>141878</v>
      </c>
      <c r="CD9">
        <v>2158149</v>
      </c>
      <c r="CE9">
        <v>0</v>
      </c>
      <c r="CF9">
        <v>2077148</v>
      </c>
      <c r="CG9">
        <v>495211</v>
      </c>
      <c r="CH9">
        <v>2572359</v>
      </c>
      <c r="CI9">
        <v>0</v>
      </c>
      <c r="CJ9">
        <v>0</v>
      </c>
      <c r="CK9">
        <v>1949616</v>
      </c>
      <c r="CL9">
        <v>141878</v>
      </c>
      <c r="CM9">
        <v>2091494</v>
      </c>
      <c r="CN9">
        <v>0</v>
      </c>
      <c r="CO9">
        <v>614013</v>
      </c>
      <c r="CP9">
        <v>146385</v>
      </c>
      <c r="CQ9">
        <v>760398</v>
      </c>
      <c r="CR9">
        <v>0</v>
      </c>
      <c r="CS9">
        <v>0</v>
      </c>
      <c r="CT9">
        <v>576306</v>
      </c>
      <c r="CU9">
        <v>41938</v>
      </c>
      <c r="CV9">
        <v>618244</v>
      </c>
      <c r="CW9">
        <v>0</v>
      </c>
      <c r="CX9">
        <v>1230243</v>
      </c>
      <c r="CY9">
        <v>293313</v>
      </c>
      <c r="CZ9">
        <v>1523556</v>
      </c>
      <c r="DA9">
        <v>0</v>
      </c>
      <c r="DB9">
        <v>0</v>
      </c>
      <c r="DC9">
        <v>1154758</v>
      </c>
      <c r="DD9">
        <v>84035</v>
      </c>
      <c r="DE9">
        <v>1238793</v>
      </c>
      <c r="DF9">
        <v>0</v>
      </c>
      <c r="DG9">
        <v>232892</v>
      </c>
      <c r="DH9">
        <v>55513</v>
      </c>
      <c r="DI9">
        <v>288405</v>
      </c>
      <c r="DJ9">
        <v>0</v>
      </c>
      <c r="DK9">
        <v>0</v>
      </c>
      <c r="DL9">
        <v>218552</v>
      </c>
      <c r="DM9">
        <v>15905</v>
      </c>
      <c r="DN9">
        <v>234457</v>
      </c>
      <c r="DO9">
        <v>0</v>
      </c>
      <c r="DP9">
        <v>66655</v>
      </c>
      <c r="DQ9">
        <v>0</v>
      </c>
      <c r="DR9">
        <v>66655</v>
      </c>
      <c r="DS9">
        <v>0</v>
      </c>
      <c r="DT9">
        <v>0</v>
      </c>
      <c r="DU9">
        <v>66655</v>
      </c>
      <c r="DV9">
        <v>0</v>
      </c>
      <c r="DW9">
        <v>66655</v>
      </c>
      <c r="DX9">
        <v>0</v>
      </c>
      <c r="DY9">
        <v>64898</v>
      </c>
      <c r="DZ9">
        <v>0</v>
      </c>
      <c r="EA9">
        <v>64898</v>
      </c>
      <c r="EB9">
        <v>0</v>
      </c>
      <c r="EC9">
        <v>0</v>
      </c>
      <c r="ED9">
        <v>64898</v>
      </c>
      <c r="EE9">
        <v>0</v>
      </c>
      <c r="EF9">
        <v>64898</v>
      </c>
      <c r="EG9">
        <v>0</v>
      </c>
      <c r="EH9">
        <v>1757</v>
      </c>
      <c r="EI9">
        <v>0</v>
      </c>
      <c r="EJ9">
        <v>1757</v>
      </c>
      <c r="EK9">
        <v>0</v>
      </c>
      <c r="EL9">
        <v>0</v>
      </c>
      <c r="EM9">
        <v>1757</v>
      </c>
      <c r="EN9">
        <v>0</v>
      </c>
      <c r="EO9">
        <v>1757</v>
      </c>
      <c r="EP9">
        <v>0</v>
      </c>
      <c r="EQ9">
        <v>130739</v>
      </c>
      <c r="ER9">
        <v>23099</v>
      </c>
      <c r="ES9">
        <v>153838</v>
      </c>
      <c r="ET9">
        <v>0</v>
      </c>
      <c r="EU9">
        <v>0</v>
      </c>
      <c r="EV9">
        <v>122804</v>
      </c>
      <c r="EW9">
        <v>7990</v>
      </c>
      <c r="EX9">
        <v>130794</v>
      </c>
      <c r="EY9">
        <v>0</v>
      </c>
      <c r="EZ9">
        <v>302934</v>
      </c>
      <c r="FA9">
        <v>0</v>
      </c>
      <c r="FB9">
        <v>302934</v>
      </c>
      <c r="FC9">
        <v>0</v>
      </c>
      <c r="FD9">
        <v>0</v>
      </c>
      <c r="FE9">
        <v>302934</v>
      </c>
      <c r="FF9">
        <v>0</v>
      </c>
      <c r="FG9">
        <v>302934</v>
      </c>
      <c r="FH9">
        <v>0</v>
      </c>
      <c r="FI9">
        <v>1515</v>
      </c>
      <c r="FJ9">
        <v>168</v>
      </c>
      <c r="FK9">
        <v>1683</v>
      </c>
      <c r="FL9">
        <v>0</v>
      </c>
      <c r="FM9">
        <v>0</v>
      </c>
      <c r="FN9">
        <v>1515</v>
      </c>
      <c r="FO9">
        <v>168</v>
      </c>
      <c r="FP9">
        <v>1683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</row>
    <row r="10" spans="1:256" ht="13.5">
      <c r="A10" t="s">
        <v>138</v>
      </c>
      <c r="B10" t="s">
        <v>122</v>
      </c>
      <c r="C10">
        <v>11765135</v>
      </c>
      <c r="D10">
        <v>1719297</v>
      </c>
      <c r="E10">
        <v>13484432</v>
      </c>
      <c r="F10">
        <v>0</v>
      </c>
      <c r="G10">
        <v>0</v>
      </c>
      <c r="H10">
        <v>11233178</v>
      </c>
      <c r="I10">
        <v>298449</v>
      </c>
      <c r="J10">
        <v>11531627</v>
      </c>
      <c r="K10">
        <v>0</v>
      </c>
      <c r="L10">
        <v>11765135</v>
      </c>
      <c r="M10">
        <v>1719297</v>
      </c>
      <c r="N10">
        <v>13484432</v>
      </c>
      <c r="O10">
        <v>0</v>
      </c>
      <c r="P10">
        <v>0</v>
      </c>
      <c r="Q10">
        <v>11233178</v>
      </c>
      <c r="R10">
        <v>298449</v>
      </c>
      <c r="S10">
        <v>11531627</v>
      </c>
      <c r="T10">
        <v>0</v>
      </c>
      <c r="U10">
        <v>4834631</v>
      </c>
      <c r="V10">
        <v>282619</v>
      </c>
      <c r="W10">
        <v>5117250</v>
      </c>
      <c r="X10">
        <v>0</v>
      </c>
      <c r="Y10">
        <v>0</v>
      </c>
      <c r="Z10">
        <v>4651196</v>
      </c>
      <c r="AA10">
        <v>78265</v>
      </c>
      <c r="AB10">
        <v>4729461</v>
      </c>
      <c r="AC10">
        <v>0</v>
      </c>
      <c r="AD10">
        <v>132281</v>
      </c>
      <c r="AE10">
        <v>8477</v>
      </c>
      <c r="AF10">
        <v>140758</v>
      </c>
      <c r="AG10">
        <v>0</v>
      </c>
      <c r="AH10">
        <v>0</v>
      </c>
      <c r="AI10">
        <v>126791</v>
      </c>
      <c r="AJ10">
        <v>2463</v>
      </c>
      <c r="AK10">
        <v>129254</v>
      </c>
      <c r="AL10">
        <v>0</v>
      </c>
      <c r="AM10">
        <v>3944754</v>
      </c>
      <c r="AN10">
        <v>249964</v>
      </c>
      <c r="AO10">
        <v>4194718</v>
      </c>
      <c r="AP10">
        <v>0</v>
      </c>
      <c r="AQ10">
        <v>0</v>
      </c>
      <c r="AR10">
        <v>3781048</v>
      </c>
      <c r="AS10">
        <v>72632</v>
      </c>
      <c r="AT10">
        <v>3853680</v>
      </c>
      <c r="AU10">
        <v>0</v>
      </c>
      <c r="AV10">
        <v>35246</v>
      </c>
      <c r="AW10">
        <v>0</v>
      </c>
      <c r="AX10">
        <v>35246</v>
      </c>
      <c r="AY10">
        <v>0</v>
      </c>
      <c r="AZ10">
        <v>0</v>
      </c>
      <c r="BA10">
        <v>35246</v>
      </c>
      <c r="BB10">
        <v>0</v>
      </c>
      <c r="BC10">
        <v>35246</v>
      </c>
      <c r="BD10">
        <v>0</v>
      </c>
      <c r="BE10">
        <v>191402</v>
      </c>
      <c r="BF10">
        <v>6696</v>
      </c>
      <c r="BG10">
        <v>198098</v>
      </c>
      <c r="BH10">
        <v>0</v>
      </c>
      <c r="BI10">
        <v>0</v>
      </c>
      <c r="BJ10">
        <v>181504</v>
      </c>
      <c r="BK10">
        <v>1148</v>
      </c>
      <c r="BL10">
        <v>182652</v>
      </c>
      <c r="BM10">
        <v>0</v>
      </c>
      <c r="BN10">
        <v>566194</v>
      </c>
      <c r="BO10">
        <v>17482</v>
      </c>
      <c r="BP10">
        <v>583676</v>
      </c>
      <c r="BQ10">
        <v>0</v>
      </c>
      <c r="BR10">
        <v>0</v>
      </c>
      <c r="BS10">
        <v>561853</v>
      </c>
      <c r="BT10">
        <v>2022</v>
      </c>
      <c r="BU10">
        <v>563875</v>
      </c>
      <c r="BV10">
        <v>0</v>
      </c>
      <c r="BW10">
        <v>6025944</v>
      </c>
      <c r="BX10">
        <v>1398562</v>
      </c>
      <c r="BY10">
        <v>7424506</v>
      </c>
      <c r="BZ10">
        <v>0</v>
      </c>
      <c r="CA10">
        <v>0</v>
      </c>
      <c r="CB10">
        <v>5692929</v>
      </c>
      <c r="CC10">
        <v>209278</v>
      </c>
      <c r="CD10">
        <v>5902207</v>
      </c>
      <c r="CE10">
        <v>0</v>
      </c>
      <c r="CF10">
        <v>5829805</v>
      </c>
      <c r="CG10">
        <v>1398562</v>
      </c>
      <c r="CH10">
        <v>7228367</v>
      </c>
      <c r="CI10">
        <v>0</v>
      </c>
      <c r="CJ10">
        <v>0</v>
      </c>
      <c r="CK10">
        <v>5496790</v>
      </c>
      <c r="CL10">
        <v>209278</v>
      </c>
      <c r="CM10">
        <v>5706068</v>
      </c>
      <c r="CN10">
        <v>0</v>
      </c>
      <c r="CO10">
        <v>2297912</v>
      </c>
      <c r="CP10">
        <v>553107</v>
      </c>
      <c r="CQ10">
        <v>2851019</v>
      </c>
      <c r="CR10">
        <v>0</v>
      </c>
      <c r="CS10">
        <v>0</v>
      </c>
      <c r="CT10">
        <v>2166649</v>
      </c>
      <c r="CU10">
        <v>82766</v>
      </c>
      <c r="CV10">
        <v>2249415</v>
      </c>
      <c r="CW10">
        <v>0</v>
      </c>
      <c r="CX10">
        <v>3062580</v>
      </c>
      <c r="CY10">
        <v>733490</v>
      </c>
      <c r="CZ10">
        <v>3796070</v>
      </c>
      <c r="DA10">
        <v>0</v>
      </c>
      <c r="DB10">
        <v>0</v>
      </c>
      <c r="DC10">
        <v>2887637</v>
      </c>
      <c r="DD10">
        <v>109758</v>
      </c>
      <c r="DE10">
        <v>2997395</v>
      </c>
      <c r="DF10">
        <v>0</v>
      </c>
      <c r="DG10">
        <v>469313</v>
      </c>
      <c r="DH10">
        <v>111965</v>
      </c>
      <c r="DI10">
        <v>581278</v>
      </c>
      <c r="DJ10">
        <v>0</v>
      </c>
      <c r="DK10">
        <v>0</v>
      </c>
      <c r="DL10">
        <v>442504</v>
      </c>
      <c r="DM10">
        <v>16754</v>
      </c>
      <c r="DN10">
        <v>459258</v>
      </c>
      <c r="DO10">
        <v>0</v>
      </c>
      <c r="DP10">
        <v>196139</v>
      </c>
      <c r="DQ10">
        <v>0</v>
      </c>
      <c r="DR10">
        <v>196139</v>
      </c>
      <c r="DS10">
        <v>0</v>
      </c>
      <c r="DT10">
        <v>0</v>
      </c>
      <c r="DU10">
        <v>196139</v>
      </c>
      <c r="DV10">
        <v>0</v>
      </c>
      <c r="DW10">
        <v>196139</v>
      </c>
      <c r="DX10">
        <v>0</v>
      </c>
      <c r="DY10">
        <v>192921</v>
      </c>
      <c r="DZ10">
        <v>0</v>
      </c>
      <c r="EA10">
        <v>192921</v>
      </c>
      <c r="EB10">
        <v>0</v>
      </c>
      <c r="EC10">
        <v>0</v>
      </c>
      <c r="ED10">
        <v>192921</v>
      </c>
      <c r="EE10">
        <v>0</v>
      </c>
      <c r="EF10">
        <v>192921</v>
      </c>
      <c r="EG10">
        <v>0</v>
      </c>
      <c r="EH10">
        <v>3218</v>
      </c>
      <c r="EI10">
        <v>0</v>
      </c>
      <c r="EJ10">
        <v>3218</v>
      </c>
      <c r="EK10">
        <v>0</v>
      </c>
      <c r="EL10">
        <v>0</v>
      </c>
      <c r="EM10">
        <v>3218</v>
      </c>
      <c r="EN10">
        <v>0</v>
      </c>
      <c r="EO10">
        <v>3218</v>
      </c>
      <c r="EP10">
        <v>0</v>
      </c>
      <c r="EQ10">
        <v>246221</v>
      </c>
      <c r="ER10">
        <v>38113</v>
      </c>
      <c r="ES10">
        <v>284334</v>
      </c>
      <c r="ET10">
        <v>0</v>
      </c>
      <c r="EU10">
        <v>0</v>
      </c>
      <c r="EV10">
        <v>230714</v>
      </c>
      <c r="EW10">
        <v>10903</v>
      </c>
      <c r="EX10">
        <v>241617</v>
      </c>
      <c r="EY10">
        <v>0</v>
      </c>
      <c r="EZ10">
        <v>658339</v>
      </c>
      <c r="FA10">
        <v>3</v>
      </c>
      <c r="FB10">
        <v>658342</v>
      </c>
      <c r="FC10">
        <v>0</v>
      </c>
      <c r="FD10">
        <v>0</v>
      </c>
      <c r="FE10">
        <v>658339</v>
      </c>
      <c r="FF10">
        <v>3</v>
      </c>
      <c r="FG10">
        <v>658342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</row>
    <row r="11" spans="1:256" ht="13.5">
      <c r="A11" t="s">
        <v>139</v>
      </c>
      <c r="B11" t="s">
        <v>123</v>
      </c>
      <c r="C11">
        <v>4281046</v>
      </c>
      <c r="D11">
        <v>497733</v>
      </c>
      <c r="E11">
        <v>4778779</v>
      </c>
      <c r="F11">
        <v>0</v>
      </c>
      <c r="G11">
        <v>0</v>
      </c>
      <c r="H11">
        <v>4114141</v>
      </c>
      <c r="I11">
        <v>104324</v>
      </c>
      <c r="J11">
        <v>4218465</v>
      </c>
      <c r="K11">
        <v>0</v>
      </c>
      <c r="L11">
        <v>4281046</v>
      </c>
      <c r="M11">
        <v>497733</v>
      </c>
      <c r="N11">
        <v>4778779</v>
      </c>
      <c r="O11">
        <v>0</v>
      </c>
      <c r="P11">
        <v>0</v>
      </c>
      <c r="Q11">
        <v>4114141</v>
      </c>
      <c r="R11">
        <v>104324</v>
      </c>
      <c r="S11">
        <v>4218465</v>
      </c>
      <c r="T11">
        <v>0</v>
      </c>
      <c r="U11">
        <v>2007236</v>
      </c>
      <c r="V11">
        <v>181273</v>
      </c>
      <c r="W11">
        <v>2188509</v>
      </c>
      <c r="X11">
        <v>0</v>
      </c>
      <c r="Y11">
        <v>0</v>
      </c>
      <c r="Z11">
        <v>1940304</v>
      </c>
      <c r="AA11">
        <v>28590</v>
      </c>
      <c r="AB11">
        <v>1968894</v>
      </c>
      <c r="AC11">
        <v>0</v>
      </c>
      <c r="AD11">
        <v>49659</v>
      </c>
      <c r="AE11">
        <v>5071</v>
      </c>
      <c r="AF11">
        <v>54730</v>
      </c>
      <c r="AG11">
        <v>0</v>
      </c>
      <c r="AH11">
        <v>0</v>
      </c>
      <c r="AI11">
        <v>47799</v>
      </c>
      <c r="AJ11">
        <v>799</v>
      </c>
      <c r="AK11">
        <v>48598</v>
      </c>
      <c r="AL11">
        <v>0</v>
      </c>
      <c r="AM11">
        <v>1711589</v>
      </c>
      <c r="AN11">
        <v>174782</v>
      </c>
      <c r="AO11">
        <v>1886371</v>
      </c>
      <c r="AP11">
        <v>0</v>
      </c>
      <c r="AQ11">
        <v>0</v>
      </c>
      <c r="AR11">
        <v>1647473</v>
      </c>
      <c r="AS11">
        <v>27551</v>
      </c>
      <c r="AT11">
        <v>1675024</v>
      </c>
      <c r="AU11">
        <v>0</v>
      </c>
      <c r="AV11">
        <v>27858</v>
      </c>
      <c r="AW11">
        <v>0</v>
      </c>
      <c r="AX11">
        <v>27858</v>
      </c>
      <c r="AY11">
        <v>0</v>
      </c>
      <c r="AZ11">
        <v>0</v>
      </c>
      <c r="BA11">
        <v>27858</v>
      </c>
      <c r="BB11">
        <v>0</v>
      </c>
      <c r="BC11">
        <v>27858</v>
      </c>
      <c r="BD11">
        <v>0</v>
      </c>
      <c r="BE11">
        <v>95336</v>
      </c>
      <c r="BF11">
        <v>1351</v>
      </c>
      <c r="BG11">
        <v>96687</v>
      </c>
      <c r="BH11">
        <v>0</v>
      </c>
      <c r="BI11">
        <v>0</v>
      </c>
      <c r="BJ11">
        <v>93869</v>
      </c>
      <c r="BK11">
        <v>186</v>
      </c>
      <c r="BL11">
        <v>94055</v>
      </c>
      <c r="BM11">
        <v>0</v>
      </c>
      <c r="BN11">
        <v>150652</v>
      </c>
      <c r="BO11">
        <v>69</v>
      </c>
      <c r="BP11">
        <v>150721</v>
      </c>
      <c r="BQ11">
        <v>0</v>
      </c>
      <c r="BR11">
        <v>0</v>
      </c>
      <c r="BS11">
        <v>151163</v>
      </c>
      <c r="BT11">
        <v>54</v>
      </c>
      <c r="BU11">
        <v>151217</v>
      </c>
      <c r="BV11">
        <v>0</v>
      </c>
      <c r="BW11">
        <v>1910719</v>
      </c>
      <c r="BX11">
        <v>297971</v>
      </c>
      <c r="BY11">
        <v>2208690</v>
      </c>
      <c r="BZ11">
        <v>0</v>
      </c>
      <c r="CA11">
        <v>0</v>
      </c>
      <c r="CB11">
        <v>1817491</v>
      </c>
      <c r="CC11">
        <v>71465</v>
      </c>
      <c r="CD11">
        <v>1888956</v>
      </c>
      <c r="CE11">
        <v>0</v>
      </c>
      <c r="CF11">
        <v>1853949</v>
      </c>
      <c r="CG11">
        <v>297971</v>
      </c>
      <c r="CH11">
        <v>2151920</v>
      </c>
      <c r="CI11">
        <v>0</v>
      </c>
      <c r="CJ11">
        <v>0</v>
      </c>
      <c r="CK11">
        <v>1760721</v>
      </c>
      <c r="CL11">
        <v>71465</v>
      </c>
      <c r="CM11">
        <v>1832186</v>
      </c>
      <c r="CN11">
        <v>0</v>
      </c>
      <c r="CO11">
        <v>627331</v>
      </c>
      <c r="CP11">
        <v>100826</v>
      </c>
      <c r="CQ11">
        <v>728157</v>
      </c>
      <c r="CR11">
        <v>0</v>
      </c>
      <c r="CS11">
        <v>0</v>
      </c>
      <c r="CT11">
        <v>595693</v>
      </c>
      <c r="CU11">
        <v>24178</v>
      </c>
      <c r="CV11">
        <v>619871</v>
      </c>
      <c r="CW11">
        <v>0</v>
      </c>
      <c r="CX11">
        <v>1064613</v>
      </c>
      <c r="CY11">
        <v>171107</v>
      </c>
      <c r="CZ11">
        <v>1235720</v>
      </c>
      <c r="DA11">
        <v>0</v>
      </c>
      <c r="DB11">
        <v>0</v>
      </c>
      <c r="DC11">
        <v>1011078</v>
      </c>
      <c r="DD11">
        <v>41038</v>
      </c>
      <c r="DE11">
        <v>1052116</v>
      </c>
      <c r="DF11">
        <v>0</v>
      </c>
      <c r="DG11">
        <v>162005</v>
      </c>
      <c r="DH11">
        <v>26038</v>
      </c>
      <c r="DI11">
        <v>188043</v>
      </c>
      <c r="DJ11">
        <v>0</v>
      </c>
      <c r="DK11">
        <v>0</v>
      </c>
      <c r="DL11">
        <v>153950</v>
      </c>
      <c r="DM11">
        <v>6249</v>
      </c>
      <c r="DN11">
        <v>160199</v>
      </c>
      <c r="DO11">
        <v>0</v>
      </c>
      <c r="DP11">
        <v>56770</v>
      </c>
      <c r="DQ11">
        <v>0</v>
      </c>
      <c r="DR11">
        <v>56770</v>
      </c>
      <c r="DS11">
        <v>0</v>
      </c>
      <c r="DT11">
        <v>0</v>
      </c>
      <c r="DU11">
        <v>56770</v>
      </c>
      <c r="DV11">
        <v>0</v>
      </c>
      <c r="DW11">
        <v>56770</v>
      </c>
      <c r="DX11">
        <v>0</v>
      </c>
      <c r="DY11">
        <v>55372</v>
      </c>
      <c r="DZ11">
        <v>0</v>
      </c>
      <c r="EA11">
        <v>55372</v>
      </c>
      <c r="EB11">
        <v>0</v>
      </c>
      <c r="EC11">
        <v>0</v>
      </c>
      <c r="ED11">
        <v>55372</v>
      </c>
      <c r="EE11">
        <v>0</v>
      </c>
      <c r="EF11">
        <v>55372</v>
      </c>
      <c r="EG11">
        <v>0</v>
      </c>
      <c r="EH11">
        <v>1398</v>
      </c>
      <c r="EI11">
        <v>0</v>
      </c>
      <c r="EJ11">
        <v>1398</v>
      </c>
      <c r="EK11">
        <v>0</v>
      </c>
      <c r="EL11">
        <v>0</v>
      </c>
      <c r="EM11">
        <v>1398</v>
      </c>
      <c r="EN11">
        <v>0</v>
      </c>
      <c r="EO11">
        <v>1398</v>
      </c>
      <c r="EP11">
        <v>0</v>
      </c>
      <c r="EQ11">
        <v>121218</v>
      </c>
      <c r="ER11">
        <v>17133</v>
      </c>
      <c r="ES11">
        <v>138351</v>
      </c>
      <c r="ET11">
        <v>0</v>
      </c>
      <c r="EU11">
        <v>0</v>
      </c>
      <c r="EV11">
        <v>114473</v>
      </c>
      <c r="EW11">
        <v>4269</v>
      </c>
      <c r="EX11">
        <v>118742</v>
      </c>
      <c r="EY11">
        <v>0</v>
      </c>
      <c r="EZ11">
        <v>241873</v>
      </c>
      <c r="FA11">
        <v>1356</v>
      </c>
      <c r="FB11">
        <v>243229</v>
      </c>
      <c r="FC11">
        <v>0</v>
      </c>
      <c r="FD11">
        <v>0</v>
      </c>
      <c r="FE11">
        <v>241873</v>
      </c>
      <c r="FF11">
        <v>0</v>
      </c>
      <c r="FG11">
        <v>241873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</row>
    <row r="12" spans="1:256" ht="13.5">
      <c r="A12" t="s">
        <v>140</v>
      </c>
      <c r="B12" t="s">
        <v>124</v>
      </c>
      <c r="C12">
        <v>9038343</v>
      </c>
      <c r="D12">
        <v>1708758</v>
      </c>
      <c r="E12">
        <v>10747101</v>
      </c>
      <c r="F12">
        <v>0</v>
      </c>
      <c r="G12">
        <v>0</v>
      </c>
      <c r="H12">
        <v>8544000</v>
      </c>
      <c r="I12">
        <v>405718</v>
      </c>
      <c r="J12">
        <v>8949718</v>
      </c>
      <c r="K12">
        <v>0</v>
      </c>
      <c r="L12">
        <v>9038343</v>
      </c>
      <c r="M12">
        <v>1708758</v>
      </c>
      <c r="N12">
        <v>10747101</v>
      </c>
      <c r="O12">
        <v>0</v>
      </c>
      <c r="P12">
        <v>0</v>
      </c>
      <c r="Q12">
        <v>8544000</v>
      </c>
      <c r="R12">
        <v>405718</v>
      </c>
      <c r="S12">
        <v>8949718</v>
      </c>
      <c r="T12">
        <v>0</v>
      </c>
      <c r="U12">
        <v>3269331</v>
      </c>
      <c r="V12">
        <v>296159</v>
      </c>
      <c r="W12">
        <v>3565490</v>
      </c>
      <c r="X12">
        <v>0</v>
      </c>
      <c r="Y12">
        <v>0</v>
      </c>
      <c r="Z12">
        <v>3121380</v>
      </c>
      <c r="AA12">
        <v>68548</v>
      </c>
      <c r="AB12">
        <v>3189928</v>
      </c>
      <c r="AC12">
        <v>0</v>
      </c>
      <c r="AD12">
        <v>111931</v>
      </c>
      <c r="AE12">
        <v>12001</v>
      </c>
      <c r="AF12">
        <v>123932</v>
      </c>
      <c r="AG12">
        <v>0</v>
      </c>
      <c r="AH12">
        <v>0</v>
      </c>
      <c r="AI12">
        <v>105890</v>
      </c>
      <c r="AJ12">
        <v>2736</v>
      </c>
      <c r="AK12">
        <v>108626</v>
      </c>
      <c r="AL12">
        <v>0</v>
      </c>
      <c r="AM12">
        <v>2591079</v>
      </c>
      <c r="AN12">
        <v>277832</v>
      </c>
      <c r="AO12">
        <v>2868911</v>
      </c>
      <c r="AP12">
        <v>0</v>
      </c>
      <c r="AQ12">
        <v>0</v>
      </c>
      <c r="AR12">
        <v>2451222</v>
      </c>
      <c r="AS12">
        <v>63343</v>
      </c>
      <c r="AT12">
        <v>2514565</v>
      </c>
      <c r="AU12">
        <v>0</v>
      </c>
      <c r="AV12">
        <v>34815</v>
      </c>
      <c r="AW12">
        <v>0</v>
      </c>
      <c r="AX12">
        <v>34815</v>
      </c>
      <c r="AY12">
        <v>0</v>
      </c>
      <c r="AZ12">
        <v>0</v>
      </c>
      <c r="BA12">
        <v>34815</v>
      </c>
      <c r="BB12">
        <v>0</v>
      </c>
      <c r="BC12">
        <v>34815</v>
      </c>
      <c r="BD12">
        <v>0</v>
      </c>
      <c r="BE12">
        <v>150924</v>
      </c>
      <c r="BF12">
        <v>1685</v>
      </c>
      <c r="BG12">
        <v>152609</v>
      </c>
      <c r="BH12">
        <v>0</v>
      </c>
      <c r="BI12">
        <v>0</v>
      </c>
      <c r="BJ12">
        <v>150377</v>
      </c>
      <c r="BK12">
        <v>658</v>
      </c>
      <c r="BL12">
        <v>151035</v>
      </c>
      <c r="BM12">
        <v>0</v>
      </c>
      <c r="BN12">
        <v>415397</v>
      </c>
      <c r="BO12">
        <v>4641</v>
      </c>
      <c r="BP12">
        <v>420038</v>
      </c>
      <c r="BQ12">
        <v>0</v>
      </c>
      <c r="BR12">
        <v>0</v>
      </c>
      <c r="BS12">
        <v>413891</v>
      </c>
      <c r="BT12">
        <v>1811</v>
      </c>
      <c r="BU12">
        <v>415702</v>
      </c>
      <c r="BV12">
        <v>0</v>
      </c>
      <c r="BW12">
        <v>4857299</v>
      </c>
      <c r="BX12">
        <v>1345576</v>
      </c>
      <c r="BY12">
        <v>6202875</v>
      </c>
      <c r="BZ12">
        <v>0</v>
      </c>
      <c r="CA12">
        <v>0</v>
      </c>
      <c r="CB12">
        <v>4536604</v>
      </c>
      <c r="CC12">
        <v>323302</v>
      </c>
      <c r="CD12">
        <v>4859906</v>
      </c>
      <c r="CE12">
        <v>0</v>
      </c>
      <c r="CF12">
        <v>4639980</v>
      </c>
      <c r="CG12">
        <v>1345576</v>
      </c>
      <c r="CH12">
        <v>5985556</v>
      </c>
      <c r="CI12">
        <v>0</v>
      </c>
      <c r="CJ12">
        <v>0</v>
      </c>
      <c r="CK12">
        <v>4319285</v>
      </c>
      <c r="CL12">
        <v>323302</v>
      </c>
      <c r="CM12">
        <v>4642587</v>
      </c>
      <c r="CN12">
        <v>0</v>
      </c>
      <c r="CO12">
        <v>1334551</v>
      </c>
      <c r="CP12">
        <v>387014</v>
      </c>
      <c r="CQ12">
        <v>1721565</v>
      </c>
      <c r="CR12">
        <v>0</v>
      </c>
      <c r="CS12">
        <v>0</v>
      </c>
      <c r="CT12">
        <v>1242313</v>
      </c>
      <c r="CU12">
        <v>92988</v>
      </c>
      <c r="CV12">
        <v>1335301</v>
      </c>
      <c r="CW12">
        <v>0</v>
      </c>
      <c r="CX12">
        <v>2329965</v>
      </c>
      <c r="CY12">
        <v>675681</v>
      </c>
      <c r="CZ12">
        <v>3005646</v>
      </c>
      <c r="DA12">
        <v>0</v>
      </c>
      <c r="DB12">
        <v>0</v>
      </c>
      <c r="DC12">
        <v>2168928</v>
      </c>
      <c r="DD12">
        <v>162346</v>
      </c>
      <c r="DE12">
        <v>2331274</v>
      </c>
      <c r="DF12">
        <v>0</v>
      </c>
      <c r="DG12">
        <v>975464</v>
      </c>
      <c r="DH12">
        <v>282881</v>
      </c>
      <c r="DI12">
        <v>1258345</v>
      </c>
      <c r="DJ12">
        <v>0</v>
      </c>
      <c r="DK12">
        <v>0</v>
      </c>
      <c r="DL12">
        <v>908044</v>
      </c>
      <c r="DM12">
        <v>67968</v>
      </c>
      <c r="DN12">
        <v>976012</v>
      </c>
      <c r="DO12">
        <v>0</v>
      </c>
      <c r="DP12">
        <v>217319</v>
      </c>
      <c r="DQ12">
        <v>0</v>
      </c>
      <c r="DR12">
        <v>217319</v>
      </c>
      <c r="DS12">
        <v>0</v>
      </c>
      <c r="DT12">
        <v>0</v>
      </c>
      <c r="DU12">
        <v>217319</v>
      </c>
      <c r="DV12">
        <v>0</v>
      </c>
      <c r="DW12">
        <v>217319</v>
      </c>
      <c r="DX12">
        <v>0</v>
      </c>
      <c r="DY12">
        <v>214735</v>
      </c>
      <c r="DZ12">
        <v>0</v>
      </c>
      <c r="EA12">
        <v>214735</v>
      </c>
      <c r="EB12">
        <v>0</v>
      </c>
      <c r="EC12">
        <v>0</v>
      </c>
      <c r="ED12">
        <v>214735</v>
      </c>
      <c r="EE12">
        <v>0</v>
      </c>
      <c r="EF12">
        <v>214735</v>
      </c>
      <c r="EG12">
        <v>0</v>
      </c>
      <c r="EH12">
        <v>2584</v>
      </c>
      <c r="EI12">
        <v>0</v>
      </c>
      <c r="EJ12">
        <v>2584</v>
      </c>
      <c r="EK12">
        <v>0</v>
      </c>
      <c r="EL12">
        <v>0</v>
      </c>
      <c r="EM12">
        <v>2584</v>
      </c>
      <c r="EN12">
        <v>0</v>
      </c>
      <c r="EO12">
        <v>2584</v>
      </c>
      <c r="EP12">
        <v>0</v>
      </c>
      <c r="EQ12">
        <v>261813</v>
      </c>
      <c r="ER12">
        <v>66206</v>
      </c>
      <c r="ES12">
        <v>328019</v>
      </c>
      <c r="ET12">
        <v>0</v>
      </c>
      <c r="EU12">
        <v>0</v>
      </c>
      <c r="EV12">
        <v>236116</v>
      </c>
      <c r="EW12">
        <v>13854</v>
      </c>
      <c r="EX12">
        <v>249970</v>
      </c>
      <c r="EY12">
        <v>0</v>
      </c>
      <c r="EZ12">
        <v>649900</v>
      </c>
      <c r="FA12">
        <v>14</v>
      </c>
      <c r="FB12">
        <v>649914</v>
      </c>
      <c r="FC12">
        <v>0</v>
      </c>
      <c r="FD12">
        <v>0</v>
      </c>
      <c r="FE12">
        <v>649900</v>
      </c>
      <c r="FF12">
        <v>14</v>
      </c>
      <c r="FG12">
        <v>649914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803</v>
      </c>
      <c r="FT12">
        <v>803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803</v>
      </c>
      <c r="GC12">
        <v>803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</row>
    <row r="13" spans="1:256" ht="13.5">
      <c r="A13" t="s">
        <v>141</v>
      </c>
      <c r="B13" t="s">
        <v>125</v>
      </c>
      <c r="C13">
        <v>4395914</v>
      </c>
      <c r="D13">
        <v>790169</v>
      </c>
      <c r="E13">
        <v>5186083</v>
      </c>
      <c r="F13">
        <v>0</v>
      </c>
      <c r="G13">
        <v>0</v>
      </c>
      <c r="H13">
        <v>4197339</v>
      </c>
      <c r="I13">
        <v>204175</v>
      </c>
      <c r="J13">
        <v>4401514</v>
      </c>
      <c r="K13">
        <v>0</v>
      </c>
      <c r="L13">
        <v>4395914</v>
      </c>
      <c r="M13">
        <v>790169</v>
      </c>
      <c r="N13">
        <v>5186083</v>
      </c>
      <c r="O13">
        <v>0</v>
      </c>
      <c r="P13">
        <v>0</v>
      </c>
      <c r="Q13">
        <v>4197339</v>
      </c>
      <c r="R13">
        <v>204175</v>
      </c>
      <c r="S13">
        <v>4401514</v>
      </c>
      <c r="T13">
        <v>0</v>
      </c>
      <c r="U13">
        <v>1707982</v>
      </c>
      <c r="V13">
        <v>131509</v>
      </c>
      <c r="W13">
        <v>1839491</v>
      </c>
      <c r="X13">
        <v>0</v>
      </c>
      <c r="Y13">
        <v>0</v>
      </c>
      <c r="Z13">
        <v>1662151</v>
      </c>
      <c r="AA13">
        <v>33579</v>
      </c>
      <c r="AB13">
        <v>1695730</v>
      </c>
      <c r="AC13">
        <v>0</v>
      </c>
      <c r="AD13">
        <v>47787</v>
      </c>
      <c r="AE13">
        <v>5020</v>
      </c>
      <c r="AF13">
        <v>52807</v>
      </c>
      <c r="AG13">
        <v>0</v>
      </c>
      <c r="AH13">
        <v>0</v>
      </c>
      <c r="AI13">
        <v>46926</v>
      </c>
      <c r="AJ13">
        <v>1310</v>
      </c>
      <c r="AK13">
        <v>48236</v>
      </c>
      <c r="AL13">
        <v>0</v>
      </c>
      <c r="AM13">
        <v>1375353</v>
      </c>
      <c r="AN13">
        <v>112812</v>
      </c>
      <c r="AO13">
        <v>1488165</v>
      </c>
      <c r="AP13">
        <v>0</v>
      </c>
      <c r="AQ13">
        <v>0</v>
      </c>
      <c r="AR13">
        <v>1333216</v>
      </c>
      <c r="AS13">
        <v>29102</v>
      </c>
      <c r="AT13">
        <v>1362318</v>
      </c>
      <c r="AU13">
        <v>0</v>
      </c>
      <c r="AV13">
        <v>22498</v>
      </c>
      <c r="AW13">
        <v>0</v>
      </c>
      <c r="AX13">
        <v>22498</v>
      </c>
      <c r="AY13">
        <v>0</v>
      </c>
      <c r="AZ13">
        <v>0</v>
      </c>
      <c r="BA13">
        <v>22498</v>
      </c>
      <c r="BB13">
        <v>0</v>
      </c>
      <c r="BC13">
        <v>22498</v>
      </c>
      <c r="BD13">
        <v>0</v>
      </c>
      <c r="BE13">
        <v>98122</v>
      </c>
      <c r="BF13">
        <v>10492</v>
      </c>
      <c r="BG13">
        <v>108614</v>
      </c>
      <c r="BH13">
        <v>0</v>
      </c>
      <c r="BI13">
        <v>0</v>
      </c>
      <c r="BJ13">
        <v>95329</v>
      </c>
      <c r="BK13">
        <v>1542</v>
      </c>
      <c r="BL13">
        <v>96871</v>
      </c>
      <c r="BM13">
        <v>0</v>
      </c>
      <c r="BN13">
        <v>186720</v>
      </c>
      <c r="BO13">
        <v>3185</v>
      </c>
      <c r="BP13">
        <v>189905</v>
      </c>
      <c r="BQ13">
        <v>0</v>
      </c>
      <c r="BR13">
        <v>0</v>
      </c>
      <c r="BS13">
        <v>186680</v>
      </c>
      <c r="BT13">
        <v>1625</v>
      </c>
      <c r="BU13">
        <v>188305</v>
      </c>
      <c r="BV13">
        <v>0</v>
      </c>
      <c r="BW13">
        <v>2226592</v>
      </c>
      <c r="BX13">
        <v>620690</v>
      </c>
      <c r="BY13">
        <v>2847282</v>
      </c>
      <c r="BZ13">
        <v>0</v>
      </c>
      <c r="CA13">
        <v>0</v>
      </c>
      <c r="CB13">
        <v>2080164</v>
      </c>
      <c r="CC13">
        <v>147754</v>
      </c>
      <c r="CD13">
        <v>2227918</v>
      </c>
      <c r="CE13">
        <v>0</v>
      </c>
      <c r="CF13">
        <v>2111160</v>
      </c>
      <c r="CG13">
        <v>620690</v>
      </c>
      <c r="CH13">
        <v>2731850</v>
      </c>
      <c r="CI13">
        <v>0</v>
      </c>
      <c r="CJ13">
        <v>0</v>
      </c>
      <c r="CK13">
        <v>1964732</v>
      </c>
      <c r="CL13">
        <v>147754</v>
      </c>
      <c r="CM13">
        <v>2112486</v>
      </c>
      <c r="CN13">
        <v>0</v>
      </c>
      <c r="CO13">
        <v>483022</v>
      </c>
      <c r="CP13">
        <v>139136</v>
      </c>
      <c r="CQ13">
        <v>622158</v>
      </c>
      <c r="CR13">
        <v>0</v>
      </c>
      <c r="CS13">
        <v>0</v>
      </c>
      <c r="CT13">
        <v>453877</v>
      </c>
      <c r="CU13">
        <v>33074</v>
      </c>
      <c r="CV13">
        <v>486951</v>
      </c>
      <c r="CW13">
        <v>0</v>
      </c>
      <c r="CX13">
        <v>1283030</v>
      </c>
      <c r="CY13">
        <v>380974</v>
      </c>
      <c r="CZ13">
        <v>1664004</v>
      </c>
      <c r="DA13">
        <v>0</v>
      </c>
      <c r="DB13">
        <v>0</v>
      </c>
      <c r="DC13">
        <v>1194539</v>
      </c>
      <c r="DD13">
        <v>90739</v>
      </c>
      <c r="DE13">
        <v>1285278</v>
      </c>
      <c r="DF13">
        <v>0</v>
      </c>
      <c r="DG13">
        <v>345108</v>
      </c>
      <c r="DH13">
        <v>100580</v>
      </c>
      <c r="DI13">
        <v>445688</v>
      </c>
      <c r="DJ13">
        <v>0</v>
      </c>
      <c r="DK13">
        <v>0</v>
      </c>
      <c r="DL13">
        <v>316316</v>
      </c>
      <c r="DM13">
        <v>23941</v>
      </c>
      <c r="DN13">
        <v>340257</v>
      </c>
      <c r="DO13">
        <v>0</v>
      </c>
      <c r="DP13">
        <v>115432</v>
      </c>
      <c r="DQ13">
        <v>0</v>
      </c>
      <c r="DR13">
        <v>115432</v>
      </c>
      <c r="DS13">
        <v>0</v>
      </c>
      <c r="DT13">
        <v>0</v>
      </c>
      <c r="DU13">
        <v>115432</v>
      </c>
      <c r="DV13">
        <v>0</v>
      </c>
      <c r="DW13">
        <v>115432</v>
      </c>
      <c r="DX13">
        <v>0</v>
      </c>
      <c r="DY13">
        <v>112395</v>
      </c>
      <c r="DZ13">
        <v>0</v>
      </c>
      <c r="EA13">
        <v>112395</v>
      </c>
      <c r="EB13">
        <v>0</v>
      </c>
      <c r="EC13">
        <v>0</v>
      </c>
      <c r="ED13">
        <v>112395</v>
      </c>
      <c r="EE13">
        <v>0</v>
      </c>
      <c r="EF13">
        <v>112395</v>
      </c>
      <c r="EG13">
        <v>0</v>
      </c>
      <c r="EH13">
        <v>3037</v>
      </c>
      <c r="EI13">
        <v>0</v>
      </c>
      <c r="EJ13">
        <v>3037</v>
      </c>
      <c r="EK13">
        <v>0</v>
      </c>
      <c r="EL13">
        <v>0</v>
      </c>
      <c r="EM13">
        <v>3037</v>
      </c>
      <c r="EN13">
        <v>0</v>
      </c>
      <c r="EO13">
        <v>3037</v>
      </c>
      <c r="EP13">
        <v>0</v>
      </c>
      <c r="EQ13">
        <v>127345</v>
      </c>
      <c r="ER13">
        <v>21741</v>
      </c>
      <c r="ES13">
        <v>149086</v>
      </c>
      <c r="ET13">
        <v>0</v>
      </c>
      <c r="EU13">
        <v>0</v>
      </c>
      <c r="EV13">
        <v>121029</v>
      </c>
      <c r="EW13">
        <v>6613</v>
      </c>
      <c r="EX13">
        <v>127642</v>
      </c>
      <c r="EY13">
        <v>0</v>
      </c>
      <c r="EZ13">
        <v>333766</v>
      </c>
      <c r="FA13">
        <v>0</v>
      </c>
      <c r="FB13">
        <v>333766</v>
      </c>
      <c r="FC13">
        <v>0</v>
      </c>
      <c r="FD13">
        <v>0</v>
      </c>
      <c r="FE13">
        <v>333766</v>
      </c>
      <c r="FF13">
        <v>0</v>
      </c>
      <c r="FG13">
        <v>333766</v>
      </c>
      <c r="FH13">
        <v>0</v>
      </c>
      <c r="FI13">
        <v>229</v>
      </c>
      <c r="FJ13">
        <v>0</v>
      </c>
      <c r="FK13">
        <v>229</v>
      </c>
      <c r="FL13">
        <v>0</v>
      </c>
      <c r="FM13">
        <v>0</v>
      </c>
      <c r="FN13">
        <v>229</v>
      </c>
      <c r="FO13">
        <v>0</v>
      </c>
      <c r="FP13">
        <v>229</v>
      </c>
      <c r="FQ13">
        <v>0</v>
      </c>
      <c r="FR13">
        <v>0</v>
      </c>
      <c r="FS13">
        <v>16229</v>
      </c>
      <c r="FT13">
        <v>16229</v>
      </c>
      <c r="FU13">
        <v>0</v>
      </c>
      <c r="FV13">
        <v>0</v>
      </c>
      <c r="FW13">
        <v>0</v>
      </c>
      <c r="FX13">
        <v>16229</v>
      </c>
      <c r="FY13">
        <v>16229</v>
      </c>
      <c r="FZ13">
        <v>0</v>
      </c>
      <c r="GA13">
        <v>0</v>
      </c>
      <c r="GB13">
        <v>16229</v>
      </c>
      <c r="GC13">
        <v>16229</v>
      </c>
      <c r="GD13">
        <v>0</v>
      </c>
      <c r="GE13">
        <v>0</v>
      </c>
      <c r="GF13">
        <v>0</v>
      </c>
      <c r="GG13">
        <v>16229</v>
      </c>
      <c r="GH13">
        <v>16229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</row>
    <row r="14" spans="1:256" ht="13.5">
      <c r="A14" t="s">
        <v>142</v>
      </c>
      <c r="B14" t="s">
        <v>126</v>
      </c>
      <c r="C14">
        <v>2504658</v>
      </c>
      <c r="D14">
        <v>290376</v>
      </c>
      <c r="E14">
        <v>2795034</v>
      </c>
      <c r="F14">
        <v>0</v>
      </c>
      <c r="G14">
        <v>0</v>
      </c>
      <c r="H14">
        <v>2397070</v>
      </c>
      <c r="I14">
        <v>56748</v>
      </c>
      <c r="J14">
        <v>2453818</v>
      </c>
      <c r="K14">
        <v>0</v>
      </c>
      <c r="L14">
        <v>2504658</v>
      </c>
      <c r="M14">
        <v>290376</v>
      </c>
      <c r="N14">
        <v>2795034</v>
      </c>
      <c r="O14">
        <v>0</v>
      </c>
      <c r="P14">
        <v>0</v>
      </c>
      <c r="Q14">
        <v>2397070</v>
      </c>
      <c r="R14">
        <v>56748</v>
      </c>
      <c r="S14">
        <v>2453818</v>
      </c>
      <c r="T14">
        <v>0</v>
      </c>
      <c r="U14">
        <v>1031590</v>
      </c>
      <c r="V14">
        <v>63600</v>
      </c>
      <c r="W14">
        <v>1095190</v>
      </c>
      <c r="X14">
        <v>0</v>
      </c>
      <c r="Y14">
        <v>0</v>
      </c>
      <c r="Z14">
        <v>993972</v>
      </c>
      <c r="AA14">
        <v>12692</v>
      </c>
      <c r="AB14">
        <v>1006664</v>
      </c>
      <c r="AC14">
        <v>0</v>
      </c>
      <c r="AD14">
        <v>57759</v>
      </c>
      <c r="AE14">
        <v>3703</v>
      </c>
      <c r="AF14">
        <v>61462</v>
      </c>
      <c r="AG14">
        <v>0</v>
      </c>
      <c r="AH14">
        <v>0</v>
      </c>
      <c r="AI14">
        <v>55561</v>
      </c>
      <c r="AJ14">
        <v>740</v>
      </c>
      <c r="AK14">
        <v>56301</v>
      </c>
      <c r="AL14">
        <v>0</v>
      </c>
      <c r="AM14">
        <v>889573</v>
      </c>
      <c r="AN14">
        <v>57031</v>
      </c>
      <c r="AO14">
        <v>946604</v>
      </c>
      <c r="AP14">
        <v>0</v>
      </c>
      <c r="AQ14">
        <v>0</v>
      </c>
      <c r="AR14">
        <v>855723</v>
      </c>
      <c r="AS14">
        <v>11419</v>
      </c>
      <c r="AT14">
        <v>867142</v>
      </c>
      <c r="AU14">
        <v>0</v>
      </c>
      <c r="AV14">
        <v>17222</v>
      </c>
      <c r="AW14">
        <v>0</v>
      </c>
      <c r="AX14">
        <v>17222</v>
      </c>
      <c r="AY14">
        <v>0</v>
      </c>
      <c r="AZ14">
        <v>0</v>
      </c>
      <c r="BA14">
        <v>17222</v>
      </c>
      <c r="BB14">
        <v>0</v>
      </c>
      <c r="BC14">
        <v>17222</v>
      </c>
      <c r="BD14">
        <v>0</v>
      </c>
      <c r="BE14">
        <v>45673</v>
      </c>
      <c r="BF14">
        <v>1561</v>
      </c>
      <c r="BG14">
        <v>47234</v>
      </c>
      <c r="BH14">
        <v>0</v>
      </c>
      <c r="BI14">
        <v>0</v>
      </c>
      <c r="BJ14">
        <v>45031</v>
      </c>
      <c r="BK14">
        <v>290</v>
      </c>
      <c r="BL14">
        <v>45321</v>
      </c>
      <c r="BM14">
        <v>0</v>
      </c>
      <c r="BN14">
        <v>38585</v>
      </c>
      <c r="BO14">
        <v>1305</v>
      </c>
      <c r="BP14">
        <v>39890</v>
      </c>
      <c r="BQ14">
        <v>0</v>
      </c>
      <c r="BR14">
        <v>0</v>
      </c>
      <c r="BS14">
        <v>37657</v>
      </c>
      <c r="BT14">
        <v>243</v>
      </c>
      <c r="BU14">
        <v>37900</v>
      </c>
      <c r="BV14">
        <v>0</v>
      </c>
      <c r="BW14">
        <v>1165584</v>
      </c>
      <c r="BX14">
        <v>214289</v>
      </c>
      <c r="BY14">
        <v>1379873</v>
      </c>
      <c r="BZ14">
        <v>0</v>
      </c>
      <c r="CA14">
        <v>0</v>
      </c>
      <c r="CB14">
        <v>1099973</v>
      </c>
      <c r="CC14">
        <v>40748</v>
      </c>
      <c r="CD14">
        <v>1140721</v>
      </c>
      <c r="CE14">
        <v>0</v>
      </c>
      <c r="CF14">
        <v>1144966</v>
      </c>
      <c r="CG14">
        <v>214289</v>
      </c>
      <c r="CH14">
        <v>1359255</v>
      </c>
      <c r="CI14">
        <v>0</v>
      </c>
      <c r="CJ14">
        <v>0</v>
      </c>
      <c r="CK14">
        <v>1079355</v>
      </c>
      <c r="CL14">
        <v>40748</v>
      </c>
      <c r="CM14">
        <v>1120103</v>
      </c>
      <c r="CN14">
        <v>0</v>
      </c>
      <c r="CO14">
        <v>282005</v>
      </c>
      <c r="CP14">
        <v>52779</v>
      </c>
      <c r="CQ14">
        <v>334784</v>
      </c>
      <c r="CR14">
        <v>0</v>
      </c>
      <c r="CS14">
        <v>0</v>
      </c>
      <c r="CT14">
        <v>265845</v>
      </c>
      <c r="CU14">
        <v>10036</v>
      </c>
      <c r="CV14">
        <v>275881</v>
      </c>
      <c r="CW14">
        <v>0</v>
      </c>
      <c r="CX14">
        <v>713199</v>
      </c>
      <c r="CY14">
        <v>133481</v>
      </c>
      <c r="CZ14">
        <v>846680</v>
      </c>
      <c r="DA14">
        <v>0</v>
      </c>
      <c r="DB14">
        <v>0</v>
      </c>
      <c r="DC14">
        <v>672330</v>
      </c>
      <c r="DD14">
        <v>25382</v>
      </c>
      <c r="DE14">
        <v>697712</v>
      </c>
      <c r="DF14">
        <v>0</v>
      </c>
      <c r="DG14">
        <v>149762</v>
      </c>
      <c r="DH14">
        <v>28029</v>
      </c>
      <c r="DI14">
        <v>177791</v>
      </c>
      <c r="DJ14">
        <v>0</v>
      </c>
      <c r="DK14">
        <v>0</v>
      </c>
      <c r="DL14">
        <v>141180</v>
      </c>
      <c r="DM14">
        <v>5330</v>
      </c>
      <c r="DN14">
        <v>146510</v>
      </c>
      <c r="DO14">
        <v>0</v>
      </c>
      <c r="DP14">
        <v>20618</v>
      </c>
      <c r="DQ14">
        <v>0</v>
      </c>
      <c r="DR14">
        <v>20618</v>
      </c>
      <c r="DS14">
        <v>0</v>
      </c>
      <c r="DT14">
        <v>0</v>
      </c>
      <c r="DU14">
        <v>20618</v>
      </c>
      <c r="DV14">
        <v>0</v>
      </c>
      <c r="DW14">
        <v>20618</v>
      </c>
      <c r="DX14">
        <v>0</v>
      </c>
      <c r="DY14">
        <v>20395</v>
      </c>
      <c r="DZ14">
        <v>0</v>
      </c>
      <c r="EA14">
        <v>20395</v>
      </c>
      <c r="EB14">
        <v>0</v>
      </c>
      <c r="EC14">
        <v>0</v>
      </c>
      <c r="ED14">
        <v>20395</v>
      </c>
      <c r="EE14">
        <v>0</v>
      </c>
      <c r="EF14">
        <v>20395</v>
      </c>
      <c r="EG14">
        <v>0</v>
      </c>
      <c r="EH14">
        <v>223</v>
      </c>
      <c r="EI14">
        <v>0</v>
      </c>
      <c r="EJ14">
        <v>223</v>
      </c>
      <c r="EK14">
        <v>0</v>
      </c>
      <c r="EL14">
        <v>0</v>
      </c>
      <c r="EM14">
        <v>223</v>
      </c>
      <c r="EN14">
        <v>0</v>
      </c>
      <c r="EO14">
        <v>223</v>
      </c>
      <c r="EP14">
        <v>0</v>
      </c>
      <c r="EQ14">
        <v>100783</v>
      </c>
      <c r="ER14">
        <v>12284</v>
      </c>
      <c r="ES14">
        <v>113067</v>
      </c>
      <c r="ET14">
        <v>0</v>
      </c>
      <c r="EU14">
        <v>0</v>
      </c>
      <c r="EV14">
        <v>96424</v>
      </c>
      <c r="EW14">
        <v>3303</v>
      </c>
      <c r="EX14">
        <v>99727</v>
      </c>
      <c r="EY14">
        <v>0</v>
      </c>
      <c r="EZ14">
        <v>206476</v>
      </c>
      <c r="FA14">
        <v>0</v>
      </c>
      <c r="FB14">
        <v>206476</v>
      </c>
      <c r="FC14">
        <v>0</v>
      </c>
      <c r="FD14">
        <v>0</v>
      </c>
      <c r="FE14">
        <v>206476</v>
      </c>
      <c r="FF14">
        <v>0</v>
      </c>
      <c r="FG14">
        <v>206476</v>
      </c>
      <c r="FH14">
        <v>0</v>
      </c>
      <c r="FI14">
        <v>225</v>
      </c>
      <c r="FJ14">
        <v>0</v>
      </c>
      <c r="FK14">
        <v>225</v>
      </c>
      <c r="FL14">
        <v>0</v>
      </c>
      <c r="FM14">
        <v>0</v>
      </c>
      <c r="FN14">
        <v>225</v>
      </c>
      <c r="FO14">
        <v>0</v>
      </c>
      <c r="FP14">
        <v>225</v>
      </c>
      <c r="FQ14">
        <v>0</v>
      </c>
      <c r="FR14">
        <v>0</v>
      </c>
      <c r="FS14">
        <v>203</v>
      </c>
      <c r="FT14">
        <v>203</v>
      </c>
      <c r="FU14">
        <v>0</v>
      </c>
      <c r="FV14">
        <v>0</v>
      </c>
      <c r="FW14">
        <v>0</v>
      </c>
      <c r="FX14">
        <v>5</v>
      </c>
      <c r="FY14">
        <v>5</v>
      </c>
      <c r="FZ14">
        <v>0</v>
      </c>
      <c r="GA14">
        <v>0</v>
      </c>
      <c r="GB14">
        <v>203</v>
      </c>
      <c r="GC14">
        <v>203</v>
      </c>
      <c r="GD14">
        <v>0</v>
      </c>
      <c r="GE14">
        <v>0</v>
      </c>
      <c r="GF14">
        <v>0</v>
      </c>
      <c r="GG14">
        <v>5</v>
      </c>
      <c r="GH14">
        <v>5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</row>
    <row r="15" spans="1:256" ht="13.5">
      <c r="A15" t="s">
        <v>143</v>
      </c>
      <c r="B15" t="s">
        <v>18</v>
      </c>
      <c r="C15">
        <v>674507</v>
      </c>
      <c r="D15">
        <v>47306</v>
      </c>
      <c r="E15">
        <v>721813</v>
      </c>
      <c r="F15">
        <v>0</v>
      </c>
      <c r="G15">
        <v>0</v>
      </c>
      <c r="H15">
        <v>657504</v>
      </c>
      <c r="I15">
        <v>8356</v>
      </c>
      <c r="J15">
        <v>665860</v>
      </c>
      <c r="K15">
        <v>0</v>
      </c>
      <c r="L15">
        <v>674507</v>
      </c>
      <c r="M15">
        <v>47306</v>
      </c>
      <c r="N15">
        <v>721813</v>
      </c>
      <c r="O15">
        <v>0</v>
      </c>
      <c r="P15">
        <v>0</v>
      </c>
      <c r="Q15">
        <v>657504</v>
      </c>
      <c r="R15">
        <v>8356</v>
      </c>
      <c r="S15">
        <v>665860</v>
      </c>
      <c r="T15">
        <v>0</v>
      </c>
      <c r="U15">
        <v>131566</v>
      </c>
      <c r="V15">
        <v>7749</v>
      </c>
      <c r="W15">
        <v>139315</v>
      </c>
      <c r="X15">
        <v>0</v>
      </c>
      <c r="Y15">
        <v>0</v>
      </c>
      <c r="Z15">
        <v>125759</v>
      </c>
      <c r="AA15">
        <v>2046</v>
      </c>
      <c r="AB15">
        <v>127805</v>
      </c>
      <c r="AC15">
        <v>0</v>
      </c>
      <c r="AD15">
        <v>6663</v>
      </c>
      <c r="AE15">
        <v>453</v>
      </c>
      <c r="AF15">
        <v>7116</v>
      </c>
      <c r="AG15">
        <v>0</v>
      </c>
      <c r="AH15">
        <v>0</v>
      </c>
      <c r="AI15">
        <v>6314</v>
      </c>
      <c r="AJ15">
        <v>123</v>
      </c>
      <c r="AK15">
        <v>6437</v>
      </c>
      <c r="AL15">
        <v>0</v>
      </c>
      <c r="AM15">
        <v>104380</v>
      </c>
      <c r="AN15">
        <v>7096</v>
      </c>
      <c r="AO15">
        <v>111476</v>
      </c>
      <c r="AP15">
        <v>0</v>
      </c>
      <c r="AQ15">
        <v>0</v>
      </c>
      <c r="AR15">
        <v>98922</v>
      </c>
      <c r="AS15">
        <v>1923</v>
      </c>
      <c r="AT15">
        <v>100845</v>
      </c>
      <c r="AU15">
        <v>0</v>
      </c>
      <c r="AV15">
        <v>1160</v>
      </c>
      <c r="AW15">
        <v>0</v>
      </c>
      <c r="AX15">
        <v>1160</v>
      </c>
      <c r="AY15">
        <v>0</v>
      </c>
      <c r="AZ15">
        <v>0</v>
      </c>
      <c r="BA15">
        <v>1160</v>
      </c>
      <c r="BB15">
        <v>0</v>
      </c>
      <c r="BC15">
        <v>1160</v>
      </c>
      <c r="BD15">
        <v>0</v>
      </c>
      <c r="BE15">
        <v>9997</v>
      </c>
      <c r="BF15">
        <v>200</v>
      </c>
      <c r="BG15">
        <v>10197</v>
      </c>
      <c r="BH15">
        <v>0</v>
      </c>
      <c r="BI15">
        <v>0</v>
      </c>
      <c r="BJ15">
        <v>9997</v>
      </c>
      <c r="BK15">
        <v>0</v>
      </c>
      <c r="BL15">
        <v>9997</v>
      </c>
      <c r="BM15">
        <v>0</v>
      </c>
      <c r="BN15">
        <v>10526</v>
      </c>
      <c r="BO15">
        <v>0</v>
      </c>
      <c r="BP15">
        <v>10526</v>
      </c>
      <c r="BQ15">
        <v>0</v>
      </c>
      <c r="BR15">
        <v>0</v>
      </c>
      <c r="BS15">
        <v>10526</v>
      </c>
      <c r="BT15">
        <v>0</v>
      </c>
      <c r="BU15">
        <v>10526</v>
      </c>
      <c r="BV15">
        <v>0</v>
      </c>
      <c r="BW15">
        <v>498259</v>
      </c>
      <c r="BX15">
        <v>35839</v>
      </c>
      <c r="BY15">
        <v>534098</v>
      </c>
      <c r="BZ15">
        <v>0</v>
      </c>
      <c r="CA15">
        <v>0</v>
      </c>
      <c r="CB15">
        <v>488067</v>
      </c>
      <c r="CC15">
        <v>5591</v>
      </c>
      <c r="CD15">
        <v>493658</v>
      </c>
      <c r="CE15">
        <v>0</v>
      </c>
      <c r="CF15">
        <v>178540</v>
      </c>
      <c r="CG15">
        <v>35839</v>
      </c>
      <c r="CH15">
        <v>214379</v>
      </c>
      <c r="CI15">
        <v>0</v>
      </c>
      <c r="CJ15">
        <v>0</v>
      </c>
      <c r="CK15">
        <v>168348</v>
      </c>
      <c r="CL15">
        <v>5591</v>
      </c>
      <c r="CM15">
        <v>173939</v>
      </c>
      <c r="CN15">
        <v>0</v>
      </c>
      <c r="CO15">
        <v>16069</v>
      </c>
      <c r="CP15">
        <v>3225</v>
      </c>
      <c r="CQ15">
        <v>19294</v>
      </c>
      <c r="CR15">
        <v>0</v>
      </c>
      <c r="CS15">
        <v>0</v>
      </c>
      <c r="CT15">
        <v>15151</v>
      </c>
      <c r="CU15">
        <v>503</v>
      </c>
      <c r="CV15">
        <v>15654</v>
      </c>
      <c r="CW15">
        <v>0</v>
      </c>
      <c r="CX15">
        <v>112480</v>
      </c>
      <c r="CY15">
        <v>22579</v>
      </c>
      <c r="CZ15">
        <v>135059</v>
      </c>
      <c r="DA15">
        <v>0</v>
      </c>
      <c r="DB15">
        <v>0</v>
      </c>
      <c r="DC15">
        <v>106059</v>
      </c>
      <c r="DD15">
        <v>3522</v>
      </c>
      <c r="DE15">
        <v>109581</v>
      </c>
      <c r="DF15">
        <v>0</v>
      </c>
      <c r="DG15">
        <v>49991</v>
      </c>
      <c r="DH15">
        <v>10035</v>
      </c>
      <c r="DI15">
        <v>60026</v>
      </c>
      <c r="DJ15">
        <v>0</v>
      </c>
      <c r="DK15">
        <v>0</v>
      </c>
      <c r="DL15">
        <v>47138</v>
      </c>
      <c r="DM15">
        <v>1566</v>
      </c>
      <c r="DN15">
        <v>48704</v>
      </c>
      <c r="DO15">
        <v>0</v>
      </c>
      <c r="DP15">
        <v>319719</v>
      </c>
      <c r="DQ15">
        <v>0</v>
      </c>
      <c r="DR15">
        <v>319719</v>
      </c>
      <c r="DS15">
        <v>0</v>
      </c>
      <c r="DT15">
        <v>0</v>
      </c>
      <c r="DU15">
        <v>319719</v>
      </c>
      <c r="DV15">
        <v>0</v>
      </c>
      <c r="DW15">
        <v>319719</v>
      </c>
      <c r="DX15">
        <v>0</v>
      </c>
      <c r="DY15">
        <v>319351</v>
      </c>
      <c r="DZ15">
        <v>0</v>
      </c>
      <c r="EA15">
        <v>319351</v>
      </c>
      <c r="EB15">
        <v>0</v>
      </c>
      <c r="EC15">
        <v>0</v>
      </c>
      <c r="ED15">
        <v>319351</v>
      </c>
      <c r="EE15">
        <v>0</v>
      </c>
      <c r="EF15">
        <v>319351</v>
      </c>
      <c r="EG15">
        <v>0</v>
      </c>
      <c r="EH15">
        <v>368</v>
      </c>
      <c r="EI15">
        <v>0</v>
      </c>
      <c r="EJ15">
        <v>368</v>
      </c>
      <c r="EK15">
        <v>0</v>
      </c>
      <c r="EL15">
        <v>0</v>
      </c>
      <c r="EM15">
        <v>368</v>
      </c>
      <c r="EN15">
        <v>0</v>
      </c>
      <c r="EO15">
        <v>368</v>
      </c>
      <c r="EP15">
        <v>0</v>
      </c>
      <c r="EQ15">
        <v>10998</v>
      </c>
      <c r="ER15">
        <v>2493</v>
      </c>
      <c r="ES15">
        <v>13491</v>
      </c>
      <c r="ET15">
        <v>0</v>
      </c>
      <c r="EU15">
        <v>0</v>
      </c>
      <c r="EV15">
        <v>9994</v>
      </c>
      <c r="EW15">
        <v>610</v>
      </c>
      <c r="EX15">
        <v>10604</v>
      </c>
      <c r="EY15">
        <v>0</v>
      </c>
      <c r="EZ15">
        <v>32029</v>
      </c>
      <c r="FA15">
        <v>0</v>
      </c>
      <c r="FB15">
        <v>32029</v>
      </c>
      <c r="FC15">
        <v>0</v>
      </c>
      <c r="FD15">
        <v>0</v>
      </c>
      <c r="FE15">
        <v>32029</v>
      </c>
      <c r="FF15">
        <v>0</v>
      </c>
      <c r="FG15">
        <v>32029</v>
      </c>
      <c r="FH15">
        <v>0</v>
      </c>
      <c r="FI15">
        <v>1655</v>
      </c>
      <c r="FJ15">
        <v>0</v>
      </c>
      <c r="FK15">
        <v>1655</v>
      </c>
      <c r="FL15">
        <v>0</v>
      </c>
      <c r="FM15">
        <v>0</v>
      </c>
      <c r="FN15">
        <v>1655</v>
      </c>
      <c r="FO15">
        <v>0</v>
      </c>
      <c r="FP15">
        <v>1655</v>
      </c>
      <c r="FQ15">
        <v>0</v>
      </c>
      <c r="FR15">
        <v>0</v>
      </c>
      <c r="FS15">
        <v>1225</v>
      </c>
      <c r="FT15">
        <v>1225</v>
      </c>
      <c r="FU15">
        <v>0</v>
      </c>
      <c r="FV15">
        <v>0</v>
      </c>
      <c r="FW15">
        <v>0</v>
      </c>
      <c r="FX15">
        <v>109</v>
      </c>
      <c r="FY15">
        <v>109</v>
      </c>
      <c r="FZ15">
        <v>0</v>
      </c>
      <c r="GA15">
        <v>0</v>
      </c>
      <c r="GB15">
        <v>1225</v>
      </c>
      <c r="GC15">
        <v>1225</v>
      </c>
      <c r="GD15">
        <v>0</v>
      </c>
      <c r="GE15">
        <v>0</v>
      </c>
      <c r="GF15">
        <v>0</v>
      </c>
      <c r="GG15">
        <v>109</v>
      </c>
      <c r="GH15">
        <v>109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</row>
    <row r="16" spans="1:256" ht="13.5">
      <c r="A16" t="s">
        <v>144</v>
      </c>
      <c r="B16" t="s">
        <v>19</v>
      </c>
      <c r="C16">
        <v>198115</v>
      </c>
      <c r="D16">
        <v>33830</v>
      </c>
      <c r="E16">
        <v>231945</v>
      </c>
      <c r="F16">
        <v>0</v>
      </c>
      <c r="G16">
        <v>0</v>
      </c>
      <c r="H16">
        <v>179320</v>
      </c>
      <c r="I16">
        <v>3217</v>
      </c>
      <c r="J16">
        <v>182537</v>
      </c>
      <c r="K16">
        <v>0</v>
      </c>
      <c r="L16">
        <v>198115</v>
      </c>
      <c r="M16">
        <v>33830</v>
      </c>
      <c r="N16">
        <v>231945</v>
      </c>
      <c r="O16">
        <v>0</v>
      </c>
      <c r="P16">
        <v>0</v>
      </c>
      <c r="Q16">
        <v>179320</v>
      </c>
      <c r="R16">
        <v>3217</v>
      </c>
      <c r="S16">
        <v>182537</v>
      </c>
      <c r="T16">
        <v>0</v>
      </c>
      <c r="U16">
        <v>75591</v>
      </c>
      <c r="V16">
        <v>2407</v>
      </c>
      <c r="W16">
        <v>77998</v>
      </c>
      <c r="X16">
        <v>0</v>
      </c>
      <c r="Y16">
        <v>0</v>
      </c>
      <c r="Z16">
        <v>71427</v>
      </c>
      <c r="AA16">
        <v>630</v>
      </c>
      <c r="AB16">
        <v>72057</v>
      </c>
      <c r="AC16">
        <v>0</v>
      </c>
      <c r="AD16">
        <v>2874</v>
      </c>
      <c r="AE16">
        <v>259</v>
      </c>
      <c r="AF16">
        <v>3133</v>
      </c>
      <c r="AG16">
        <v>0</v>
      </c>
      <c r="AH16">
        <v>0</v>
      </c>
      <c r="AI16">
        <v>2697</v>
      </c>
      <c r="AJ16">
        <v>45</v>
      </c>
      <c r="AK16">
        <v>2742</v>
      </c>
      <c r="AL16">
        <v>0</v>
      </c>
      <c r="AM16">
        <v>58997</v>
      </c>
      <c r="AN16">
        <v>1771</v>
      </c>
      <c r="AO16">
        <v>60768</v>
      </c>
      <c r="AP16">
        <v>0</v>
      </c>
      <c r="AQ16">
        <v>0</v>
      </c>
      <c r="AR16">
        <v>55370</v>
      </c>
      <c r="AS16">
        <v>308</v>
      </c>
      <c r="AT16">
        <v>55678</v>
      </c>
      <c r="AU16">
        <v>0</v>
      </c>
      <c r="AV16">
        <v>1718</v>
      </c>
      <c r="AW16">
        <v>0</v>
      </c>
      <c r="AX16">
        <v>1718</v>
      </c>
      <c r="AY16">
        <v>0</v>
      </c>
      <c r="AZ16">
        <v>0</v>
      </c>
      <c r="BA16">
        <v>1718</v>
      </c>
      <c r="BB16">
        <v>0</v>
      </c>
      <c r="BC16">
        <v>1718</v>
      </c>
      <c r="BD16">
        <v>0</v>
      </c>
      <c r="BE16">
        <v>8054</v>
      </c>
      <c r="BF16">
        <v>360</v>
      </c>
      <c r="BG16">
        <v>8414</v>
      </c>
      <c r="BH16">
        <v>0</v>
      </c>
      <c r="BI16">
        <v>0</v>
      </c>
      <c r="BJ16">
        <v>7694</v>
      </c>
      <c r="BK16">
        <v>260</v>
      </c>
      <c r="BL16">
        <v>7954</v>
      </c>
      <c r="BM16">
        <v>0</v>
      </c>
      <c r="BN16">
        <v>5666</v>
      </c>
      <c r="BO16">
        <v>17</v>
      </c>
      <c r="BP16">
        <v>5683</v>
      </c>
      <c r="BQ16">
        <v>0</v>
      </c>
      <c r="BR16">
        <v>0</v>
      </c>
      <c r="BS16">
        <v>5666</v>
      </c>
      <c r="BT16">
        <v>17</v>
      </c>
      <c r="BU16">
        <v>5683</v>
      </c>
      <c r="BV16">
        <v>0</v>
      </c>
      <c r="BW16">
        <v>99224</v>
      </c>
      <c r="BX16">
        <v>30422</v>
      </c>
      <c r="BY16">
        <v>129646</v>
      </c>
      <c r="BZ16">
        <v>0</v>
      </c>
      <c r="CA16">
        <v>0</v>
      </c>
      <c r="CB16">
        <v>84884</v>
      </c>
      <c r="CC16">
        <v>2418</v>
      </c>
      <c r="CD16">
        <v>87302</v>
      </c>
      <c r="CE16">
        <v>0</v>
      </c>
      <c r="CF16">
        <v>98636</v>
      </c>
      <c r="CG16">
        <v>30422</v>
      </c>
      <c r="CH16">
        <v>129058</v>
      </c>
      <c r="CI16">
        <v>0</v>
      </c>
      <c r="CJ16">
        <v>0</v>
      </c>
      <c r="CK16">
        <v>84296</v>
      </c>
      <c r="CL16">
        <v>2418</v>
      </c>
      <c r="CM16">
        <v>86714</v>
      </c>
      <c r="CN16">
        <v>0</v>
      </c>
      <c r="CO16">
        <v>11736</v>
      </c>
      <c r="CP16">
        <v>3620</v>
      </c>
      <c r="CQ16">
        <v>15356</v>
      </c>
      <c r="CR16">
        <v>0</v>
      </c>
      <c r="CS16">
        <v>0</v>
      </c>
      <c r="CT16">
        <v>10030</v>
      </c>
      <c r="CU16">
        <v>288</v>
      </c>
      <c r="CV16">
        <v>10318</v>
      </c>
      <c r="CW16">
        <v>0</v>
      </c>
      <c r="CX16">
        <v>66116</v>
      </c>
      <c r="CY16">
        <v>20392</v>
      </c>
      <c r="CZ16">
        <v>86508</v>
      </c>
      <c r="DA16">
        <v>0</v>
      </c>
      <c r="DB16">
        <v>0</v>
      </c>
      <c r="DC16">
        <v>56504</v>
      </c>
      <c r="DD16">
        <v>1621</v>
      </c>
      <c r="DE16">
        <v>58125</v>
      </c>
      <c r="DF16">
        <v>0</v>
      </c>
      <c r="DG16">
        <v>20784</v>
      </c>
      <c r="DH16">
        <v>6410</v>
      </c>
      <c r="DI16">
        <v>27194</v>
      </c>
      <c r="DJ16">
        <v>0</v>
      </c>
      <c r="DK16">
        <v>0</v>
      </c>
      <c r="DL16">
        <v>17762</v>
      </c>
      <c r="DM16">
        <v>509</v>
      </c>
      <c r="DN16">
        <v>18271</v>
      </c>
      <c r="DO16">
        <v>0</v>
      </c>
      <c r="DP16">
        <v>588</v>
      </c>
      <c r="DQ16">
        <v>0</v>
      </c>
      <c r="DR16">
        <v>588</v>
      </c>
      <c r="DS16">
        <v>0</v>
      </c>
      <c r="DT16">
        <v>0</v>
      </c>
      <c r="DU16">
        <v>588</v>
      </c>
      <c r="DV16">
        <v>0</v>
      </c>
      <c r="DW16">
        <v>588</v>
      </c>
      <c r="DX16">
        <v>0</v>
      </c>
      <c r="DY16">
        <v>493</v>
      </c>
      <c r="DZ16">
        <v>0</v>
      </c>
      <c r="EA16">
        <v>493</v>
      </c>
      <c r="EB16">
        <v>0</v>
      </c>
      <c r="EC16">
        <v>0</v>
      </c>
      <c r="ED16">
        <v>493</v>
      </c>
      <c r="EE16">
        <v>0</v>
      </c>
      <c r="EF16">
        <v>493</v>
      </c>
      <c r="EG16">
        <v>0</v>
      </c>
      <c r="EH16">
        <v>95</v>
      </c>
      <c r="EI16">
        <v>0</v>
      </c>
      <c r="EJ16">
        <v>95</v>
      </c>
      <c r="EK16">
        <v>0</v>
      </c>
      <c r="EL16">
        <v>0</v>
      </c>
      <c r="EM16">
        <v>95</v>
      </c>
      <c r="EN16">
        <v>0</v>
      </c>
      <c r="EO16">
        <v>95</v>
      </c>
      <c r="EP16">
        <v>0</v>
      </c>
      <c r="EQ16">
        <v>6769</v>
      </c>
      <c r="ER16">
        <v>1001</v>
      </c>
      <c r="ES16">
        <v>7770</v>
      </c>
      <c r="ET16">
        <v>0</v>
      </c>
      <c r="EU16">
        <v>0</v>
      </c>
      <c r="EV16">
        <v>6478</v>
      </c>
      <c r="EW16">
        <v>169</v>
      </c>
      <c r="EX16">
        <v>6647</v>
      </c>
      <c r="EY16">
        <v>0</v>
      </c>
      <c r="EZ16">
        <v>16531</v>
      </c>
      <c r="FA16">
        <v>0</v>
      </c>
      <c r="FB16">
        <v>16531</v>
      </c>
      <c r="FC16">
        <v>0</v>
      </c>
      <c r="FD16">
        <v>0</v>
      </c>
      <c r="FE16">
        <v>16531</v>
      </c>
      <c r="FF16">
        <v>0</v>
      </c>
      <c r="FG16">
        <v>16531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</row>
    <row r="17" spans="1:256" ht="13.5">
      <c r="A17" t="s">
        <v>145</v>
      </c>
      <c r="B17" t="s">
        <v>20</v>
      </c>
      <c r="C17">
        <v>253813</v>
      </c>
      <c r="D17">
        <v>11015</v>
      </c>
      <c r="E17">
        <v>264828</v>
      </c>
      <c r="F17">
        <v>0</v>
      </c>
      <c r="G17">
        <v>0</v>
      </c>
      <c r="H17">
        <v>250019</v>
      </c>
      <c r="I17">
        <v>1040</v>
      </c>
      <c r="J17">
        <v>251059</v>
      </c>
      <c r="K17">
        <v>0</v>
      </c>
      <c r="L17">
        <v>253813</v>
      </c>
      <c r="M17">
        <v>11015</v>
      </c>
      <c r="N17">
        <v>264828</v>
      </c>
      <c r="O17">
        <v>0</v>
      </c>
      <c r="P17">
        <v>0</v>
      </c>
      <c r="Q17">
        <v>250019</v>
      </c>
      <c r="R17">
        <v>1040</v>
      </c>
      <c r="S17">
        <v>251059</v>
      </c>
      <c r="T17">
        <v>0</v>
      </c>
      <c r="U17">
        <v>77623</v>
      </c>
      <c r="V17">
        <v>1963</v>
      </c>
      <c r="W17">
        <v>79586</v>
      </c>
      <c r="X17">
        <v>0</v>
      </c>
      <c r="Y17">
        <v>0</v>
      </c>
      <c r="Z17">
        <v>76241</v>
      </c>
      <c r="AA17">
        <v>273</v>
      </c>
      <c r="AB17">
        <v>76514</v>
      </c>
      <c r="AC17">
        <v>0</v>
      </c>
      <c r="AD17">
        <v>1637</v>
      </c>
      <c r="AE17">
        <v>0</v>
      </c>
      <c r="AF17">
        <v>1637</v>
      </c>
      <c r="AG17">
        <v>0</v>
      </c>
      <c r="AH17">
        <v>0</v>
      </c>
      <c r="AI17">
        <v>1568</v>
      </c>
      <c r="AJ17">
        <v>0</v>
      </c>
      <c r="AK17">
        <v>1568</v>
      </c>
      <c r="AL17">
        <v>0</v>
      </c>
      <c r="AM17">
        <v>62982</v>
      </c>
      <c r="AN17">
        <v>1863</v>
      </c>
      <c r="AO17">
        <v>64845</v>
      </c>
      <c r="AP17">
        <v>0</v>
      </c>
      <c r="AQ17">
        <v>0</v>
      </c>
      <c r="AR17">
        <v>61669</v>
      </c>
      <c r="AS17">
        <v>273</v>
      </c>
      <c r="AT17">
        <v>61942</v>
      </c>
      <c r="AU17">
        <v>0</v>
      </c>
      <c r="AV17">
        <v>1449</v>
      </c>
      <c r="AW17">
        <v>0</v>
      </c>
      <c r="AX17">
        <v>1449</v>
      </c>
      <c r="AY17">
        <v>0</v>
      </c>
      <c r="AZ17">
        <v>0</v>
      </c>
      <c r="BA17">
        <v>1449</v>
      </c>
      <c r="BB17">
        <v>0</v>
      </c>
      <c r="BC17">
        <v>1449</v>
      </c>
      <c r="BD17">
        <v>0</v>
      </c>
      <c r="BE17">
        <v>2676</v>
      </c>
      <c r="BF17">
        <v>100</v>
      </c>
      <c r="BG17">
        <v>2776</v>
      </c>
      <c r="BH17">
        <v>0</v>
      </c>
      <c r="BI17">
        <v>0</v>
      </c>
      <c r="BJ17">
        <v>2676</v>
      </c>
      <c r="BK17">
        <v>0</v>
      </c>
      <c r="BL17">
        <v>2676</v>
      </c>
      <c r="BM17">
        <v>0</v>
      </c>
      <c r="BN17">
        <v>10328</v>
      </c>
      <c r="BO17">
        <v>0</v>
      </c>
      <c r="BP17">
        <v>10328</v>
      </c>
      <c r="BQ17">
        <v>0</v>
      </c>
      <c r="BR17">
        <v>0</v>
      </c>
      <c r="BS17">
        <v>10328</v>
      </c>
      <c r="BT17">
        <v>0</v>
      </c>
      <c r="BU17">
        <v>10328</v>
      </c>
      <c r="BV17">
        <v>0</v>
      </c>
      <c r="BW17">
        <v>162253</v>
      </c>
      <c r="BX17">
        <v>8911</v>
      </c>
      <c r="BY17">
        <v>171164</v>
      </c>
      <c r="BZ17">
        <v>0</v>
      </c>
      <c r="CA17">
        <v>0</v>
      </c>
      <c r="CB17">
        <v>160034</v>
      </c>
      <c r="CC17">
        <v>730</v>
      </c>
      <c r="CD17">
        <v>160764</v>
      </c>
      <c r="CE17">
        <v>0</v>
      </c>
      <c r="CF17">
        <v>47293</v>
      </c>
      <c r="CG17">
        <v>8911</v>
      </c>
      <c r="CH17">
        <v>56204</v>
      </c>
      <c r="CI17">
        <v>0</v>
      </c>
      <c r="CJ17">
        <v>0</v>
      </c>
      <c r="CK17">
        <v>45074</v>
      </c>
      <c r="CL17">
        <v>730</v>
      </c>
      <c r="CM17">
        <v>45804</v>
      </c>
      <c r="CN17">
        <v>0</v>
      </c>
      <c r="CO17">
        <v>7863</v>
      </c>
      <c r="CP17">
        <v>2238</v>
      </c>
      <c r="CQ17">
        <v>10101</v>
      </c>
      <c r="CR17">
        <v>0</v>
      </c>
      <c r="CS17">
        <v>0</v>
      </c>
      <c r="CT17">
        <v>7287</v>
      </c>
      <c r="CU17">
        <v>183</v>
      </c>
      <c r="CV17">
        <v>7470</v>
      </c>
      <c r="CW17">
        <v>0</v>
      </c>
      <c r="CX17">
        <v>24873</v>
      </c>
      <c r="CY17">
        <v>6673</v>
      </c>
      <c r="CZ17">
        <v>31546</v>
      </c>
      <c r="DA17">
        <v>0</v>
      </c>
      <c r="DB17">
        <v>0</v>
      </c>
      <c r="DC17">
        <v>23230</v>
      </c>
      <c r="DD17">
        <v>547</v>
      </c>
      <c r="DE17">
        <v>23777</v>
      </c>
      <c r="DF17">
        <v>0</v>
      </c>
      <c r="DG17">
        <v>14557</v>
      </c>
      <c r="DH17">
        <v>0</v>
      </c>
      <c r="DI17">
        <v>14557</v>
      </c>
      <c r="DJ17">
        <v>0</v>
      </c>
      <c r="DK17">
        <v>0</v>
      </c>
      <c r="DL17">
        <v>14557</v>
      </c>
      <c r="DM17">
        <v>0</v>
      </c>
      <c r="DN17">
        <v>14557</v>
      </c>
      <c r="DO17">
        <v>0</v>
      </c>
      <c r="DP17">
        <v>114960</v>
      </c>
      <c r="DQ17">
        <v>0</v>
      </c>
      <c r="DR17">
        <v>114960</v>
      </c>
      <c r="DS17">
        <v>0</v>
      </c>
      <c r="DT17">
        <v>0</v>
      </c>
      <c r="DU17">
        <v>114960</v>
      </c>
      <c r="DV17">
        <v>0</v>
      </c>
      <c r="DW17">
        <v>114960</v>
      </c>
      <c r="DX17">
        <v>0</v>
      </c>
      <c r="DY17">
        <v>114913</v>
      </c>
      <c r="DZ17">
        <v>0</v>
      </c>
      <c r="EA17">
        <v>114913</v>
      </c>
      <c r="EB17">
        <v>0</v>
      </c>
      <c r="EC17">
        <v>0</v>
      </c>
      <c r="ED17">
        <v>114913</v>
      </c>
      <c r="EE17">
        <v>0</v>
      </c>
      <c r="EF17">
        <v>114913</v>
      </c>
      <c r="EG17">
        <v>0</v>
      </c>
      <c r="EH17">
        <v>47</v>
      </c>
      <c r="EI17">
        <v>0</v>
      </c>
      <c r="EJ17">
        <v>47</v>
      </c>
      <c r="EK17">
        <v>0</v>
      </c>
      <c r="EL17">
        <v>0</v>
      </c>
      <c r="EM17">
        <v>47</v>
      </c>
      <c r="EN17">
        <v>0</v>
      </c>
      <c r="EO17">
        <v>47</v>
      </c>
      <c r="EP17">
        <v>0</v>
      </c>
      <c r="EQ17">
        <v>4432</v>
      </c>
      <c r="ER17">
        <v>141</v>
      </c>
      <c r="ES17">
        <v>4573</v>
      </c>
      <c r="ET17">
        <v>0</v>
      </c>
      <c r="EU17">
        <v>0</v>
      </c>
      <c r="EV17">
        <v>4239</v>
      </c>
      <c r="EW17">
        <v>37</v>
      </c>
      <c r="EX17">
        <v>4276</v>
      </c>
      <c r="EY17">
        <v>0</v>
      </c>
      <c r="EZ17">
        <v>9505</v>
      </c>
      <c r="FA17">
        <v>0</v>
      </c>
      <c r="FB17">
        <v>9505</v>
      </c>
      <c r="FC17">
        <v>0</v>
      </c>
      <c r="FD17">
        <v>0</v>
      </c>
      <c r="FE17">
        <v>9505</v>
      </c>
      <c r="FF17">
        <v>0</v>
      </c>
      <c r="FG17">
        <v>9505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</row>
    <row r="18" spans="1:256" ht="13.5">
      <c r="A18" t="s">
        <v>146</v>
      </c>
      <c r="B18" t="s">
        <v>21</v>
      </c>
      <c r="C18">
        <v>514991</v>
      </c>
      <c r="D18">
        <v>49629</v>
      </c>
      <c r="E18">
        <v>564620</v>
      </c>
      <c r="F18">
        <v>0</v>
      </c>
      <c r="G18">
        <v>0</v>
      </c>
      <c r="H18">
        <v>496584</v>
      </c>
      <c r="I18">
        <v>8193</v>
      </c>
      <c r="J18">
        <v>504777</v>
      </c>
      <c r="K18">
        <v>0</v>
      </c>
      <c r="L18">
        <v>514991</v>
      </c>
      <c r="M18">
        <v>49629</v>
      </c>
      <c r="N18">
        <v>564620</v>
      </c>
      <c r="O18">
        <v>0</v>
      </c>
      <c r="P18">
        <v>0</v>
      </c>
      <c r="Q18">
        <v>496584</v>
      </c>
      <c r="R18">
        <v>8193</v>
      </c>
      <c r="S18">
        <v>504777</v>
      </c>
      <c r="T18">
        <v>0</v>
      </c>
      <c r="U18">
        <v>184491</v>
      </c>
      <c r="V18">
        <v>8698</v>
      </c>
      <c r="W18">
        <v>193189</v>
      </c>
      <c r="X18">
        <v>0</v>
      </c>
      <c r="Y18">
        <v>0</v>
      </c>
      <c r="Z18">
        <v>178079</v>
      </c>
      <c r="AA18">
        <v>1843</v>
      </c>
      <c r="AB18">
        <v>179922</v>
      </c>
      <c r="AC18">
        <v>0</v>
      </c>
      <c r="AD18">
        <v>7855</v>
      </c>
      <c r="AE18">
        <v>665</v>
      </c>
      <c r="AF18">
        <v>8520</v>
      </c>
      <c r="AG18">
        <v>0</v>
      </c>
      <c r="AH18">
        <v>0</v>
      </c>
      <c r="AI18">
        <v>7510</v>
      </c>
      <c r="AJ18">
        <v>103</v>
      </c>
      <c r="AK18">
        <v>7613</v>
      </c>
      <c r="AL18">
        <v>0</v>
      </c>
      <c r="AM18">
        <v>156607</v>
      </c>
      <c r="AN18">
        <v>7493</v>
      </c>
      <c r="AO18">
        <v>164100</v>
      </c>
      <c r="AP18">
        <v>0</v>
      </c>
      <c r="AQ18">
        <v>0</v>
      </c>
      <c r="AR18">
        <v>150540</v>
      </c>
      <c r="AS18">
        <v>1690</v>
      </c>
      <c r="AT18">
        <v>152230</v>
      </c>
      <c r="AU18">
        <v>0</v>
      </c>
      <c r="AV18">
        <v>1922</v>
      </c>
      <c r="AW18">
        <v>0</v>
      </c>
      <c r="AX18">
        <v>1922</v>
      </c>
      <c r="AY18">
        <v>0</v>
      </c>
      <c r="AZ18">
        <v>0</v>
      </c>
      <c r="BA18">
        <v>1922</v>
      </c>
      <c r="BB18">
        <v>0</v>
      </c>
      <c r="BC18">
        <v>1922</v>
      </c>
      <c r="BD18">
        <v>0</v>
      </c>
      <c r="BE18">
        <v>9772</v>
      </c>
      <c r="BF18">
        <v>540</v>
      </c>
      <c r="BG18">
        <v>10312</v>
      </c>
      <c r="BH18">
        <v>0</v>
      </c>
      <c r="BI18">
        <v>0</v>
      </c>
      <c r="BJ18">
        <v>9772</v>
      </c>
      <c r="BK18">
        <v>50</v>
      </c>
      <c r="BL18">
        <v>9822</v>
      </c>
      <c r="BM18">
        <v>0</v>
      </c>
      <c r="BN18">
        <v>10257</v>
      </c>
      <c r="BO18">
        <v>0</v>
      </c>
      <c r="BP18">
        <v>10257</v>
      </c>
      <c r="BQ18">
        <v>0</v>
      </c>
      <c r="BR18">
        <v>0</v>
      </c>
      <c r="BS18">
        <v>10257</v>
      </c>
      <c r="BT18">
        <v>0</v>
      </c>
      <c r="BU18">
        <v>10257</v>
      </c>
      <c r="BV18">
        <v>0</v>
      </c>
      <c r="BW18">
        <v>251866</v>
      </c>
      <c r="BX18">
        <v>38797</v>
      </c>
      <c r="BY18">
        <v>290663</v>
      </c>
      <c r="BZ18">
        <v>0</v>
      </c>
      <c r="CA18">
        <v>0</v>
      </c>
      <c r="CB18">
        <v>241070</v>
      </c>
      <c r="CC18">
        <v>5911</v>
      </c>
      <c r="CD18">
        <v>246981</v>
      </c>
      <c r="CE18">
        <v>0</v>
      </c>
      <c r="CF18">
        <v>251259</v>
      </c>
      <c r="CG18">
        <v>38797</v>
      </c>
      <c r="CH18">
        <v>290056</v>
      </c>
      <c r="CI18">
        <v>0</v>
      </c>
      <c r="CJ18">
        <v>0</v>
      </c>
      <c r="CK18">
        <v>240463</v>
      </c>
      <c r="CL18">
        <v>5911</v>
      </c>
      <c r="CM18">
        <v>246374</v>
      </c>
      <c r="CN18">
        <v>0</v>
      </c>
      <c r="CO18">
        <v>50878</v>
      </c>
      <c r="CP18">
        <v>7856</v>
      </c>
      <c r="CQ18">
        <v>58734</v>
      </c>
      <c r="CR18">
        <v>0</v>
      </c>
      <c r="CS18">
        <v>0</v>
      </c>
      <c r="CT18">
        <v>48093</v>
      </c>
      <c r="CU18">
        <v>1182</v>
      </c>
      <c r="CV18">
        <v>49275</v>
      </c>
      <c r="CW18">
        <v>0</v>
      </c>
      <c r="CX18">
        <v>155787</v>
      </c>
      <c r="CY18">
        <v>24055</v>
      </c>
      <c r="CZ18">
        <v>179842</v>
      </c>
      <c r="DA18">
        <v>0</v>
      </c>
      <c r="DB18">
        <v>0</v>
      </c>
      <c r="DC18">
        <v>149087</v>
      </c>
      <c r="DD18">
        <v>3665</v>
      </c>
      <c r="DE18">
        <v>152752</v>
      </c>
      <c r="DF18">
        <v>0</v>
      </c>
      <c r="DG18">
        <v>44594</v>
      </c>
      <c r="DH18">
        <v>6886</v>
      </c>
      <c r="DI18">
        <v>51480</v>
      </c>
      <c r="DJ18">
        <v>0</v>
      </c>
      <c r="DK18">
        <v>0</v>
      </c>
      <c r="DL18">
        <v>43283</v>
      </c>
      <c r="DM18">
        <v>1064</v>
      </c>
      <c r="DN18">
        <v>44347</v>
      </c>
      <c r="DO18">
        <v>0</v>
      </c>
      <c r="DP18">
        <v>607</v>
      </c>
      <c r="DQ18">
        <v>0</v>
      </c>
      <c r="DR18">
        <v>607</v>
      </c>
      <c r="DS18">
        <v>0</v>
      </c>
      <c r="DT18">
        <v>0</v>
      </c>
      <c r="DU18">
        <v>607</v>
      </c>
      <c r="DV18">
        <v>0</v>
      </c>
      <c r="DW18">
        <v>607</v>
      </c>
      <c r="DX18">
        <v>0</v>
      </c>
      <c r="DY18">
        <v>565</v>
      </c>
      <c r="DZ18">
        <v>0</v>
      </c>
      <c r="EA18">
        <v>565</v>
      </c>
      <c r="EB18">
        <v>0</v>
      </c>
      <c r="EC18">
        <v>0</v>
      </c>
      <c r="ED18">
        <v>565</v>
      </c>
      <c r="EE18">
        <v>0</v>
      </c>
      <c r="EF18">
        <v>565</v>
      </c>
      <c r="EG18">
        <v>0</v>
      </c>
      <c r="EH18">
        <v>42</v>
      </c>
      <c r="EI18">
        <v>0</v>
      </c>
      <c r="EJ18">
        <v>42</v>
      </c>
      <c r="EK18">
        <v>0</v>
      </c>
      <c r="EL18">
        <v>0</v>
      </c>
      <c r="EM18">
        <v>42</v>
      </c>
      <c r="EN18">
        <v>0</v>
      </c>
      <c r="EO18">
        <v>42</v>
      </c>
      <c r="EP18">
        <v>0</v>
      </c>
      <c r="EQ18">
        <v>21496</v>
      </c>
      <c r="ER18">
        <v>2134</v>
      </c>
      <c r="ES18">
        <v>23630</v>
      </c>
      <c r="ET18">
        <v>0</v>
      </c>
      <c r="EU18">
        <v>0</v>
      </c>
      <c r="EV18">
        <v>20297</v>
      </c>
      <c r="EW18">
        <v>439</v>
      </c>
      <c r="EX18">
        <v>20736</v>
      </c>
      <c r="EY18">
        <v>0</v>
      </c>
      <c r="EZ18">
        <v>57138</v>
      </c>
      <c r="FA18">
        <v>0</v>
      </c>
      <c r="FB18">
        <v>57138</v>
      </c>
      <c r="FC18">
        <v>0</v>
      </c>
      <c r="FD18">
        <v>0</v>
      </c>
      <c r="FE18">
        <v>57138</v>
      </c>
      <c r="FF18">
        <v>0</v>
      </c>
      <c r="FG18">
        <v>57138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</row>
    <row r="19" spans="1:256" ht="13.5">
      <c r="A19" t="s">
        <v>147</v>
      </c>
      <c r="B19" t="s">
        <v>22</v>
      </c>
      <c r="C19">
        <v>864275</v>
      </c>
      <c r="D19">
        <v>175785</v>
      </c>
      <c r="E19">
        <v>1040060</v>
      </c>
      <c r="F19">
        <v>0</v>
      </c>
      <c r="G19">
        <v>0</v>
      </c>
      <c r="H19">
        <v>814909</v>
      </c>
      <c r="I19">
        <v>23907</v>
      </c>
      <c r="J19">
        <v>838816</v>
      </c>
      <c r="K19">
        <v>0</v>
      </c>
      <c r="L19">
        <v>864275</v>
      </c>
      <c r="M19">
        <v>175785</v>
      </c>
      <c r="N19">
        <v>1040060</v>
      </c>
      <c r="O19">
        <v>0</v>
      </c>
      <c r="P19">
        <v>0</v>
      </c>
      <c r="Q19">
        <v>814909</v>
      </c>
      <c r="R19">
        <v>23907</v>
      </c>
      <c r="S19">
        <v>838816</v>
      </c>
      <c r="T19">
        <v>0</v>
      </c>
      <c r="U19">
        <v>311199</v>
      </c>
      <c r="V19">
        <v>22474</v>
      </c>
      <c r="W19">
        <v>333673</v>
      </c>
      <c r="X19">
        <v>0</v>
      </c>
      <c r="Y19">
        <v>0</v>
      </c>
      <c r="Z19">
        <v>298307</v>
      </c>
      <c r="AA19">
        <v>3865</v>
      </c>
      <c r="AB19">
        <v>302172</v>
      </c>
      <c r="AC19">
        <v>0</v>
      </c>
      <c r="AD19">
        <v>13275</v>
      </c>
      <c r="AE19">
        <v>1170</v>
      </c>
      <c r="AF19">
        <v>14445</v>
      </c>
      <c r="AG19">
        <v>0</v>
      </c>
      <c r="AH19">
        <v>0</v>
      </c>
      <c r="AI19">
        <v>12586</v>
      </c>
      <c r="AJ19">
        <v>212</v>
      </c>
      <c r="AK19">
        <v>12798</v>
      </c>
      <c r="AL19">
        <v>0</v>
      </c>
      <c r="AM19">
        <v>229604</v>
      </c>
      <c r="AN19">
        <v>20217</v>
      </c>
      <c r="AO19">
        <v>249821</v>
      </c>
      <c r="AP19">
        <v>0</v>
      </c>
      <c r="AQ19">
        <v>0</v>
      </c>
      <c r="AR19">
        <v>217697</v>
      </c>
      <c r="AS19">
        <v>3643</v>
      </c>
      <c r="AT19">
        <v>221340</v>
      </c>
      <c r="AU19">
        <v>0</v>
      </c>
      <c r="AV19">
        <v>4378</v>
      </c>
      <c r="AW19">
        <v>0</v>
      </c>
      <c r="AX19">
        <v>4378</v>
      </c>
      <c r="AY19">
        <v>0</v>
      </c>
      <c r="AZ19">
        <v>0</v>
      </c>
      <c r="BA19">
        <v>4378</v>
      </c>
      <c r="BB19">
        <v>0</v>
      </c>
      <c r="BC19">
        <v>4378</v>
      </c>
      <c r="BD19">
        <v>0</v>
      </c>
      <c r="BE19">
        <v>18841</v>
      </c>
      <c r="BF19">
        <v>300</v>
      </c>
      <c r="BG19">
        <v>19141</v>
      </c>
      <c r="BH19">
        <v>0</v>
      </c>
      <c r="BI19">
        <v>0</v>
      </c>
      <c r="BJ19">
        <v>18561</v>
      </c>
      <c r="BK19">
        <v>2</v>
      </c>
      <c r="BL19">
        <v>18563</v>
      </c>
      <c r="BM19">
        <v>0</v>
      </c>
      <c r="BN19">
        <v>49479</v>
      </c>
      <c r="BO19">
        <v>787</v>
      </c>
      <c r="BP19">
        <v>50266</v>
      </c>
      <c r="BQ19">
        <v>0</v>
      </c>
      <c r="BR19">
        <v>0</v>
      </c>
      <c r="BS19">
        <v>49463</v>
      </c>
      <c r="BT19">
        <v>8</v>
      </c>
      <c r="BU19">
        <v>49471</v>
      </c>
      <c r="BV19">
        <v>0</v>
      </c>
      <c r="BW19">
        <v>431448</v>
      </c>
      <c r="BX19">
        <v>147594</v>
      </c>
      <c r="BY19">
        <v>579042</v>
      </c>
      <c r="BZ19">
        <v>0</v>
      </c>
      <c r="CA19">
        <v>0</v>
      </c>
      <c r="CB19">
        <v>397296</v>
      </c>
      <c r="CC19">
        <v>18626</v>
      </c>
      <c r="CD19">
        <v>415922</v>
      </c>
      <c r="CE19">
        <v>0</v>
      </c>
      <c r="CF19">
        <v>428241</v>
      </c>
      <c r="CG19">
        <v>147594</v>
      </c>
      <c r="CH19">
        <v>575835</v>
      </c>
      <c r="CI19">
        <v>0</v>
      </c>
      <c r="CJ19">
        <v>0</v>
      </c>
      <c r="CK19">
        <v>394089</v>
      </c>
      <c r="CL19">
        <v>18626</v>
      </c>
      <c r="CM19">
        <v>412715</v>
      </c>
      <c r="CN19">
        <v>0</v>
      </c>
      <c r="CO19">
        <v>71023</v>
      </c>
      <c r="CP19">
        <v>29149</v>
      </c>
      <c r="CQ19">
        <v>100172</v>
      </c>
      <c r="CR19">
        <v>0</v>
      </c>
      <c r="CS19">
        <v>0</v>
      </c>
      <c r="CT19">
        <v>64272</v>
      </c>
      <c r="CU19">
        <v>3678</v>
      </c>
      <c r="CV19">
        <v>67950</v>
      </c>
      <c r="CW19">
        <v>0</v>
      </c>
      <c r="CX19">
        <v>288556</v>
      </c>
      <c r="CY19">
        <v>118445</v>
      </c>
      <c r="CZ19">
        <v>407001</v>
      </c>
      <c r="DA19">
        <v>0</v>
      </c>
      <c r="DB19">
        <v>0</v>
      </c>
      <c r="DC19">
        <v>261155</v>
      </c>
      <c r="DD19">
        <v>14948</v>
      </c>
      <c r="DE19">
        <v>276103</v>
      </c>
      <c r="DF19">
        <v>0</v>
      </c>
      <c r="DG19">
        <v>68662</v>
      </c>
      <c r="DH19">
        <v>0</v>
      </c>
      <c r="DI19">
        <v>68662</v>
      </c>
      <c r="DJ19">
        <v>0</v>
      </c>
      <c r="DK19">
        <v>0</v>
      </c>
      <c r="DL19">
        <v>68662</v>
      </c>
      <c r="DM19">
        <v>0</v>
      </c>
      <c r="DN19">
        <v>68662</v>
      </c>
      <c r="DO19">
        <v>0</v>
      </c>
      <c r="DP19">
        <v>3207</v>
      </c>
      <c r="DQ19">
        <v>0</v>
      </c>
      <c r="DR19">
        <v>3207</v>
      </c>
      <c r="DS19">
        <v>0</v>
      </c>
      <c r="DT19">
        <v>0</v>
      </c>
      <c r="DU19">
        <v>3207</v>
      </c>
      <c r="DV19">
        <v>0</v>
      </c>
      <c r="DW19">
        <v>3207</v>
      </c>
      <c r="DX19">
        <v>0</v>
      </c>
      <c r="DY19">
        <v>2768</v>
      </c>
      <c r="DZ19">
        <v>0</v>
      </c>
      <c r="EA19">
        <v>2768</v>
      </c>
      <c r="EB19">
        <v>0</v>
      </c>
      <c r="EC19">
        <v>0</v>
      </c>
      <c r="ED19">
        <v>2768</v>
      </c>
      <c r="EE19">
        <v>0</v>
      </c>
      <c r="EF19">
        <v>2768</v>
      </c>
      <c r="EG19">
        <v>0</v>
      </c>
      <c r="EH19">
        <v>439</v>
      </c>
      <c r="EI19">
        <v>0</v>
      </c>
      <c r="EJ19">
        <v>439</v>
      </c>
      <c r="EK19">
        <v>0</v>
      </c>
      <c r="EL19">
        <v>0</v>
      </c>
      <c r="EM19">
        <v>439</v>
      </c>
      <c r="EN19">
        <v>0</v>
      </c>
      <c r="EO19">
        <v>439</v>
      </c>
      <c r="EP19">
        <v>0</v>
      </c>
      <c r="EQ19">
        <v>29470</v>
      </c>
      <c r="ER19">
        <v>5717</v>
      </c>
      <c r="ES19">
        <v>35187</v>
      </c>
      <c r="ET19">
        <v>0</v>
      </c>
      <c r="EU19">
        <v>0</v>
      </c>
      <c r="EV19">
        <v>27148</v>
      </c>
      <c r="EW19">
        <v>1416</v>
      </c>
      <c r="EX19">
        <v>28564</v>
      </c>
      <c r="EY19">
        <v>0</v>
      </c>
      <c r="EZ19">
        <v>77757</v>
      </c>
      <c r="FA19">
        <v>0</v>
      </c>
      <c r="FB19">
        <v>77757</v>
      </c>
      <c r="FC19">
        <v>0</v>
      </c>
      <c r="FD19">
        <v>0</v>
      </c>
      <c r="FE19">
        <v>77757</v>
      </c>
      <c r="FF19">
        <v>0</v>
      </c>
      <c r="FG19">
        <v>77757</v>
      </c>
      <c r="FH19">
        <v>0</v>
      </c>
      <c r="FI19">
        <v>14401</v>
      </c>
      <c r="FJ19">
        <v>0</v>
      </c>
      <c r="FK19">
        <v>14401</v>
      </c>
      <c r="FL19">
        <v>0</v>
      </c>
      <c r="FM19">
        <v>0</v>
      </c>
      <c r="FN19">
        <v>14401</v>
      </c>
      <c r="FO19">
        <v>0</v>
      </c>
      <c r="FP19">
        <v>14401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</row>
    <row r="20" spans="1:256" ht="13.5">
      <c r="A20" t="s">
        <v>148</v>
      </c>
      <c r="B20" t="s">
        <v>23</v>
      </c>
      <c r="C20">
        <v>1785750</v>
      </c>
      <c r="D20">
        <v>186602</v>
      </c>
      <c r="E20">
        <v>1972352</v>
      </c>
      <c r="F20">
        <v>0</v>
      </c>
      <c r="G20">
        <v>0</v>
      </c>
      <c r="H20">
        <v>1738203</v>
      </c>
      <c r="I20">
        <v>37405</v>
      </c>
      <c r="J20">
        <v>1775608</v>
      </c>
      <c r="K20">
        <v>0</v>
      </c>
      <c r="L20">
        <v>1785750</v>
      </c>
      <c r="M20">
        <v>186602</v>
      </c>
      <c r="N20">
        <v>1972352</v>
      </c>
      <c r="O20">
        <v>0</v>
      </c>
      <c r="P20">
        <v>0</v>
      </c>
      <c r="Q20">
        <v>1738203</v>
      </c>
      <c r="R20">
        <v>37405</v>
      </c>
      <c r="S20">
        <v>1775608</v>
      </c>
      <c r="T20">
        <v>0</v>
      </c>
      <c r="U20">
        <v>945106</v>
      </c>
      <c r="V20">
        <v>38259</v>
      </c>
      <c r="W20">
        <v>983365</v>
      </c>
      <c r="X20">
        <v>0</v>
      </c>
      <c r="Y20">
        <v>0</v>
      </c>
      <c r="Z20">
        <v>927056</v>
      </c>
      <c r="AA20">
        <v>6213</v>
      </c>
      <c r="AB20">
        <v>933269</v>
      </c>
      <c r="AC20">
        <v>0</v>
      </c>
      <c r="AD20">
        <v>11183</v>
      </c>
      <c r="AE20">
        <v>1275</v>
      </c>
      <c r="AF20">
        <v>12458</v>
      </c>
      <c r="AG20">
        <v>0</v>
      </c>
      <c r="AH20">
        <v>0</v>
      </c>
      <c r="AI20">
        <v>9689</v>
      </c>
      <c r="AJ20">
        <v>218</v>
      </c>
      <c r="AK20">
        <v>9907</v>
      </c>
      <c r="AL20">
        <v>0</v>
      </c>
      <c r="AM20">
        <v>779383</v>
      </c>
      <c r="AN20">
        <v>35378</v>
      </c>
      <c r="AO20">
        <v>814761</v>
      </c>
      <c r="AP20">
        <v>0</v>
      </c>
      <c r="AQ20">
        <v>0</v>
      </c>
      <c r="AR20">
        <v>764093</v>
      </c>
      <c r="AS20">
        <v>5651</v>
      </c>
      <c r="AT20">
        <v>769744</v>
      </c>
      <c r="AU20">
        <v>0</v>
      </c>
      <c r="AV20">
        <v>4365</v>
      </c>
      <c r="AW20">
        <v>0</v>
      </c>
      <c r="AX20">
        <v>4365</v>
      </c>
      <c r="AY20">
        <v>0</v>
      </c>
      <c r="AZ20">
        <v>0</v>
      </c>
      <c r="BA20">
        <v>4365</v>
      </c>
      <c r="BB20">
        <v>0</v>
      </c>
      <c r="BC20">
        <v>4365</v>
      </c>
      <c r="BD20">
        <v>0</v>
      </c>
      <c r="BE20">
        <v>33600</v>
      </c>
      <c r="BF20">
        <v>450</v>
      </c>
      <c r="BG20">
        <v>34050</v>
      </c>
      <c r="BH20">
        <v>0</v>
      </c>
      <c r="BI20">
        <v>0</v>
      </c>
      <c r="BJ20">
        <v>32334</v>
      </c>
      <c r="BK20">
        <v>205</v>
      </c>
      <c r="BL20">
        <v>32539</v>
      </c>
      <c r="BM20">
        <v>0</v>
      </c>
      <c r="BN20">
        <v>120940</v>
      </c>
      <c r="BO20">
        <v>1156</v>
      </c>
      <c r="BP20">
        <v>122096</v>
      </c>
      <c r="BQ20">
        <v>0</v>
      </c>
      <c r="BR20">
        <v>0</v>
      </c>
      <c r="BS20">
        <v>120940</v>
      </c>
      <c r="BT20">
        <v>139</v>
      </c>
      <c r="BU20">
        <v>121079</v>
      </c>
      <c r="BV20">
        <v>0</v>
      </c>
      <c r="BW20">
        <v>771269</v>
      </c>
      <c r="BX20">
        <v>106031</v>
      </c>
      <c r="BY20">
        <v>877300</v>
      </c>
      <c r="BZ20">
        <v>0</v>
      </c>
      <c r="CA20">
        <v>0</v>
      </c>
      <c r="CB20">
        <v>743762</v>
      </c>
      <c r="CC20">
        <v>20030</v>
      </c>
      <c r="CD20">
        <v>763792</v>
      </c>
      <c r="CE20">
        <v>0</v>
      </c>
      <c r="CF20">
        <v>770936</v>
      </c>
      <c r="CG20">
        <v>106031</v>
      </c>
      <c r="CH20">
        <v>876967</v>
      </c>
      <c r="CI20">
        <v>0</v>
      </c>
      <c r="CJ20">
        <v>0</v>
      </c>
      <c r="CK20">
        <v>743429</v>
      </c>
      <c r="CL20">
        <v>20030</v>
      </c>
      <c r="CM20">
        <v>763459</v>
      </c>
      <c r="CN20">
        <v>0</v>
      </c>
      <c r="CO20">
        <v>83251</v>
      </c>
      <c r="CP20">
        <v>11034</v>
      </c>
      <c r="CQ20">
        <v>94285</v>
      </c>
      <c r="CR20">
        <v>0</v>
      </c>
      <c r="CS20">
        <v>0</v>
      </c>
      <c r="CT20">
        <v>80698</v>
      </c>
      <c r="CU20">
        <v>2174</v>
      </c>
      <c r="CV20">
        <v>82872</v>
      </c>
      <c r="CW20">
        <v>0</v>
      </c>
      <c r="CX20">
        <v>567302</v>
      </c>
      <c r="CY20">
        <v>78577</v>
      </c>
      <c r="CZ20">
        <v>645879</v>
      </c>
      <c r="DA20">
        <v>0</v>
      </c>
      <c r="DB20">
        <v>0</v>
      </c>
      <c r="DC20">
        <v>549383</v>
      </c>
      <c r="DD20">
        <v>14802</v>
      </c>
      <c r="DE20">
        <v>564185</v>
      </c>
      <c r="DF20">
        <v>0</v>
      </c>
      <c r="DG20">
        <v>120383</v>
      </c>
      <c r="DH20">
        <v>16420</v>
      </c>
      <c r="DI20">
        <v>136803</v>
      </c>
      <c r="DJ20">
        <v>0</v>
      </c>
      <c r="DK20">
        <v>0</v>
      </c>
      <c r="DL20">
        <v>113348</v>
      </c>
      <c r="DM20">
        <v>3054</v>
      </c>
      <c r="DN20">
        <v>116402</v>
      </c>
      <c r="DO20">
        <v>0</v>
      </c>
      <c r="DP20">
        <v>333</v>
      </c>
      <c r="DQ20">
        <v>0</v>
      </c>
      <c r="DR20">
        <v>333</v>
      </c>
      <c r="DS20">
        <v>0</v>
      </c>
      <c r="DT20">
        <v>0</v>
      </c>
      <c r="DU20">
        <v>333</v>
      </c>
      <c r="DV20">
        <v>0</v>
      </c>
      <c r="DW20">
        <v>333</v>
      </c>
      <c r="DX20">
        <v>0</v>
      </c>
      <c r="DY20">
        <v>28</v>
      </c>
      <c r="DZ20">
        <v>0</v>
      </c>
      <c r="EA20">
        <v>28</v>
      </c>
      <c r="EB20">
        <v>0</v>
      </c>
      <c r="EC20">
        <v>0</v>
      </c>
      <c r="ED20">
        <v>28</v>
      </c>
      <c r="EE20">
        <v>0</v>
      </c>
      <c r="EF20">
        <v>28</v>
      </c>
      <c r="EG20">
        <v>0</v>
      </c>
      <c r="EH20">
        <v>305</v>
      </c>
      <c r="EI20">
        <v>0</v>
      </c>
      <c r="EJ20">
        <v>305</v>
      </c>
      <c r="EK20">
        <v>0</v>
      </c>
      <c r="EL20">
        <v>0</v>
      </c>
      <c r="EM20">
        <v>305</v>
      </c>
      <c r="EN20">
        <v>0</v>
      </c>
      <c r="EO20">
        <v>305</v>
      </c>
      <c r="EP20">
        <v>0</v>
      </c>
      <c r="EQ20">
        <v>23984</v>
      </c>
      <c r="ER20">
        <v>6028</v>
      </c>
      <c r="ES20">
        <v>30012</v>
      </c>
      <c r="ET20">
        <v>0</v>
      </c>
      <c r="EU20">
        <v>0</v>
      </c>
      <c r="EV20">
        <v>21994</v>
      </c>
      <c r="EW20">
        <v>1162</v>
      </c>
      <c r="EX20">
        <v>23156</v>
      </c>
      <c r="EY20">
        <v>0</v>
      </c>
      <c r="EZ20">
        <v>45391</v>
      </c>
      <c r="FA20">
        <v>0</v>
      </c>
      <c r="FB20">
        <v>45391</v>
      </c>
      <c r="FC20">
        <v>0</v>
      </c>
      <c r="FD20">
        <v>0</v>
      </c>
      <c r="FE20">
        <v>45391</v>
      </c>
      <c r="FF20">
        <v>0</v>
      </c>
      <c r="FG20">
        <v>45391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36284</v>
      </c>
      <c r="FT20">
        <v>36284</v>
      </c>
      <c r="FU20">
        <v>0</v>
      </c>
      <c r="FV20">
        <v>0</v>
      </c>
      <c r="FW20">
        <v>0</v>
      </c>
      <c r="FX20">
        <v>10000</v>
      </c>
      <c r="FY20">
        <v>10000</v>
      </c>
      <c r="FZ20">
        <v>0</v>
      </c>
      <c r="GA20">
        <v>0</v>
      </c>
      <c r="GB20">
        <v>20666</v>
      </c>
      <c r="GC20">
        <v>20666</v>
      </c>
      <c r="GD20">
        <v>0</v>
      </c>
      <c r="GE20">
        <v>0</v>
      </c>
      <c r="GF20">
        <v>0</v>
      </c>
      <c r="GG20">
        <v>10000</v>
      </c>
      <c r="GH20">
        <v>10000</v>
      </c>
      <c r="GI20">
        <v>0</v>
      </c>
      <c r="GJ20">
        <v>0</v>
      </c>
      <c r="GK20">
        <v>15618</v>
      </c>
      <c r="GL20">
        <v>15618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</row>
    <row r="21" spans="1:256" ht="13.5">
      <c r="A21" t="s">
        <v>149</v>
      </c>
      <c r="B21" t="s">
        <v>24</v>
      </c>
      <c r="C21">
        <v>583488</v>
      </c>
      <c r="D21">
        <v>103372</v>
      </c>
      <c r="E21">
        <v>686860</v>
      </c>
      <c r="F21">
        <v>0</v>
      </c>
      <c r="G21">
        <v>0</v>
      </c>
      <c r="H21">
        <v>561501</v>
      </c>
      <c r="I21">
        <v>26035</v>
      </c>
      <c r="J21">
        <v>587536</v>
      </c>
      <c r="K21">
        <v>0</v>
      </c>
      <c r="L21">
        <v>583488</v>
      </c>
      <c r="M21">
        <v>103372</v>
      </c>
      <c r="N21">
        <v>686860</v>
      </c>
      <c r="O21">
        <v>0</v>
      </c>
      <c r="P21">
        <v>0</v>
      </c>
      <c r="Q21">
        <v>561501</v>
      </c>
      <c r="R21">
        <v>26035</v>
      </c>
      <c r="S21">
        <v>587536</v>
      </c>
      <c r="T21">
        <v>0</v>
      </c>
      <c r="U21">
        <v>205546</v>
      </c>
      <c r="V21">
        <v>26798</v>
      </c>
      <c r="W21">
        <v>232344</v>
      </c>
      <c r="X21">
        <v>0</v>
      </c>
      <c r="Y21">
        <v>0</v>
      </c>
      <c r="Z21">
        <v>197275</v>
      </c>
      <c r="AA21">
        <v>7440</v>
      </c>
      <c r="AB21">
        <v>204715</v>
      </c>
      <c r="AC21">
        <v>0</v>
      </c>
      <c r="AD21">
        <v>5807</v>
      </c>
      <c r="AE21">
        <v>1304</v>
      </c>
      <c r="AF21">
        <v>7111</v>
      </c>
      <c r="AG21">
        <v>0</v>
      </c>
      <c r="AH21">
        <v>0</v>
      </c>
      <c r="AI21">
        <v>5459</v>
      </c>
      <c r="AJ21">
        <v>441</v>
      </c>
      <c r="AK21">
        <v>5900</v>
      </c>
      <c r="AL21">
        <v>0</v>
      </c>
      <c r="AM21">
        <v>123425</v>
      </c>
      <c r="AN21">
        <v>22511</v>
      </c>
      <c r="AO21">
        <v>145936</v>
      </c>
      <c r="AP21">
        <v>0</v>
      </c>
      <c r="AQ21">
        <v>0</v>
      </c>
      <c r="AR21">
        <v>117930</v>
      </c>
      <c r="AS21">
        <v>6999</v>
      </c>
      <c r="AT21">
        <v>124929</v>
      </c>
      <c r="AU21">
        <v>0</v>
      </c>
      <c r="AV21">
        <v>2090</v>
      </c>
      <c r="AW21">
        <v>0</v>
      </c>
      <c r="AX21">
        <v>2090</v>
      </c>
      <c r="AY21">
        <v>0</v>
      </c>
      <c r="AZ21">
        <v>0</v>
      </c>
      <c r="BA21">
        <v>2090</v>
      </c>
      <c r="BB21">
        <v>0</v>
      </c>
      <c r="BC21">
        <v>2090</v>
      </c>
      <c r="BD21">
        <v>0</v>
      </c>
      <c r="BE21">
        <v>11303</v>
      </c>
      <c r="BF21">
        <v>927</v>
      </c>
      <c r="BG21">
        <v>12230</v>
      </c>
      <c r="BH21">
        <v>0</v>
      </c>
      <c r="BI21">
        <v>0</v>
      </c>
      <c r="BJ21">
        <v>10779</v>
      </c>
      <c r="BK21">
        <v>0</v>
      </c>
      <c r="BL21">
        <v>10779</v>
      </c>
      <c r="BM21">
        <v>0</v>
      </c>
      <c r="BN21">
        <v>65011</v>
      </c>
      <c r="BO21">
        <v>2056</v>
      </c>
      <c r="BP21">
        <v>67067</v>
      </c>
      <c r="BQ21">
        <v>0</v>
      </c>
      <c r="BR21">
        <v>0</v>
      </c>
      <c r="BS21">
        <v>63107</v>
      </c>
      <c r="BT21">
        <v>0</v>
      </c>
      <c r="BU21">
        <v>63107</v>
      </c>
      <c r="BV21">
        <v>0</v>
      </c>
      <c r="BW21">
        <v>341960</v>
      </c>
      <c r="BX21">
        <v>72291</v>
      </c>
      <c r="BY21">
        <v>414251</v>
      </c>
      <c r="BZ21">
        <v>0</v>
      </c>
      <c r="CA21">
        <v>0</v>
      </c>
      <c r="CB21">
        <v>329101</v>
      </c>
      <c r="CC21">
        <v>17262</v>
      </c>
      <c r="CD21">
        <v>346363</v>
      </c>
      <c r="CE21">
        <v>0</v>
      </c>
      <c r="CF21">
        <v>156089</v>
      </c>
      <c r="CG21">
        <v>72291</v>
      </c>
      <c r="CH21">
        <v>228380</v>
      </c>
      <c r="CI21">
        <v>0</v>
      </c>
      <c r="CJ21">
        <v>0</v>
      </c>
      <c r="CK21">
        <v>143230</v>
      </c>
      <c r="CL21">
        <v>17262</v>
      </c>
      <c r="CM21">
        <v>160492</v>
      </c>
      <c r="CN21">
        <v>0</v>
      </c>
      <c r="CO21">
        <v>24637</v>
      </c>
      <c r="CP21">
        <v>7374</v>
      </c>
      <c r="CQ21">
        <v>32011</v>
      </c>
      <c r="CR21">
        <v>0</v>
      </c>
      <c r="CS21">
        <v>0</v>
      </c>
      <c r="CT21">
        <v>22185</v>
      </c>
      <c r="CU21">
        <v>1761</v>
      </c>
      <c r="CV21">
        <v>23946</v>
      </c>
      <c r="CW21">
        <v>0</v>
      </c>
      <c r="CX21">
        <v>101837</v>
      </c>
      <c r="CY21">
        <v>63912</v>
      </c>
      <c r="CZ21">
        <v>165749</v>
      </c>
      <c r="DA21">
        <v>0</v>
      </c>
      <c r="DB21">
        <v>0</v>
      </c>
      <c r="DC21">
        <v>91702</v>
      </c>
      <c r="DD21">
        <v>15261</v>
      </c>
      <c r="DE21">
        <v>106963</v>
      </c>
      <c r="DF21">
        <v>0</v>
      </c>
      <c r="DG21">
        <v>29615</v>
      </c>
      <c r="DH21">
        <v>1005</v>
      </c>
      <c r="DI21">
        <v>30620</v>
      </c>
      <c r="DJ21">
        <v>0</v>
      </c>
      <c r="DK21">
        <v>0</v>
      </c>
      <c r="DL21">
        <v>29343</v>
      </c>
      <c r="DM21">
        <v>240</v>
      </c>
      <c r="DN21">
        <v>29583</v>
      </c>
      <c r="DO21">
        <v>0</v>
      </c>
      <c r="DP21">
        <v>185871</v>
      </c>
      <c r="DQ21">
        <v>0</v>
      </c>
      <c r="DR21">
        <v>185871</v>
      </c>
      <c r="DS21">
        <v>0</v>
      </c>
      <c r="DT21">
        <v>0</v>
      </c>
      <c r="DU21">
        <v>185871</v>
      </c>
      <c r="DV21">
        <v>0</v>
      </c>
      <c r="DW21">
        <v>185871</v>
      </c>
      <c r="DX21">
        <v>0</v>
      </c>
      <c r="DY21">
        <v>185827</v>
      </c>
      <c r="DZ21">
        <v>0</v>
      </c>
      <c r="EA21">
        <v>185827</v>
      </c>
      <c r="EB21">
        <v>0</v>
      </c>
      <c r="EC21">
        <v>0</v>
      </c>
      <c r="ED21">
        <v>185827</v>
      </c>
      <c r="EE21">
        <v>0</v>
      </c>
      <c r="EF21">
        <v>185827</v>
      </c>
      <c r="EG21">
        <v>0</v>
      </c>
      <c r="EH21">
        <v>44</v>
      </c>
      <c r="EI21">
        <v>0</v>
      </c>
      <c r="EJ21">
        <v>44</v>
      </c>
      <c r="EK21">
        <v>0</v>
      </c>
      <c r="EL21">
        <v>0</v>
      </c>
      <c r="EM21">
        <v>44</v>
      </c>
      <c r="EN21">
        <v>0</v>
      </c>
      <c r="EO21">
        <v>44</v>
      </c>
      <c r="EP21">
        <v>0</v>
      </c>
      <c r="EQ21">
        <v>11631</v>
      </c>
      <c r="ER21">
        <v>4283</v>
      </c>
      <c r="ES21">
        <v>15914</v>
      </c>
      <c r="ET21">
        <v>0</v>
      </c>
      <c r="EU21">
        <v>0</v>
      </c>
      <c r="EV21">
        <v>10774</v>
      </c>
      <c r="EW21">
        <v>1333</v>
      </c>
      <c r="EX21">
        <v>12107</v>
      </c>
      <c r="EY21">
        <v>0</v>
      </c>
      <c r="EZ21">
        <v>22564</v>
      </c>
      <c r="FA21">
        <v>0</v>
      </c>
      <c r="FB21">
        <v>22564</v>
      </c>
      <c r="FC21">
        <v>0</v>
      </c>
      <c r="FD21">
        <v>0</v>
      </c>
      <c r="FE21">
        <v>22564</v>
      </c>
      <c r="FF21">
        <v>0</v>
      </c>
      <c r="FG21">
        <v>22564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1787</v>
      </c>
      <c r="FS21">
        <v>0</v>
      </c>
      <c r="FT21">
        <v>1787</v>
      </c>
      <c r="FU21">
        <v>0</v>
      </c>
      <c r="FV21">
        <v>0</v>
      </c>
      <c r="FW21">
        <v>1787</v>
      </c>
      <c r="FX21">
        <v>0</v>
      </c>
      <c r="FY21">
        <v>1787</v>
      </c>
      <c r="FZ21">
        <v>0</v>
      </c>
      <c r="GA21">
        <v>574</v>
      </c>
      <c r="GB21">
        <v>0</v>
      </c>
      <c r="GC21">
        <v>574</v>
      </c>
      <c r="GD21">
        <v>0</v>
      </c>
      <c r="GE21">
        <v>0</v>
      </c>
      <c r="GF21">
        <v>574</v>
      </c>
      <c r="GG21">
        <v>0</v>
      </c>
      <c r="GH21">
        <v>574</v>
      </c>
      <c r="GI21">
        <v>0</v>
      </c>
      <c r="GJ21">
        <v>1213</v>
      </c>
      <c r="GK21">
        <v>0</v>
      </c>
      <c r="GL21">
        <v>1213</v>
      </c>
      <c r="GM21">
        <v>0</v>
      </c>
      <c r="GN21">
        <v>0</v>
      </c>
      <c r="GO21">
        <v>1213</v>
      </c>
      <c r="GP21">
        <v>0</v>
      </c>
      <c r="GQ21">
        <v>1213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</row>
    <row r="22" spans="1:256" ht="13.5">
      <c r="A22" t="s">
        <v>150</v>
      </c>
      <c r="B22" t="s">
        <v>25</v>
      </c>
      <c r="C22">
        <v>973368</v>
      </c>
      <c r="D22">
        <v>229208</v>
      </c>
      <c r="E22">
        <v>1202576</v>
      </c>
      <c r="F22">
        <v>0</v>
      </c>
      <c r="G22">
        <v>0</v>
      </c>
      <c r="H22">
        <v>907522</v>
      </c>
      <c r="I22">
        <v>33203</v>
      </c>
      <c r="J22">
        <v>940725</v>
      </c>
      <c r="K22">
        <v>0</v>
      </c>
      <c r="L22">
        <v>973368</v>
      </c>
      <c r="M22">
        <v>229208</v>
      </c>
      <c r="N22">
        <v>1202576</v>
      </c>
      <c r="O22">
        <v>0</v>
      </c>
      <c r="P22">
        <v>0</v>
      </c>
      <c r="Q22">
        <v>907522</v>
      </c>
      <c r="R22">
        <v>33203</v>
      </c>
      <c r="S22">
        <v>940725</v>
      </c>
      <c r="T22">
        <v>0</v>
      </c>
      <c r="U22">
        <v>330489</v>
      </c>
      <c r="V22">
        <v>35218</v>
      </c>
      <c r="W22">
        <v>365707</v>
      </c>
      <c r="X22">
        <v>0</v>
      </c>
      <c r="Y22">
        <v>0</v>
      </c>
      <c r="Z22">
        <v>301437</v>
      </c>
      <c r="AA22">
        <v>6689</v>
      </c>
      <c r="AB22">
        <v>308126</v>
      </c>
      <c r="AC22">
        <v>0</v>
      </c>
      <c r="AD22">
        <v>14968</v>
      </c>
      <c r="AE22">
        <v>3357</v>
      </c>
      <c r="AF22">
        <v>18325</v>
      </c>
      <c r="AG22">
        <v>0</v>
      </c>
      <c r="AH22">
        <v>0</v>
      </c>
      <c r="AI22">
        <v>10073</v>
      </c>
      <c r="AJ22">
        <v>259</v>
      </c>
      <c r="AK22">
        <v>10332</v>
      </c>
      <c r="AL22">
        <v>0</v>
      </c>
      <c r="AM22">
        <v>261570</v>
      </c>
      <c r="AN22">
        <v>30678</v>
      </c>
      <c r="AO22">
        <v>292248</v>
      </c>
      <c r="AP22">
        <v>0</v>
      </c>
      <c r="AQ22">
        <v>0</v>
      </c>
      <c r="AR22">
        <v>249549</v>
      </c>
      <c r="AS22">
        <v>6430</v>
      </c>
      <c r="AT22">
        <v>255979</v>
      </c>
      <c r="AU22">
        <v>0</v>
      </c>
      <c r="AV22">
        <v>3221</v>
      </c>
      <c r="AW22">
        <v>0</v>
      </c>
      <c r="AX22">
        <v>3221</v>
      </c>
      <c r="AY22">
        <v>0</v>
      </c>
      <c r="AZ22">
        <v>0</v>
      </c>
      <c r="BA22">
        <v>3221</v>
      </c>
      <c r="BB22">
        <v>0</v>
      </c>
      <c r="BC22">
        <v>3221</v>
      </c>
      <c r="BD22">
        <v>0</v>
      </c>
      <c r="BE22">
        <v>15184</v>
      </c>
      <c r="BF22">
        <v>520</v>
      </c>
      <c r="BG22">
        <v>15704</v>
      </c>
      <c r="BH22">
        <v>0</v>
      </c>
      <c r="BI22">
        <v>0</v>
      </c>
      <c r="BJ22">
        <v>15184</v>
      </c>
      <c r="BK22">
        <v>0</v>
      </c>
      <c r="BL22">
        <v>15184</v>
      </c>
      <c r="BM22">
        <v>0</v>
      </c>
      <c r="BN22">
        <v>38767</v>
      </c>
      <c r="BO22">
        <v>663</v>
      </c>
      <c r="BP22">
        <v>39430</v>
      </c>
      <c r="BQ22">
        <v>0</v>
      </c>
      <c r="BR22">
        <v>0</v>
      </c>
      <c r="BS22">
        <v>26631</v>
      </c>
      <c r="BT22">
        <v>0</v>
      </c>
      <c r="BU22">
        <v>26631</v>
      </c>
      <c r="BV22">
        <v>0</v>
      </c>
      <c r="BW22">
        <v>570179</v>
      </c>
      <c r="BX22">
        <v>187412</v>
      </c>
      <c r="BY22">
        <v>757591</v>
      </c>
      <c r="BZ22">
        <v>0</v>
      </c>
      <c r="CA22">
        <v>0</v>
      </c>
      <c r="CB22">
        <v>535739</v>
      </c>
      <c r="CC22">
        <v>25264</v>
      </c>
      <c r="CD22">
        <v>561003</v>
      </c>
      <c r="CE22">
        <v>0</v>
      </c>
      <c r="CF22">
        <v>569890</v>
      </c>
      <c r="CG22">
        <v>187412</v>
      </c>
      <c r="CH22">
        <v>757302</v>
      </c>
      <c r="CI22">
        <v>0</v>
      </c>
      <c r="CJ22">
        <v>0</v>
      </c>
      <c r="CK22">
        <v>535450</v>
      </c>
      <c r="CL22">
        <v>25264</v>
      </c>
      <c r="CM22">
        <v>560714</v>
      </c>
      <c r="CN22">
        <v>0</v>
      </c>
      <c r="CO22">
        <v>78364</v>
      </c>
      <c r="CP22">
        <v>59971</v>
      </c>
      <c r="CQ22">
        <v>138335</v>
      </c>
      <c r="CR22">
        <v>0</v>
      </c>
      <c r="CS22">
        <v>0</v>
      </c>
      <c r="CT22">
        <v>74963</v>
      </c>
      <c r="CU22">
        <v>8257</v>
      </c>
      <c r="CV22">
        <v>83220</v>
      </c>
      <c r="CW22">
        <v>0</v>
      </c>
      <c r="CX22">
        <v>235094</v>
      </c>
      <c r="CY22">
        <v>123691</v>
      </c>
      <c r="CZ22">
        <v>358785</v>
      </c>
      <c r="DA22">
        <v>0</v>
      </c>
      <c r="DB22">
        <v>0</v>
      </c>
      <c r="DC22">
        <v>224888</v>
      </c>
      <c r="DD22">
        <v>16506</v>
      </c>
      <c r="DE22">
        <v>241394</v>
      </c>
      <c r="DF22">
        <v>0</v>
      </c>
      <c r="DG22">
        <v>256432</v>
      </c>
      <c r="DH22">
        <v>3750</v>
      </c>
      <c r="DI22">
        <v>260182</v>
      </c>
      <c r="DJ22">
        <v>0</v>
      </c>
      <c r="DK22">
        <v>0</v>
      </c>
      <c r="DL22">
        <v>235599</v>
      </c>
      <c r="DM22">
        <v>501</v>
      </c>
      <c r="DN22">
        <v>236100</v>
      </c>
      <c r="DO22">
        <v>0</v>
      </c>
      <c r="DP22">
        <v>289</v>
      </c>
      <c r="DQ22">
        <v>0</v>
      </c>
      <c r="DR22">
        <v>289</v>
      </c>
      <c r="DS22">
        <v>0</v>
      </c>
      <c r="DT22">
        <v>0</v>
      </c>
      <c r="DU22">
        <v>289</v>
      </c>
      <c r="DV22">
        <v>0</v>
      </c>
      <c r="DW22">
        <v>289</v>
      </c>
      <c r="DX22">
        <v>0</v>
      </c>
      <c r="DY22">
        <v>244</v>
      </c>
      <c r="DZ22">
        <v>0</v>
      </c>
      <c r="EA22">
        <v>244</v>
      </c>
      <c r="EB22">
        <v>0</v>
      </c>
      <c r="EC22">
        <v>0</v>
      </c>
      <c r="ED22">
        <v>244</v>
      </c>
      <c r="EE22">
        <v>0</v>
      </c>
      <c r="EF22">
        <v>244</v>
      </c>
      <c r="EG22">
        <v>0</v>
      </c>
      <c r="EH22">
        <v>45</v>
      </c>
      <c r="EI22">
        <v>0</v>
      </c>
      <c r="EJ22">
        <v>45</v>
      </c>
      <c r="EK22">
        <v>0</v>
      </c>
      <c r="EL22">
        <v>0</v>
      </c>
      <c r="EM22">
        <v>45</v>
      </c>
      <c r="EN22">
        <v>0</v>
      </c>
      <c r="EO22">
        <v>45</v>
      </c>
      <c r="EP22">
        <v>0</v>
      </c>
      <c r="EQ22">
        <v>23069</v>
      </c>
      <c r="ER22">
        <v>6578</v>
      </c>
      <c r="ES22">
        <v>29647</v>
      </c>
      <c r="ET22">
        <v>0</v>
      </c>
      <c r="EU22">
        <v>0</v>
      </c>
      <c r="EV22">
        <v>20715</v>
      </c>
      <c r="EW22">
        <v>1250</v>
      </c>
      <c r="EX22">
        <v>21965</v>
      </c>
      <c r="EY22">
        <v>0</v>
      </c>
      <c r="EZ22">
        <v>49631</v>
      </c>
      <c r="FA22">
        <v>0</v>
      </c>
      <c r="FB22">
        <v>49631</v>
      </c>
      <c r="FC22">
        <v>0</v>
      </c>
      <c r="FD22">
        <v>0</v>
      </c>
      <c r="FE22">
        <v>49631</v>
      </c>
      <c r="FF22">
        <v>0</v>
      </c>
      <c r="FG22">
        <v>49631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</row>
    <row r="23" spans="1:256" ht="13.5">
      <c r="A23" t="s">
        <v>151</v>
      </c>
      <c r="B23" t="s">
        <v>26</v>
      </c>
      <c r="C23">
        <v>284314</v>
      </c>
      <c r="D23">
        <v>22785</v>
      </c>
      <c r="E23">
        <v>307099</v>
      </c>
      <c r="F23">
        <v>0</v>
      </c>
      <c r="G23">
        <v>0</v>
      </c>
      <c r="H23">
        <v>277982</v>
      </c>
      <c r="I23">
        <v>2628</v>
      </c>
      <c r="J23">
        <v>280610</v>
      </c>
      <c r="K23">
        <v>0</v>
      </c>
      <c r="L23">
        <v>284314</v>
      </c>
      <c r="M23">
        <v>22785</v>
      </c>
      <c r="N23">
        <v>307099</v>
      </c>
      <c r="O23">
        <v>0</v>
      </c>
      <c r="P23">
        <v>0</v>
      </c>
      <c r="Q23">
        <v>277982</v>
      </c>
      <c r="R23">
        <v>2628</v>
      </c>
      <c r="S23">
        <v>280610</v>
      </c>
      <c r="T23">
        <v>0</v>
      </c>
      <c r="U23">
        <v>96044</v>
      </c>
      <c r="V23">
        <v>2571</v>
      </c>
      <c r="W23">
        <v>98615</v>
      </c>
      <c r="X23">
        <v>0</v>
      </c>
      <c r="Y23">
        <v>0</v>
      </c>
      <c r="Z23">
        <v>94428</v>
      </c>
      <c r="AA23">
        <v>361</v>
      </c>
      <c r="AB23">
        <v>94789</v>
      </c>
      <c r="AC23">
        <v>0</v>
      </c>
      <c r="AD23">
        <v>3905</v>
      </c>
      <c r="AE23">
        <v>117</v>
      </c>
      <c r="AF23">
        <v>4022</v>
      </c>
      <c r="AG23">
        <v>0</v>
      </c>
      <c r="AH23">
        <v>0</v>
      </c>
      <c r="AI23">
        <v>3860</v>
      </c>
      <c r="AJ23">
        <v>48</v>
      </c>
      <c r="AK23">
        <v>3908</v>
      </c>
      <c r="AL23">
        <v>0</v>
      </c>
      <c r="AM23">
        <v>82382</v>
      </c>
      <c r="AN23">
        <v>2454</v>
      </c>
      <c r="AO23">
        <v>84836</v>
      </c>
      <c r="AP23">
        <v>0</v>
      </c>
      <c r="AQ23">
        <v>0</v>
      </c>
      <c r="AR23">
        <v>80811</v>
      </c>
      <c r="AS23">
        <v>313</v>
      </c>
      <c r="AT23">
        <v>81124</v>
      </c>
      <c r="AU23">
        <v>0</v>
      </c>
      <c r="AV23">
        <v>658</v>
      </c>
      <c r="AW23">
        <v>0</v>
      </c>
      <c r="AX23">
        <v>658</v>
      </c>
      <c r="AY23">
        <v>0</v>
      </c>
      <c r="AZ23">
        <v>0</v>
      </c>
      <c r="BA23">
        <v>658</v>
      </c>
      <c r="BB23">
        <v>0</v>
      </c>
      <c r="BC23">
        <v>658</v>
      </c>
      <c r="BD23">
        <v>0</v>
      </c>
      <c r="BE23">
        <v>6066</v>
      </c>
      <c r="BF23">
        <v>0</v>
      </c>
      <c r="BG23">
        <v>6066</v>
      </c>
      <c r="BH23">
        <v>0</v>
      </c>
      <c r="BI23">
        <v>0</v>
      </c>
      <c r="BJ23">
        <v>6066</v>
      </c>
      <c r="BK23">
        <v>0</v>
      </c>
      <c r="BL23">
        <v>6066</v>
      </c>
      <c r="BM23">
        <v>0</v>
      </c>
      <c r="BN23">
        <v>3691</v>
      </c>
      <c r="BO23">
        <v>0</v>
      </c>
      <c r="BP23">
        <v>3691</v>
      </c>
      <c r="BQ23">
        <v>0</v>
      </c>
      <c r="BR23">
        <v>0</v>
      </c>
      <c r="BS23">
        <v>3691</v>
      </c>
      <c r="BT23">
        <v>0</v>
      </c>
      <c r="BU23">
        <v>3691</v>
      </c>
      <c r="BV23">
        <v>0</v>
      </c>
      <c r="BW23">
        <v>146470</v>
      </c>
      <c r="BX23">
        <v>18398</v>
      </c>
      <c r="BY23">
        <v>164868</v>
      </c>
      <c r="BZ23">
        <v>0</v>
      </c>
      <c r="CA23">
        <v>0</v>
      </c>
      <c r="CB23">
        <v>142014</v>
      </c>
      <c r="CC23">
        <v>1876</v>
      </c>
      <c r="CD23">
        <v>143890</v>
      </c>
      <c r="CE23">
        <v>0</v>
      </c>
      <c r="CF23">
        <v>142061</v>
      </c>
      <c r="CG23">
        <v>18398</v>
      </c>
      <c r="CH23">
        <v>160459</v>
      </c>
      <c r="CI23">
        <v>0</v>
      </c>
      <c r="CJ23">
        <v>0</v>
      </c>
      <c r="CK23">
        <v>137605</v>
      </c>
      <c r="CL23">
        <v>1876</v>
      </c>
      <c r="CM23">
        <v>139481</v>
      </c>
      <c r="CN23">
        <v>0</v>
      </c>
      <c r="CO23">
        <v>27844</v>
      </c>
      <c r="CP23">
        <v>4489</v>
      </c>
      <c r="CQ23">
        <v>32333</v>
      </c>
      <c r="CR23">
        <v>0</v>
      </c>
      <c r="CS23">
        <v>0</v>
      </c>
      <c r="CT23">
        <v>26971</v>
      </c>
      <c r="CU23">
        <v>458</v>
      </c>
      <c r="CV23">
        <v>27429</v>
      </c>
      <c r="CW23">
        <v>0</v>
      </c>
      <c r="CX23">
        <v>85947</v>
      </c>
      <c r="CY23">
        <v>13909</v>
      </c>
      <c r="CZ23">
        <v>99856</v>
      </c>
      <c r="DA23">
        <v>0</v>
      </c>
      <c r="DB23">
        <v>0</v>
      </c>
      <c r="DC23">
        <v>83251</v>
      </c>
      <c r="DD23">
        <v>1418</v>
      </c>
      <c r="DE23">
        <v>84669</v>
      </c>
      <c r="DF23">
        <v>0</v>
      </c>
      <c r="DG23">
        <v>28270</v>
      </c>
      <c r="DH23">
        <v>0</v>
      </c>
      <c r="DI23">
        <v>28270</v>
      </c>
      <c r="DJ23">
        <v>0</v>
      </c>
      <c r="DK23">
        <v>0</v>
      </c>
      <c r="DL23">
        <v>27383</v>
      </c>
      <c r="DM23">
        <v>0</v>
      </c>
      <c r="DN23">
        <v>27383</v>
      </c>
      <c r="DO23">
        <v>0</v>
      </c>
      <c r="DP23">
        <v>4409</v>
      </c>
      <c r="DQ23">
        <v>0</v>
      </c>
      <c r="DR23">
        <v>4409</v>
      </c>
      <c r="DS23">
        <v>0</v>
      </c>
      <c r="DT23">
        <v>0</v>
      </c>
      <c r="DU23">
        <v>4409</v>
      </c>
      <c r="DV23">
        <v>0</v>
      </c>
      <c r="DW23">
        <v>4409</v>
      </c>
      <c r="DX23">
        <v>0</v>
      </c>
      <c r="DY23">
        <v>4364</v>
      </c>
      <c r="DZ23">
        <v>0</v>
      </c>
      <c r="EA23">
        <v>4364</v>
      </c>
      <c r="EB23">
        <v>0</v>
      </c>
      <c r="EC23">
        <v>0</v>
      </c>
      <c r="ED23">
        <v>4364</v>
      </c>
      <c r="EE23">
        <v>0</v>
      </c>
      <c r="EF23">
        <v>4364</v>
      </c>
      <c r="EG23">
        <v>0</v>
      </c>
      <c r="EH23">
        <v>45</v>
      </c>
      <c r="EI23">
        <v>0</v>
      </c>
      <c r="EJ23">
        <v>45</v>
      </c>
      <c r="EK23">
        <v>0</v>
      </c>
      <c r="EL23">
        <v>0</v>
      </c>
      <c r="EM23">
        <v>45</v>
      </c>
      <c r="EN23">
        <v>0</v>
      </c>
      <c r="EO23">
        <v>45</v>
      </c>
      <c r="EP23">
        <v>0</v>
      </c>
      <c r="EQ23">
        <v>14589</v>
      </c>
      <c r="ER23">
        <v>1816</v>
      </c>
      <c r="ES23">
        <v>16405</v>
      </c>
      <c r="ET23">
        <v>0</v>
      </c>
      <c r="EU23">
        <v>0</v>
      </c>
      <c r="EV23">
        <v>14329</v>
      </c>
      <c r="EW23">
        <v>391</v>
      </c>
      <c r="EX23">
        <v>14720</v>
      </c>
      <c r="EY23">
        <v>0</v>
      </c>
      <c r="EZ23">
        <v>26958</v>
      </c>
      <c r="FA23">
        <v>0</v>
      </c>
      <c r="FB23">
        <v>26958</v>
      </c>
      <c r="FC23">
        <v>0</v>
      </c>
      <c r="FD23">
        <v>0</v>
      </c>
      <c r="FE23">
        <v>26958</v>
      </c>
      <c r="FF23">
        <v>0</v>
      </c>
      <c r="FG23">
        <v>26958</v>
      </c>
      <c r="FH23">
        <v>0</v>
      </c>
      <c r="FI23">
        <v>253</v>
      </c>
      <c r="FJ23">
        <v>0</v>
      </c>
      <c r="FK23">
        <v>253</v>
      </c>
      <c r="FL23">
        <v>0</v>
      </c>
      <c r="FM23">
        <v>0</v>
      </c>
      <c r="FN23">
        <v>253</v>
      </c>
      <c r="FO23">
        <v>0</v>
      </c>
      <c r="FP23">
        <v>253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</row>
    <row r="24" spans="1:256" ht="13.5">
      <c r="A24" t="s">
        <v>152</v>
      </c>
      <c r="B24" t="s">
        <v>27</v>
      </c>
      <c r="C24">
        <v>2847531</v>
      </c>
      <c r="D24">
        <v>364765</v>
      </c>
      <c r="E24">
        <v>3212296</v>
      </c>
      <c r="F24">
        <v>0</v>
      </c>
      <c r="G24">
        <v>0</v>
      </c>
      <c r="H24">
        <v>2711077</v>
      </c>
      <c r="I24">
        <v>103629</v>
      </c>
      <c r="J24">
        <v>2814706</v>
      </c>
      <c r="K24">
        <v>0</v>
      </c>
      <c r="L24">
        <v>2847531</v>
      </c>
      <c r="M24">
        <v>364765</v>
      </c>
      <c r="N24">
        <v>3212296</v>
      </c>
      <c r="O24">
        <v>0</v>
      </c>
      <c r="P24">
        <v>0</v>
      </c>
      <c r="Q24">
        <v>2711077</v>
      </c>
      <c r="R24">
        <v>103629</v>
      </c>
      <c r="S24">
        <v>2814706</v>
      </c>
      <c r="T24">
        <v>0</v>
      </c>
      <c r="U24">
        <v>1162171</v>
      </c>
      <c r="V24">
        <v>67543</v>
      </c>
      <c r="W24">
        <v>1229714</v>
      </c>
      <c r="X24">
        <v>0</v>
      </c>
      <c r="Y24">
        <v>0</v>
      </c>
      <c r="Z24">
        <v>1116272</v>
      </c>
      <c r="AA24">
        <v>26793</v>
      </c>
      <c r="AB24">
        <v>1143065</v>
      </c>
      <c r="AC24">
        <v>0</v>
      </c>
      <c r="AD24">
        <v>39499</v>
      </c>
      <c r="AE24">
        <v>2345</v>
      </c>
      <c r="AF24">
        <v>41844</v>
      </c>
      <c r="AG24">
        <v>0</v>
      </c>
      <c r="AH24">
        <v>0</v>
      </c>
      <c r="AI24">
        <v>38152</v>
      </c>
      <c r="AJ24">
        <v>945</v>
      </c>
      <c r="AK24">
        <v>39097</v>
      </c>
      <c r="AL24">
        <v>0</v>
      </c>
      <c r="AM24">
        <v>1035929</v>
      </c>
      <c r="AN24">
        <v>61043</v>
      </c>
      <c r="AO24">
        <v>1096972</v>
      </c>
      <c r="AP24">
        <v>0</v>
      </c>
      <c r="AQ24">
        <v>0</v>
      </c>
      <c r="AR24">
        <v>992988</v>
      </c>
      <c r="AS24">
        <v>24591</v>
      </c>
      <c r="AT24">
        <v>1017579</v>
      </c>
      <c r="AU24">
        <v>0</v>
      </c>
      <c r="AV24">
        <v>12880</v>
      </c>
      <c r="AW24">
        <v>0</v>
      </c>
      <c r="AX24">
        <v>12880</v>
      </c>
      <c r="AY24">
        <v>0</v>
      </c>
      <c r="AZ24">
        <v>0</v>
      </c>
      <c r="BA24">
        <v>12880</v>
      </c>
      <c r="BB24">
        <v>0</v>
      </c>
      <c r="BC24">
        <v>12880</v>
      </c>
      <c r="BD24">
        <v>0</v>
      </c>
      <c r="BE24">
        <v>29658</v>
      </c>
      <c r="BF24">
        <v>2994</v>
      </c>
      <c r="BG24">
        <v>32652</v>
      </c>
      <c r="BH24">
        <v>0</v>
      </c>
      <c r="BI24">
        <v>0</v>
      </c>
      <c r="BJ24">
        <v>28153</v>
      </c>
      <c r="BK24">
        <v>654</v>
      </c>
      <c r="BL24">
        <v>28807</v>
      </c>
      <c r="BM24">
        <v>0</v>
      </c>
      <c r="BN24">
        <v>57085</v>
      </c>
      <c r="BO24">
        <v>1161</v>
      </c>
      <c r="BP24">
        <v>58246</v>
      </c>
      <c r="BQ24">
        <v>0</v>
      </c>
      <c r="BR24">
        <v>0</v>
      </c>
      <c r="BS24">
        <v>56979</v>
      </c>
      <c r="BT24">
        <v>603</v>
      </c>
      <c r="BU24">
        <v>57582</v>
      </c>
      <c r="BV24">
        <v>0</v>
      </c>
      <c r="BW24">
        <v>1427180</v>
      </c>
      <c r="BX24">
        <v>285748</v>
      </c>
      <c r="BY24">
        <v>1712928</v>
      </c>
      <c r="BZ24">
        <v>0</v>
      </c>
      <c r="CA24">
        <v>0</v>
      </c>
      <c r="CB24">
        <v>1341833</v>
      </c>
      <c r="CC24">
        <v>74254</v>
      </c>
      <c r="CD24">
        <v>1416087</v>
      </c>
      <c r="CE24">
        <v>0</v>
      </c>
      <c r="CF24">
        <v>1418236</v>
      </c>
      <c r="CG24">
        <v>285748</v>
      </c>
      <c r="CH24">
        <v>1703984</v>
      </c>
      <c r="CI24">
        <v>0</v>
      </c>
      <c r="CJ24">
        <v>0</v>
      </c>
      <c r="CK24">
        <v>1332889</v>
      </c>
      <c r="CL24">
        <v>74254</v>
      </c>
      <c r="CM24">
        <v>1407143</v>
      </c>
      <c r="CN24">
        <v>0</v>
      </c>
      <c r="CO24">
        <v>435483</v>
      </c>
      <c r="CP24">
        <v>93305</v>
      </c>
      <c r="CQ24">
        <v>528788</v>
      </c>
      <c r="CR24">
        <v>0</v>
      </c>
      <c r="CS24">
        <v>0</v>
      </c>
      <c r="CT24">
        <v>407703</v>
      </c>
      <c r="CU24">
        <v>24392</v>
      </c>
      <c r="CV24">
        <v>432095</v>
      </c>
      <c r="CW24">
        <v>0</v>
      </c>
      <c r="CX24">
        <v>884163</v>
      </c>
      <c r="CY24">
        <v>189436</v>
      </c>
      <c r="CZ24">
        <v>1073599</v>
      </c>
      <c r="DA24">
        <v>0</v>
      </c>
      <c r="DB24">
        <v>0</v>
      </c>
      <c r="DC24">
        <v>827760</v>
      </c>
      <c r="DD24">
        <v>49523</v>
      </c>
      <c r="DE24">
        <v>877283</v>
      </c>
      <c r="DF24">
        <v>0</v>
      </c>
      <c r="DG24">
        <v>98590</v>
      </c>
      <c r="DH24">
        <v>3007</v>
      </c>
      <c r="DI24">
        <v>101597</v>
      </c>
      <c r="DJ24">
        <v>0</v>
      </c>
      <c r="DK24">
        <v>0</v>
      </c>
      <c r="DL24">
        <v>97426</v>
      </c>
      <c r="DM24">
        <v>339</v>
      </c>
      <c r="DN24">
        <v>97765</v>
      </c>
      <c r="DO24">
        <v>0</v>
      </c>
      <c r="DP24">
        <v>8944</v>
      </c>
      <c r="DQ24">
        <v>0</v>
      </c>
      <c r="DR24">
        <v>8944</v>
      </c>
      <c r="DS24">
        <v>0</v>
      </c>
      <c r="DT24">
        <v>0</v>
      </c>
      <c r="DU24">
        <v>8944</v>
      </c>
      <c r="DV24">
        <v>0</v>
      </c>
      <c r="DW24">
        <v>8944</v>
      </c>
      <c r="DX24">
        <v>0</v>
      </c>
      <c r="DY24">
        <v>8843</v>
      </c>
      <c r="DZ24">
        <v>0</v>
      </c>
      <c r="EA24">
        <v>8843</v>
      </c>
      <c r="EB24">
        <v>0</v>
      </c>
      <c r="EC24">
        <v>0</v>
      </c>
      <c r="ED24">
        <v>8843</v>
      </c>
      <c r="EE24">
        <v>0</v>
      </c>
      <c r="EF24">
        <v>8843</v>
      </c>
      <c r="EG24">
        <v>0</v>
      </c>
      <c r="EH24">
        <v>101</v>
      </c>
      <c r="EI24">
        <v>0</v>
      </c>
      <c r="EJ24">
        <v>101</v>
      </c>
      <c r="EK24">
        <v>0</v>
      </c>
      <c r="EL24">
        <v>0</v>
      </c>
      <c r="EM24">
        <v>101</v>
      </c>
      <c r="EN24">
        <v>0</v>
      </c>
      <c r="EO24">
        <v>101</v>
      </c>
      <c r="EP24">
        <v>0</v>
      </c>
      <c r="EQ24">
        <v>86227</v>
      </c>
      <c r="ER24">
        <v>11474</v>
      </c>
      <c r="ES24">
        <v>97701</v>
      </c>
      <c r="ET24">
        <v>0</v>
      </c>
      <c r="EU24">
        <v>0</v>
      </c>
      <c r="EV24">
        <v>81019</v>
      </c>
      <c r="EW24">
        <v>2582</v>
      </c>
      <c r="EX24">
        <v>83601</v>
      </c>
      <c r="EY24">
        <v>0</v>
      </c>
      <c r="EZ24">
        <v>171810</v>
      </c>
      <c r="FA24">
        <v>0</v>
      </c>
      <c r="FB24">
        <v>171810</v>
      </c>
      <c r="FC24">
        <v>0</v>
      </c>
      <c r="FD24">
        <v>0</v>
      </c>
      <c r="FE24">
        <v>171810</v>
      </c>
      <c r="FF24">
        <v>0</v>
      </c>
      <c r="FG24">
        <v>171810</v>
      </c>
      <c r="FH24">
        <v>0</v>
      </c>
      <c r="FI24">
        <v>143</v>
      </c>
      <c r="FJ24">
        <v>0</v>
      </c>
      <c r="FK24">
        <v>143</v>
      </c>
      <c r="FL24">
        <v>0</v>
      </c>
      <c r="FM24">
        <v>0</v>
      </c>
      <c r="FN24">
        <v>143</v>
      </c>
      <c r="FO24">
        <v>0</v>
      </c>
      <c r="FP24">
        <v>143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</row>
    <row r="25" spans="1:256" ht="13.5">
      <c r="A25" t="s">
        <v>153</v>
      </c>
      <c r="B25" t="s">
        <v>28</v>
      </c>
      <c r="C25">
        <v>1564914</v>
      </c>
      <c r="D25">
        <v>133958</v>
      </c>
      <c r="E25">
        <v>1698872</v>
      </c>
      <c r="F25">
        <v>0</v>
      </c>
      <c r="G25">
        <v>0</v>
      </c>
      <c r="H25">
        <v>1493560</v>
      </c>
      <c r="I25">
        <v>33696</v>
      </c>
      <c r="J25">
        <v>1527256</v>
      </c>
      <c r="K25">
        <v>0</v>
      </c>
      <c r="L25">
        <v>1564914</v>
      </c>
      <c r="M25">
        <v>133958</v>
      </c>
      <c r="N25">
        <v>1698872</v>
      </c>
      <c r="O25">
        <v>0</v>
      </c>
      <c r="P25">
        <v>0</v>
      </c>
      <c r="Q25">
        <v>1493560</v>
      </c>
      <c r="R25">
        <v>33696</v>
      </c>
      <c r="S25">
        <v>1527256</v>
      </c>
      <c r="T25">
        <v>0</v>
      </c>
      <c r="U25">
        <v>598191</v>
      </c>
      <c r="V25">
        <v>43956</v>
      </c>
      <c r="W25">
        <v>642147</v>
      </c>
      <c r="X25">
        <v>0</v>
      </c>
      <c r="Y25">
        <v>0</v>
      </c>
      <c r="Z25">
        <v>561590</v>
      </c>
      <c r="AA25">
        <v>11333</v>
      </c>
      <c r="AB25">
        <v>572923</v>
      </c>
      <c r="AC25">
        <v>0</v>
      </c>
      <c r="AD25">
        <v>20147</v>
      </c>
      <c r="AE25">
        <v>1623</v>
      </c>
      <c r="AF25">
        <v>21770</v>
      </c>
      <c r="AG25">
        <v>0</v>
      </c>
      <c r="AH25">
        <v>0</v>
      </c>
      <c r="AI25">
        <v>18761</v>
      </c>
      <c r="AJ25">
        <v>412</v>
      </c>
      <c r="AK25">
        <v>19173</v>
      </c>
      <c r="AL25">
        <v>0</v>
      </c>
      <c r="AM25">
        <v>508672</v>
      </c>
      <c r="AN25">
        <v>40966</v>
      </c>
      <c r="AO25">
        <v>549638</v>
      </c>
      <c r="AP25">
        <v>0</v>
      </c>
      <c r="AQ25">
        <v>0</v>
      </c>
      <c r="AR25">
        <v>473658</v>
      </c>
      <c r="AS25">
        <v>10394</v>
      </c>
      <c r="AT25">
        <v>484052</v>
      </c>
      <c r="AU25">
        <v>0</v>
      </c>
      <c r="AV25">
        <v>3131</v>
      </c>
      <c r="AW25">
        <v>0</v>
      </c>
      <c r="AX25">
        <v>3131</v>
      </c>
      <c r="AY25">
        <v>0</v>
      </c>
      <c r="AZ25">
        <v>0</v>
      </c>
      <c r="BA25">
        <v>3131</v>
      </c>
      <c r="BB25">
        <v>0</v>
      </c>
      <c r="BC25">
        <v>3131</v>
      </c>
      <c r="BD25">
        <v>0</v>
      </c>
      <c r="BE25">
        <v>20738</v>
      </c>
      <c r="BF25">
        <v>1235</v>
      </c>
      <c r="BG25">
        <v>21973</v>
      </c>
      <c r="BH25">
        <v>0</v>
      </c>
      <c r="BI25">
        <v>0</v>
      </c>
      <c r="BJ25">
        <v>20537</v>
      </c>
      <c r="BK25">
        <v>516</v>
      </c>
      <c r="BL25">
        <v>21053</v>
      </c>
      <c r="BM25">
        <v>0</v>
      </c>
      <c r="BN25">
        <v>48634</v>
      </c>
      <c r="BO25">
        <v>132</v>
      </c>
      <c r="BP25">
        <v>48766</v>
      </c>
      <c r="BQ25">
        <v>0</v>
      </c>
      <c r="BR25">
        <v>0</v>
      </c>
      <c r="BS25">
        <v>48634</v>
      </c>
      <c r="BT25">
        <v>11</v>
      </c>
      <c r="BU25">
        <v>48645</v>
      </c>
      <c r="BV25">
        <v>0</v>
      </c>
      <c r="BW25">
        <v>838872</v>
      </c>
      <c r="BX25">
        <v>77954</v>
      </c>
      <c r="BY25">
        <v>916826</v>
      </c>
      <c r="BZ25">
        <v>0</v>
      </c>
      <c r="CA25">
        <v>0</v>
      </c>
      <c r="CB25">
        <v>806894</v>
      </c>
      <c r="CC25">
        <v>20806</v>
      </c>
      <c r="CD25">
        <v>827700</v>
      </c>
      <c r="CE25">
        <v>0</v>
      </c>
      <c r="CF25">
        <v>831206</v>
      </c>
      <c r="CG25">
        <v>77954</v>
      </c>
      <c r="CH25">
        <v>909160</v>
      </c>
      <c r="CI25">
        <v>0</v>
      </c>
      <c r="CJ25">
        <v>0</v>
      </c>
      <c r="CK25">
        <v>799228</v>
      </c>
      <c r="CL25">
        <v>20806</v>
      </c>
      <c r="CM25">
        <v>820034</v>
      </c>
      <c r="CN25">
        <v>0</v>
      </c>
      <c r="CO25">
        <v>540067</v>
      </c>
      <c r="CP25">
        <v>50647</v>
      </c>
      <c r="CQ25">
        <v>590714</v>
      </c>
      <c r="CR25">
        <v>0</v>
      </c>
      <c r="CS25">
        <v>0</v>
      </c>
      <c r="CT25">
        <v>519259</v>
      </c>
      <c r="CU25">
        <v>13518</v>
      </c>
      <c r="CV25">
        <v>532777</v>
      </c>
      <c r="CW25">
        <v>0</v>
      </c>
      <c r="CX25">
        <v>258027</v>
      </c>
      <c r="CY25">
        <v>24205</v>
      </c>
      <c r="CZ25">
        <v>282232</v>
      </c>
      <c r="DA25">
        <v>0</v>
      </c>
      <c r="DB25">
        <v>0</v>
      </c>
      <c r="DC25">
        <v>248160</v>
      </c>
      <c r="DD25">
        <v>6460</v>
      </c>
      <c r="DE25">
        <v>254620</v>
      </c>
      <c r="DF25">
        <v>0</v>
      </c>
      <c r="DG25">
        <v>33112</v>
      </c>
      <c r="DH25">
        <v>3102</v>
      </c>
      <c r="DI25">
        <v>36214</v>
      </c>
      <c r="DJ25">
        <v>0</v>
      </c>
      <c r="DK25">
        <v>0</v>
      </c>
      <c r="DL25">
        <v>31809</v>
      </c>
      <c r="DM25">
        <v>828</v>
      </c>
      <c r="DN25">
        <v>32637</v>
      </c>
      <c r="DO25">
        <v>0</v>
      </c>
      <c r="DP25">
        <v>7666</v>
      </c>
      <c r="DQ25">
        <v>0</v>
      </c>
      <c r="DR25">
        <v>7666</v>
      </c>
      <c r="DS25">
        <v>0</v>
      </c>
      <c r="DT25">
        <v>0</v>
      </c>
      <c r="DU25">
        <v>7666</v>
      </c>
      <c r="DV25">
        <v>0</v>
      </c>
      <c r="DW25">
        <v>7666</v>
      </c>
      <c r="DX25">
        <v>0</v>
      </c>
      <c r="DY25">
        <v>7233</v>
      </c>
      <c r="DZ25">
        <v>0</v>
      </c>
      <c r="EA25">
        <v>7233</v>
      </c>
      <c r="EB25">
        <v>0</v>
      </c>
      <c r="EC25">
        <v>0</v>
      </c>
      <c r="ED25">
        <v>7233</v>
      </c>
      <c r="EE25">
        <v>0</v>
      </c>
      <c r="EF25">
        <v>7233</v>
      </c>
      <c r="EG25">
        <v>0</v>
      </c>
      <c r="EH25">
        <v>433</v>
      </c>
      <c r="EI25">
        <v>0</v>
      </c>
      <c r="EJ25">
        <v>433</v>
      </c>
      <c r="EK25">
        <v>0</v>
      </c>
      <c r="EL25">
        <v>0</v>
      </c>
      <c r="EM25">
        <v>433</v>
      </c>
      <c r="EN25">
        <v>0</v>
      </c>
      <c r="EO25">
        <v>433</v>
      </c>
      <c r="EP25">
        <v>0</v>
      </c>
      <c r="EQ25">
        <v>27991</v>
      </c>
      <c r="ER25">
        <v>6640</v>
      </c>
      <c r="ES25">
        <v>34631</v>
      </c>
      <c r="ET25">
        <v>0</v>
      </c>
      <c r="EU25">
        <v>0</v>
      </c>
      <c r="EV25">
        <v>25216</v>
      </c>
      <c r="EW25">
        <v>1557</v>
      </c>
      <c r="EX25">
        <v>26773</v>
      </c>
      <c r="EY25">
        <v>0</v>
      </c>
      <c r="EZ25">
        <v>99860</v>
      </c>
      <c r="FA25">
        <v>5408</v>
      </c>
      <c r="FB25">
        <v>105268</v>
      </c>
      <c r="FC25">
        <v>0</v>
      </c>
      <c r="FD25">
        <v>0</v>
      </c>
      <c r="FE25">
        <v>99860</v>
      </c>
      <c r="FF25">
        <v>0</v>
      </c>
      <c r="FG25">
        <v>99860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</row>
    <row r="26" spans="1:256" ht="13.5">
      <c r="A26" t="s">
        <v>154</v>
      </c>
      <c r="B26" t="s">
        <v>29</v>
      </c>
      <c r="C26">
        <v>3338180</v>
      </c>
      <c r="D26">
        <v>359295</v>
      </c>
      <c r="E26">
        <v>3697475</v>
      </c>
      <c r="F26">
        <v>0</v>
      </c>
      <c r="G26">
        <v>0</v>
      </c>
      <c r="H26">
        <v>3182799</v>
      </c>
      <c r="I26">
        <v>71808</v>
      </c>
      <c r="J26">
        <v>3254607</v>
      </c>
      <c r="K26">
        <v>0</v>
      </c>
      <c r="L26">
        <v>3338180</v>
      </c>
      <c r="M26">
        <v>359295</v>
      </c>
      <c r="N26">
        <v>3697475</v>
      </c>
      <c r="O26">
        <v>0</v>
      </c>
      <c r="P26">
        <v>0</v>
      </c>
      <c r="Q26">
        <v>3182799</v>
      </c>
      <c r="R26">
        <v>71808</v>
      </c>
      <c r="S26">
        <v>3254607</v>
      </c>
      <c r="T26">
        <v>0</v>
      </c>
      <c r="U26">
        <v>1345135</v>
      </c>
      <c r="V26">
        <v>73211</v>
      </c>
      <c r="W26">
        <v>1418346</v>
      </c>
      <c r="X26">
        <v>0</v>
      </c>
      <c r="Y26">
        <v>0</v>
      </c>
      <c r="Z26">
        <v>1279480</v>
      </c>
      <c r="AA26">
        <v>15494</v>
      </c>
      <c r="AB26">
        <v>1294974</v>
      </c>
      <c r="AC26">
        <v>0</v>
      </c>
      <c r="AD26">
        <v>29822</v>
      </c>
      <c r="AE26">
        <v>1795</v>
      </c>
      <c r="AF26">
        <v>31617</v>
      </c>
      <c r="AG26">
        <v>0</v>
      </c>
      <c r="AH26">
        <v>0</v>
      </c>
      <c r="AI26">
        <v>28708</v>
      </c>
      <c r="AJ26">
        <v>394</v>
      </c>
      <c r="AK26">
        <v>29102</v>
      </c>
      <c r="AL26">
        <v>0</v>
      </c>
      <c r="AM26">
        <v>1114932</v>
      </c>
      <c r="AN26">
        <v>63481</v>
      </c>
      <c r="AO26">
        <v>1178413</v>
      </c>
      <c r="AP26">
        <v>0</v>
      </c>
      <c r="AQ26">
        <v>0</v>
      </c>
      <c r="AR26">
        <v>1071222</v>
      </c>
      <c r="AS26">
        <v>13925</v>
      </c>
      <c r="AT26">
        <v>1085147</v>
      </c>
      <c r="AU26">
        <v>0</v>
      </c>
      <c r="AV26">
        <v>8238</v>
      </c>
      <c r="AW26">
        <v>0</v>
      </c>
      <c r="AX26">
        <v>8238</v>
      </c>
      <c r="AY26">
        <v>0</v>
      </c>
      <c r="AZ26">
        <v>0</v>
      </c>
      <c r="BA26">
        <v>8237</v>
      </c>
      <c r="BB26">
        <v>0</v>
      </c>
      <c r="BC26">
        <v>8237</v>
      </c>
      <c r="BD26">
        <v>0</v>
      </c>
      <c r="BE26">
        <v>76604</v>
      </c>
      <c r="BF26">
        <v>7202</v>
      </c>
      <c r="BG26">
        <v>83806</v>
      </c>
      <c r="BH26">
        <v>0</v>
      </c>
      <c r="BI26">
        <v>0</v>
      </c>
      <c r="BJ26">
        <v>74545</v>
      </c>
      <c r="BK26">
        <v>1119</v>
      </c>
      <c r="BL26">
        <v>75664</v>
      </c>
      <c r="BM26">
        <v>0</v>
      </c>
      <c r="BN26">
        <v>123777</v>
      </c>
      <c r="BO26">
        <v>733</v>
      </c>
      <c r="BP26">
        <v>124510</v>
      </c>
      <c r="BQ26">
        <v>0</v>
      </c>
      <c r="BR26">
        <v>0</v>
      </c>
      <c r="BS26">
        <v>105005</v>
      </c>
      <c r="BT26">
        <v>56</v>
      </c>
      <c r="BU26">
        <v>105061</v>
      </c>
      <c r="BV26">
        <v>0</v>
      </c>
      <c r="BW26">
        <v>1816438</v>
      </c>
      <c r="BX26">
        <v>277338</v>
      </c>
      <c r="BY26">
        <v>2093776</v>
      </c>
      <c r="BZ26">
        <v>0</v>
      </c>
      <c r="CA26">
        <v>0</v>
      </c>
      <c r="CB26">
        <v>1730916</v>
      </c>
      <c r="CC26">
        <v>54159</v>
      </c>
      <c r="CD26">
        <v>1785075</v>
      </c>
      <c r="CE26">
        <v>0</v>
      </c>
      <c r="CF26">
        <v>1764902</v>
      </c>
      <c r="CG26">
        <v>277338</v>
      </c>
      <c r="CH26">
        <v>2042240</v>
      </c>
      <c r="CI26">
        <v>0</v>
      </c>
      <c r="CJ26">
        <v>0</v>
      </c>
      <c r="CK26">
        <v>1679380</v>
      </c>
      <c r="CL26">
        <v>54159</v>
      </c>
      <c r="CM26">
        <v>1733539</v>
      </c>
      <c r="CN26">
        <v>0</v>
      </c>
      <c r="CO26">
        <v>841434</v>
      </c>
      <c r="CP26">
        <v>123831</v>
      </c>
      <c r="CQ26">
        <v>965265</v>
      </c>
      <c r="CR26">
        <v>0</v>
      </c>
      <c r="CS26">
        <v>0</v>
      </c>
      <c r="CT26">
        <v>772749</v>
      </c>
      <c r="CU26">
        <v>24182</v>
      </c>
      <c r="CV26">
        <v>796931</v>
      </c>
      <c r="CW26">
        <v>0</v>
      </c>
      <c r="CX26">
        <v>809308</v>
      </c>
      <c r="CY26">
        <v>133150</v>
      </c>
      <c r="CZ26">
        <v>942458</v>
      </c>
      <c r="DA26">
        <v>0</v>
      </c>
      <c r="DB26">
        <v>0</v>
      </c>
      <c r="DC26">
        <v>801486</v>
      </c>
      <c r="DD26">
        <v>26002</v>
      </c>
      <c r="DE26">
        <v>827488</v>
      </c>
      <c r="DF26">
        <v>0</v>
      </c>
      <c r="DG26">
        <v>114160</v>
      </c>
      <c r="DH26">
        <v>20357</v>
      </c>
      <c r="DI26">
        <v>134517</v>
      </c>
      <c r="DJ26">
        <v>0</v>
      </c>
      <c r="DK26">
        <v>0</v>
      </c>
      <c r="DL26">
        <v>105145</v>
      </c>
      <c r="DM26">
        <v>3975</v>
      </c>
      <c r="DN26">
        <v>109120</v>
      </c>
      <c r="DO26">
        <v>0</v>
      </c>
      <c r="DP26">
        <v>51536</v>
      </c>
      <c r="DQ26">
        <v>0</v>
      </c>
      <c r="DR26">
        <v>51536</v>
      </c>
      <c r="DS26">
        <v>0</v>
      </c>
      <c r="DT26">
        <v>0</v>
      </c>
      <c r="DU26">
        <v>51536</v>
      </c>
      <c r="DV26">
        <v>0</v>
      </c>
      <c r="DW26">
        <v>51536</v>
      </c>
      <c r="DX26">
        <v>0</v>
      </c>
      <c r="DY26">
        <v>51361</v>
      </c>
      <c r="DZ26">
        <v>0</v>
      </c>
      <c r="EA26">
        <v>51361</v>
      </c>
      <c r="EB26">
        <v>0</v>
      </c>
      <c r="EC26">
        <v>0</v>
      </c>
      <c r="ED26">
        <v>51361</v>
      </c>
      <c r="EE26">
        <v>0</v>
      </c>
      <c r="EF26">
        <v>51361</v>
      </c>
      <c r="EG26">
        <v>0</v>
      </c>
      <c r="EH26">
        <v>175</v>
      </c>
      <c r="EI26">
        <v>0</v>
      </c>
      <c r="EJ26">
        <v>175</v>
      </c>
      <c r="EK26">
        <v>0</v>
      </c>
      <c r="EL26">
        <v>0</v>
      </c>
      <c r="EM26">
        <v>175</v>
      </c>
      <c r="EN26">
        <v>0</v>
      </c>
      <c r="EO26">
        <v>175</v>
      </c>
      <c r="EP26">
        <v>0</v>
      </c>
      <c r="EQ26">
        <v>56576</v>
      </c>
      <c r="ER26">
        <v>8746</v>
      </c>
      <c r="ES26">
        <v>65322</v>
      </c>
      <c r="ET26">
        <v>0</v>
      </c>
      <c r="EU26">
        <v>0</v>
      </c>
      <c r="EV26">
        <v>52372</v>
      </c>
      <c r="EW26">
        <v>2155</v>
      </c>
      <c r="EX26">
        <v>54527</v>
      </c>
      <c r="EY26">
        <v>0</v>
      </c>
      <c r="EZ26">
        <v>120031</v>
      </c>
      <c r="FA26">
        <v>0</v>
      </c>
      <c r="FB26">
        <v>120031</v>
      </c>
      <c r="FC26">
        <v>0</v>
      </c>
      <c r="FD26">
        <v>0</v>
      </c>
      <c r="FE26">
        <v>120031</v>
      </c>
      <c r="FF26">
        <v>0</v>
      </c>
      <c r="FG26">
        <v>120031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19704</v>
      </c>
      <c r="HL26">
        <v>0</v>
      </c>
      <c r="HM26">
        <v>19704</v>
      </c>
      <c r="HN26">
        <v>0</v>
      </c>
      <c r="HO26">
        <v>0</v>
      </c>
      <c r="HP26">
        <v>19704</v>
      </c>
      <c r="HQ26">
        <v>0</v>
      </c>
      <c r="HR26">
        <v>19704</v>
      </c>
      <c r="HS26">
        <v>0</v>
      </c>
      <c r="HT26">
        <v>19704</v>
      </c>
      <c r="HU26">
        <v>0</v>
      </c>
      <c r="HV26">
        <v>19704</v>
      </c>
      <c r="HW26">
        <v>0</v>
      </c>
      <c r="HX26">
        <v>0</v>
      </c>
      <c r="HY26">
        <v>19704</v>
      </c>
      <c r="HZ26">
        <v>0</v>
      </c>
      <c r="IA26">
        <v>19704</v>
      </c>
      <c r="IB26">
        <v>0</v>
      </c>
      <c r="IC26">
        <v>19704</v>
      </c>
      <c r="ID26">
        <v>0</v>
      </c>
      <c r="IE26">
        <v>19704</v>
      </c>
      <c r="IF26">
        <v>0</v>
      </c>
      <c r="IG26">
        <v>0</v>
      </c>
      <c r="IH26">
        <v>19704</v>
      </c>
      <c r="II26">
        <v>0</v>
      </c>
      <c r="IJ26">
        <v>19704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</row>
    <row r="27" spans="1:256" ht="13.5">
      <c r="A27" t="s">
        <v>155</v>
      </c>
      <c r="B27" t="s">
        <v>30</v>
      </c>
      <c r="C27">
        <v>1605434</v>
      </c>
      <c r="D27">
        <v>216863</v>
      </c>
      <c r="E27">
        <v>1822297</v>
      </c>
      <c r="F27">
        <v>0</v>
      </c>
      <c r="G27">
        <v>0</v>
      </c>
      <c r="H27">
        <v>1544693</v>
      </c>
      <c r="I27">
        <v>53526</v>
      </c>
      <c r="J27">
        <v>1598219</v>
      </c>
      <c r="K27">
        <v>0</v>
      </c>
      <c r="L27">
        <v>1605434</v>
      </c>
      <c r="M27">
        <v>216863</v>
      </c>
      <c r="N27">
        <v>1822297</v>
      </c>
      <c r="O27">
        <v>0</v>
      </c>
      <c r="P27">
        <v>0</v>
      </c>
      <c r="Q27">
        <v>1544693</v>
      </c>
      <c r="R27">
        <v>53526</v>
      </c>
      <c r="S27">
        <v>1598219</v>
      </c>
      <c r="T27">
        <v>0</v>
      </c>
      <c r="U27">
        <v>628201</v>
      </c>
      <c r="V27">
        <v>78417</v>
      </c>
      <c r="W27">
        <v>706618</v>
      </c>
      <c r="X27">
        <v>0</v>
      </c>
      <c r="Y27">
        <v>0</v>
      </c>
      <c r="Z27">
        <v>604877</v>
      </c>
      <c r="AA27">
        <v>13220</v>
      </c>
      <c r="AB27">
        <v>618097</v>
      </c>
      <c r="AC27">
        <v>0</v>
      </c>
      <c r="AD27">
        <v>17952</v>
      </c>
      <c r="AE27">
        <v>2528</v>
      </c>
      <c r="AF27">
        <v>20480</v>
      </c>
      <c r="AG27">
        <v>0</v>
      </c>
      <c r="AH27">
        <v>0</v>
      </c>
      <c r="AI27">
        <v>17262</v>
      </c>
      <c r="AJ27">
        <v>432</v>
      </c>
      <c r="AK27">
        <v>17694</v>
      </c>
      <c r="AL27">
        <v>0</v>
      </c>
      <c r="AM27">
        <v>561159</v>
      </c>
      <c r="AN27">
        <v>74086</v>
      </c>
      <c r="AO27">
        <v>635245</v>
      </c>
      <c r="AP27">
        <v>0</v>
      </c>
      <c r="AQ27">
        <v>0</v>
      </c>
      <c r="AR27">
        <v>539573</v>
      </c>
      <c r="AS27">
        <v>12650</v>
      </c>
      <c r="AT27">
        <v>552223</v>
      </c>
      <c r="AU27">
        <v>0</v>
      </c>
      <c r="AV27">
        <v>8023</v>
      </c>
      <c r="AW27">
        <v>0</v>
      </c>
      <c r="AX27">
        <v>8023</v>
      </c>
      <c r="AY27">
        <v>0</v>
      </c>
      <c r="AZ27">
        <v>0</v>
      </c>
      <c r="BA27">
        <v>8023</v>
      </c>
      <c r="BB27">
        <v>0</v>
      </c>
      <c r="BC27">
        <v>8023</v>
      </c>
      <c r="BD27">
        <v>0</v>
      </c>
      <c r="BE27">
        <v>17065</v>
      </c>
      <c r="BF27">
        <v>1803</v>
      </c>
      <c r="BG27">
        <v>18868</v>
      </c>
      <c r="BH27">
        <v>0</v>
      </c>
      <c r="BI27">
        <v>0</v>
      </c>
      <c r="BJ27">
        <v>16171</v>
      </c>
      <c r="BK27">
        <v>138</v>
      </c>
      <c r="BL27">
        <v>16309</v>
      </c>
      <c r="BM27">
        <v>0</v>
      </c>
      <c r="BN27">
        <v>32025</v>
      </c>
      <c r="BO27">
        <v>0</v>
      </c>
      <c r="BP27">
        <v>32025</v>
      </c>
      <c r="BQ27">
        <v>0</v>
      </c>
      <c r="BR27">
        <v>0</v>
      </c>
      <c r="BS27">
        <v>31871</v>
      </c>
      <c r="BT27">
        <v>0</v>
      </c>
      <c r="BU27">
        <v>31871</v>
      </c>
      <c r="BV27">
        <v>0</v>
      </c>
      <c r="BW27">
        <v>738698</v>
      </c>
      <c r="BX27">
        <v>130505</v>
      </c>
      <c r="BY27">
        <v>869203</v>
      </c>
      <c r="BZ27">
        <v>0</v>
      </c>
      <c r="CA27">
        <v>0</v>
      </c>
      <c r="CB27">
        <v>703730</v>
      </c>
      <c r="CC27">
        <v>37648</v>
      </c>
      <c r="CD27">
        <v>741378</v>
      </c>
      <c r="CE27">
        <v>0</v>
      </c>
      <c r="CF27">
        <v>730782</v>
      </c>
      <c r="CG27">
        <v>130505</v>
      </c>
      <c r="CH27">
        <v>861287</v>
      </c>
      <c r="CI27">
        <v>0</v>
      </c>
      <c r="CJ27">
        <v>0</v>
      </c>
      <c r="CK27">
        <v>695814</v>
      </c>
      <c r="CL27">
        <v>37648</v>
      </c>
      <c r="CM27">
        <v>733462</v>
      </c>
      <c r="CN27">
        <v>0</v>
      </c>
      <c r="CO27">
        <v>291582</v>
      </c>
      <c r="CP27">
        <v>48678</v>
      </c>
      <c r="CQ27">
        <v>340260</v>
      </c>
      <c r="CR27">
        <v>0</v>
      </c>
      <c r="CS27">
        <v>0</v>
      </c>
      <c r="CT27">
        <v>277630</v>
      </c>
      <c r="CU27">
        <v>14043</v>
      </c>
      <c r="CV27">
        <v>291673</v>
      </c>
      <c r="CW27">
        <v>0</v>
      </c>
      <c r="CX27">
        <v>367583</v>
      </c>
      <c r="CY27">
        <v>67119</v>
      </c>
      <c r="CZ27">
        <v>434702</v>
      </c>
      <c r="DA27">
        <v>0</v>
      </c>
      <c r="DB27">
        <v>0</v>
      </c>
      <c r="DC27">
        <v>349994</v>
      </c>
      <c r="DD27">
        <v>19362</v>
      </c>
      <c r="DE27">
        <v>369356</v>
      </c>
      <c r="DF27">
        <v>0</v>
      </c>
      <c r="DG27">
        <v>71617</v>
      </c>
      <c r="DH27">
        <v>14708</v>
      </c>
      <c r="DI27">
        <v>86325</v>
      </c>
      <c r="DJ27">
        <v>0</v>
      </c>
      <c r="DK27">
        <v>0</v>
      </c>
      <c r="DL27">
        <v>68190</v>
      </c>
      <c r="DM27">
        <v>4243</v>
      </c>
      <c r="DN27">
        <v>72433</v>
      </c>
      <c r="DO27">
        <v>0</v>
      </c>
      <c r="DP27">
        <v>7916</v>
      </c>
      <c r="DQ27">
        <v>0</v>
      </c>
      <c r="DR27">
        <v>7916</v>
      </c>
      <c r="DS27">
        <v>0</v>
      </c>
      <c r="DT27">
        <v>0</v>
      </c>
      <c r="DU27">
        <v>7916</v>
      </c>
      <c r="DV27">
        <v>0</v>
      </c>
      <c r="DW27">
        <v>7916</v>
      </c>
      <c r="DX27">
        <v>0</v>
      </c>
      <c r="DY27">
        <v>7875</v>
      </c>
      <c r="DZ27">
        <v>0</v>
      </c>
      <c r="EA27">
        <v>7875</v>
      </c>
      <c r="EB27">
        <v>0</v>
      </c>
      <c r="EC27">
        <v>0</v>
      </c>
      <c r="ED27">
        <v>7875</v>
      </c>
      <c r="EE27">
        <v>0</v>
      </c>
      <c r="EF27">
        <v>7875</v>
      </c>
      <c r="EG27">
        <v>0</v>
      </c>
      <c r="EH27">
        <v>41</v>
      </c>
      <c r="EI27">
        <v>0</v>
      </c>
      <c r="EJ27">
        <v>41</v>
      </c>
      <c r="EK27">
        <v>0</v>
      </c>
      <c r="EL27">
        <v>0</v>
      </c>
      <c r="EM27">
        <v>41</v>
      </c>
      <c r="EN27">
        <v>0</v>
      </c>
      <c r="EO27">
        <v>41</v>
      </c>
      <c r="EP27">
        <v>0</v>
      </c>
      <c r="EQ27">
        <v>35779</v>
      </c>
      <c r="ER27">
        <v>7941</v>
      </c>
      <c r="ES27">
        <v>43720</v>
      </c>
      <c r="ET27">
        <v>0</v>
      </c>
      <c r="EU27">
        <v>0</v>
      </c>
      <c r="EV27">
        <v>33330</v>
      </c>
      <c r="EW27">
        <v>2658</v>
      </c>
      <c r="EX27">
        <v>35988</v>
      </c>
      <c r="EY27">
        <v>0</v>
      </c>
      <c r="EZ27">
        <v>202756</v>
      </c>
      <c r="FA27">
        <v>0</v>
      </c>
      <c r="FB27">
        <v>202756</v>
      </c>
      <c r="FC27">
        <v>0</v>
      </c>
      <c r="FD27">
        <v>0</v>
      </c>
      <c r="FE27">
        <v>202756</v>
      </c>
      <c r="FF27">
        <v>0</v>
      </c>
      <c r="FG27">
        <v>202756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</row>
    <row r="28" spans="1:256" ht="13.5">
      <c r="A28" t="s">
        <v>156</v>
      </c>
      <c r="B28" t="s">
        <v>31</v>
      </c>
      <c r="C28">
        <v>1339109</v>
      </c>
      <c r="D28">
        <v>203907</v>
      </c>
      <c r="E28">
        <v>1543016</v>
      </c>
      <c r="F28">
        <v>0</v>
      </c>
      <c r="G28">
        <v>0</v>
      </c>
      <c r="H28">
        <v>1277152</v>
      </c>
      <c r="I28">
        <v>37855</v>
      </c>
      <c r="J28">
        <v>1315007</v>
      </c>
      <c r="K28">
        <v>0</v>
      </c>
      <c r="L28">
        <v>1339109</v>
      </c>
      <c r="M28">
        <v>203907</v>
      </c>
      <c r="N28">
        <v>1543016</v>
      </c>
      <c r="O28">
        <v>0</v>
      </c>
      <c r="P28">
        <v>0</v>
      </c>
      <c r="Q28">
        <v>1277152</v>
      </c>
      <c r="R28">
        <v>37855</v>
      </c>
      <c r="S28">
        <v>1315007</v>
      </c>
      <c r="T28">
        <v>0</v>
      </c>
      <c r="U28">
        <v>529252</v>
      </c>
      <c r="V28">
        <v>36123</v>
      </c>
      <c r="W28">
        <v>565375</v>
      </c>
      <c r="X28">
        <v>0</v>
      </c>
      <c r="Y28">
        <v>0</v>
      </c>
      <c r="Z28">
        <v>501215</v>
      </c>
      <c r="AA28">
        <v>8203</v>
      </c>
      <c r="AB28">
        <v>509418</v>
      </c>
      <c r="AC28">
        <v>0</v>
      </c>
      <c r="AD28">
        <v>17360</v>
      </c>
      <c r="AE28">
        <v>1386</v>
      </c>
      <c r="AF28">
        <v>18746</v>
      </c>
      <c r="AG28">
        <v>0</v>
      </c>
      <c r="AH28">
        <v>0</v>
      </c>
      <c r="AI28">
        <v>16772</v>
      </c>
      <c r="AJ28">
        <v>318</v>
      </c>
      <c r="AK28">
        <v>17090</v>
      </c>
      <c r="AL28">
        <v>0</v>
      </c>
      <c r="AM28">
        <v>423551</v>
      </c>
      <c r="AN28">
        <v>33823</v>
      </c>
      <c r="AO28">
        <v>457374</v>
      </c>
      <c r="AP28">
        <v>0</v>
      </c>
      <c r="AQ28">
        <v>0</v>
      </c>
      <c r="AR28">
        <v>409214</v>
      </c>
      <c r="AS28">
        <v>7770</v>
      </c>
      <c r="AT28">
        <v>416984</v>
      </c>
      <c r="AU28">
        <v>0</v>
      </c>
      <c r="AV28">
        <v>4983</v>
      </c>
      <c r="AW28">
        <v>0</v>
      </c>
      <c r="AX28">
        <v>4983</v>
      </c>
      <c r="AY28">
        <v>0</v>
      </c>
      <c r="AZ28">
        <v>0</v>
      </c>
      <c r="BA28">
        <v>4983</v>
      </c>
      <c r="BB28">
        <v>0</v>
      </c>
      <c r="BC28">
        <v>4983</v>
      </c>
      <c r="BD28">
        <v>0</v>
      </c>
      <c r="BE28">
        <v>24709</v>
      </c>
      <c r="BF28">
        <v>908</v>
      </c>
      <c r="BG28">
        <v>25617</v>
      </c>
      <c r="BH28">
        <v>0</v>
      </c>
      <c r="BI28">
        <v>0</v>
      </c>
      <c r="BJ28">
        <v>24155</v>
      </c>
      <c r="BK28">
        <v>115</v>
      </c>
      <c r="BL28">
        <v>24270</v>
      </c>
      <c r="BM28">
        <v>0</v>
      </c>
      <c r="BN28">
        <v>63632</v>
      </c>
      <c r="BO28">
        <v>6</v>
      </c>
      <c r="BP28">
        <v>63638</v>
      </c>
      <c r="BQ28">
        <v>0</v>
      </c>
      <c r="BR28">
        <v>0</v>
      </c>
      <c r="BS28">
        <v>51074</v>
      </c>
      <c r="BT28">
        <v>0</v>
      </c>
      <c r="BU28">
        <v>51074</v>
      </c>
      <c r="BV28">
        <v>0</v>
      </c>
      <c r="BW28">
        <v>697005</v>
      </c>
      <c r="BX28">
        <v>157554</v>
      </c>
      <c r="BY28">
        <v>854559</v>
      </c>
      <c r="BZ28">
        <v>0</v>
      </c>
      <c r="CA28">
        <v>0</v>
      </c>
      <c r="CB28">
        <v>664819</v>
      </c>
      <c r="CC28">
        <v>28563</v>
      </c>
      <c r="CD28">
        <v>693382</v>
      </c>
      <c r="CE28">
        <v>0</v>
      </c>
      <c r="CF28">
        <v>690226</v>
      </c>
      <c r="CG28">
        <v>157554</v>
      </c>
      <c r="CH28">
        <v>847780</v>
      </c>
      <c r="CI28">
        <v>0</v>
      </c>
      <c r="CJ28">
        <v>0</v>
      </c>
      <c r="CK28">
        <v>658040</v>
      </c>
      <c r="CL28">
        <v>28563</v>
      </c>
      <c r="CM28">
        <v>686603</v>
      </c>
      <c r="CN28">
        <v>0</v>
      </c>
      <c r="CO28">
        <v>202442</v>
      </c>
      <c r="CP28">
        <v>46163</v>
      </c>
      <c r="CQ28">
        <v>248605</v>
      </c>
      <c r="CR28">
        <v>0</v>
      </c>
      <c r="CS28">
        <v>0</v>
      </c>
      <c r="CT28">
        <v>192806</v>
      </c>
      <c r="CU28">
        <v>8369</v>
      </c>
      <c r="CV28">
        <v>201175</v>
      </c>
      <c r="CW28">
        <v>0</v>
      </c>
      <c r="CX28">
        <v>387962</v>
      </c>
      <c r="CY28">
        <v>88546</v>
      </c>
      <c r="CZ28">
        <v>476508</v>
      </c>
      <c r="DA28">
        <v>0</v>
      </c>
      <c r="DB28">
        <v>0</v>
      </c>
      <c r="DC28">
        <v>369818</v>
      </c>
      <c r="DD28">
        <v>16052</v>
      </c>
      <c r="DE28">
        <v>385870</v>
      </c>
      <c r="DF28">
        <v>0</v>
      </c>
      <c r="DG28">
        <v>99822</v>
      </c>
      <c r="DH28">
        <v>22845</v>
      </c>
      <c r="DI28">
        <v>122667</v>
      </c>
      <c r="DJ28">
        <v>0</v>
      </c>
      <c r="DK28">
        <v>0</v>
      </c>
      <c r="DL28">
        <v>95416</v>
      </c>
      <c r="DM28">
        <v>4142</v>
      </c>
      <c r="DN28">
        <v>99558</v>
      </c>
      <c r="DO28">
        <v>0</v>
      </c>
      <c r="DP28">
        <v>6779</v>
      </c>
      <c r="DQ28">
        <v>0</v>
      </c>
      <c r="DR28">
        <v>6779</v>
      </c>
      <c r="DS28">
        <v>0</v>
      </c>
      <c r="DT28">
        <v>0</v>
      </c>
      <c r="DU28">
        <v>6779</v>
      </c>
      <c r="DV28">
        <v>0</v>
      </c>
      <c r="DW28">
        <v>6779</v>
      </c>
      <c r="DX28">
        <v>0</v>
      </c>
      <c r="DY28">
        <v>6077</v>
      </c>
      <c r="DZ28">
        <v>0</v>
      </c>
      <c r="EA28">
        <v>6077</v>
      </c>
      <c r="EB28">
        <v>0</v>
      </c>
      <c r="EC28">
        <v>0</v>
      </c>
      <c r="ED28">
        <v>6077</v>
      </c>
      <c r="EE28">
        <v>0</v>
      </c>
      <c r="EF28">
        <v>6077</v>
      </c>
      <c r="EG28">
        <v>0</v>
      </c>
      <c r="EH28">
        <v>702</v>
      </c>
      <c r="EI28">
        <v>0</v>
      </c>
      <c r="EJ28">
        <v>702</v>
      </c>
      <c r="EK28">
        <v>0</v>
      </c>
      <c r="EL28">
        <v>0</v>
      </c>
      <c r="EM28">
        <v>702</v>
      </c>
      <c r="EN28">
        <v>0</v>
      </c>
      <c r="EO28">
        <v>702</v>
      </c>
      <c r="EP28">
        <v>0</v>
      </c>
      <c r="EQ28">
        <v>38662</v>
      </c>
      <c r="ER28">
        <v>4644</v>
      </c>
      <c r="ES28">
        <v>43306</v>
      </c>
      <c r="ET28">
        <v>0</v>
      </c>
      <c r="EU28">
        <v>0</v>
      </c>
      <c r="EV28">
        <v>36928</v>
      </c>
      <c r="EW28">
        <v>1089</v>
      </c>
      <c r="EX28">
        <v>38017</v>
      </c>
      <c r="EY28">
        <v>0</v>
      </c>
      <c r="EZ28">
        <v>74190</v>
      </c>
      <c r="FA28">
        <v>0</v>
      </c>
      <c r="FB28">
        <v>74190</v>
      </c>
      <c r="FC28">
        <v>0</v>
      </c>
      <c r="FD28">
        <v>0</v>
      </c>
      <c r="FE28">
        <v>74190</v>
      </c>
      <c r="FF28">
        <v>0</v>
      </c>
      <c r="FG28">
        <v>74190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5586</v>
      </c>
      <c r="FT28">
        <v>5586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5586</v>
      </c>
      <c r="GC28">
        <v>5586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</row>
    <row r="29" spans="1:256" ht="13.5">
      <c r="A29" t="s">
        <v>157</v>
      </c>
      <c r="B29" t="s">
        <v>32</v>
      </c>
      <c r="C29">
        <v>3074951</v>
      </c>
      <c r="D29">
        <v>347340</v>
      </c>
      <c r="E29">
        <v>3422291</v>
      </c>
      <c r="F29">
        <v>0</v>
      </c>
      <c r="G29">
        <v>0</v>
      </c>
      <c r="H29">
        <v>2984720</v>
      </c>
      <c r="I29">
        <v>95734</v>
      </c>
      <c r="J29">
        <v>3080454</v>
      </c>
      <c r="K29">
        <v>0</v>
      </c>
      <c r="L29">
        <v>3074951</v>
      </c>
      <c r="M29">
        <v>347340</v>
      </c>
      <c r="N29">
        <v>3422291</v>
      </c>
      <c r="O29">
        <v>0</v>
      </c>
      <c r="P29">
        <v>0</v>
      </c>
      <c r="Q29">
        <v>2984720</v>
      </c>
      <c r="R29">
        <v>95734</v>
      </c>
      <c r="S29">
        <v>3080454</v>
      </c>
      <c r="T29">
        <v>0</v>
      </c>
      <c r="U29">
        <v>1249750</v>
      </c>
      <c r="V29">
        <v>90503</v>
      </c>
      <c r="W29">
        <v>1340253</v>
      </c>
      <c r="X29">
        <v>0</v>
      </c>
      <c r="Y29">
        <v>0</v>
      </c>
      <c r="Z29">
        <v>1217009</v>
      </c>
      <c r="AA29">
        <v>29320</v>
      </c>
      <c r="AB29">
        <v>1246329</v>
      </c>
      <c r="AC29">
        <v>0</v>
      </c>
      <c r="AD29">
        <v>36784</v>
      </c>
      <c r="AE29">
        <v>2963</v>
      </c>
      <c r="AF29">
        <v>39747</v>
      </c>
      <c r="AG29">
        <v>0</v>
      </c>
      <c r="AH29">
        <v>0</v>
      </c>
      <c r="AI29">
        <v>35701</v>
      </c>
      <c r="AJ29">
        <v>973</v>
      </c>
      <c r="AK29">
        <v>36674</v>
      </c>
      <c r="AL29">
        <v>0</v>
      </c>
      <c r="AM29">
        <v>1014168</v>
      </c>
      <c r="AN29">
        <v>81687</v>
      </c>
      <c r="AO29">
        <v>1095855</v>
      </c>
      <c r="AP29">
        <v>0</v>
      </c>
      <c r="AQ29">
        <v>0</v>
      </c>
      <c r="AR29">
        <v>984320</v>
      </c>
      <c r="AS29">
        <v>26833</v>
      </c>
      <c r="AT29">
        <v>1011153</v>
      </c>
      <c r="AU29">
        <v>0</v>
      </c>
      <c r="AV29">
        <v>16850</v>
      </c>
      <c r="AW29">
        <v>0</v>
      </c>
      <c r="AX29">
        <v>16850</v>
      </c>
      <c r="AY29">
        <v>0</v>
      </c>
      <c r="AZ29">
        <v>0</v>
      </c>
      <c r="BA29">
        <v>16850</v>
      </c>
      <c r="BB29">
        <v>0</v>
      </c>
      <c r="BC29">
        <v>16850</v>
      </c>
      <c r="BD29">
        <v>0</v>
      </c>
      <c r="BE29">
        <v>68885</v>
      </c>
      <c r="BF29">
        <v>2028</v>
      </c>
      <c r="BG29">
        <v>70913</v>
      </c>
      <c r="BH29">
        <v>0</v>
      </c>
      <c r="BI29">
        <v>0</v>
      </c>
      <c r="BJ29">
        <v>67204</v>
      </c>
      <c r="BK29">
        <v>517</v>
      </c>
      <c r="BL29">
        <v>67721</v>
      </c>
      <c r="BM29">
        <v>0</v>
      </c>
      <c r="BN29">
        <v>129913</v>
      </c>
      <c r="BO29">
        <v>3825</v>
      </c>
      <c r="BP29">
        <v>133738</v>
      </c>
      <c r="BQ29">
        <v>0</v>
      </c>
      <c r="BR29">
        <v>0</v>
      </c>
      <c r="BS29">
        <v>129784</v>
      </c>
      <c r="BT29">
        <v>997</v>
      </c>
      <c r="BU29">
        <v>130781</v>
      </c>
      <c r="BV29">
        <v>0</v>
      </c>
      <c r="BW29">
        <v>1595334</v>
      </c>
      <c r="BX29">
        <v>245687</v>
      </c>
      <c r="BY29">
        <v>1841021</v>
      </c>
      <c r="BZ29">
        <v>0</v>
      </c>
      <c r="CA29">
        <v>0</v>
      </c>
      <c r="CB29">
        <v>1542299</v>
      </c>
      <c r="CC29">
        <v>63464</v>
      </c>
      <c r="CD29">
        <v>1605763</v>
      </c>
      <c r="CE29">
        <v>0</v>
      </c>
      <c r="CF29">
        <v>1562217</v>
      </c>
      <c r="CG29">
        <v>245687</v>
      </c>
      <c r="CH29">
        <v>1807904</v>
      </c>
      <c r="CI29">
        <v>0</v>
      </c>
      <c r="CJ29">
        <v>0</v>
      </c>
      <c r="CK29">
        <v>1509182</v>
      </c>
      <c r="CL29">
        <v>63464</v>
      </c>
      <c r="CM29">
        <v>1572646</v>
      </c>
      <c r="CN29">
        <v>0</v>
      </c>
      <c r="CO29">
        <v>587598</v>
      </c>
      <c r="CP29">
        <v>92410</v>
      </c>
      <c r="CQ29">
        <v>680008</v>
      </c>
      <c r="CR29">
        <v>0</v>
      </c>
      <c r="CS29">
        <v>0</v>
      </c>
      <c r="CT29">
        <v>567649</v>
      </c>
      <c r="CU29">
        <v>23871</v>
      </c>
      <c r="CV29">
        <v>591520</v>
      </c>
      <c r="CW29">
        <v>0</v>
      </c>
      <c r="CX29">
        <v>760729</v>
      </c>
      <c r="CY29">
        <v>119639</v>
      </c>
      <c r="CZ29">
        <v>880368</v>
      </c>
      <c r="DA29">
        <v>0</v>
      </c>
      <c r="DB29">
        <v>0</v>
      </c>
      <c r="DC29">
        <v>734904</v>
      </c>
      <c r="DD29">
        <v>30904</v>
      </c>
      <c r="DE29">
        <v>765808</v>
      </c>
      <c r="DF29">
        <v>0</v>
      </c>
      <c r="DG29">
        <v>213890</v>
      </c>
      <c r="DH29">
        <v>33638</v>
      </c>
      <c r="DI29">
        <v>247528</v>
      </c>
      <c r="DJ29">
        <v>0</v>
      </c>
      <c r="DK29">
        <v>0</v>
      </c>
      <c r="DL29">
        <v>206629</v>
      </c>
      <c r="DM29">
        <v>8689</v>
      </c>
      <c r="DN29">
        <v>215318</v>
      </c>
      <c r="DO29">
        <v>0</v>
      </c>
      <c r="DP29">
        <v>33117</v>
      </c>
      <c r="DQ29">
        <v>0</v>
      </c>
      <c r="DR29">
        <v>33117</v>
      </c>
      <c r="DS29">
        <v>0</v>
      </c>
      <c r="DT29">
        <v>0</v>
      </c>
      <c r="DU29">
        <v>33117</v>
      </c>
      <c r="DV29">
        <v>0</v>
      </c>
      <c r="DW29">
        <v>33117</v>
      </c>
      <c r="DX29">
        <v>0</v>
      </c>
      <c r="DY29">
        <v>32177</v>
      </c>
      <c r="DZ29">
        <v>0</v>
      </c>
      <c r="EA29">
        <v>32177</v>
      </c>
      <c r="EB29">
        <v>0</v>
      </c>
      <c r="EC29">
        <v>0</v>
      </c>
      <c r="ED29">
        <v>32177</v>
      </c>
      <c r="EE29">
        <v>0</v>
      </c>
      <c r="EF29">
        <v>32177</v>
      </c>
      <c r="EG29">
        <v>0</v>
      </c>
      <c r="EH29">
        <v>940</v>
      </c>
      <c r="EI29">
        <v>0</v>
      </c>
      <c r="EJ29">
        <v>940</v>
      </c>
      <c r="EK29">
        <v>0</v>
      </c>
      <c r="EL29">
        <v>0</v>
      </c>
      <c r="EM29">
        <v>940</v>
      </c>
      <c r="EN29">
        <v>0</v>
      </c>
      <c r="EO29">
        <v>940</v>
      </c>
      <c r="EP29">
        <v>0</v>
      </c>
      <c r="EQ29">
        <v>81698</v>
      </c>
      <c r="ER29">
        <v>11150</v>
      </c>
      <c r="ES29">
        <v>92848</v>
      </c>
      <c r="ET29">
        <v>0</v>
      </c>
      <c r="EU29">
        <v>0</v>
      </c>
      <c r="EV29">
        <v>77243</v>
      </c>
      <c r="EW29">
        <v>2950</v>
      </c>
      <c r="EX29">
        <v>80193</v>
      </c>
      <c r="EY29">
        <v>0</v>
      </c>
      <c r="EZ29">
        <v>148169</v>
      </c>
      <c r="FA29">
        <v>0</v>
      </c>
      <c r="FB29">
        <v>148169</v>
      </c>
      <c r="FC29">
        <v>0</v>
      </c>
      <c r="FD29">
        <v>0</v>
      </c>
      <c r="FE29">
        <v>148169</v>
      </c>
      <c r="FF29">
        <v>0</v>
      </c>
      <c r="FG29">
        <v>148169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</row>
    <row r="30" spans="1:256" ht="13.5">
      <c r="A30" t="s">
        <v>158</v>
      </c>
      <c r="B30" t="s">
        <v>33</v>
      </c>
      <c r="C30">
        <v>1098974</v>
      </c>
      <c r="D30">
        <v>115125</v>
      </c>
      <c r="E30">
        <v>1214099</v>
      </c>
      <c r="F30">
        <v>0</v>
      </c>
      <c r="G30">
        <v>0</v>
      </c>
      <c r="H30">
        <v>1063250</v>
      </c>
      <c r="I30">
        <v>24869</v>
      </c>
      <c r="J30">
        <v>1088119</v>
      </c>
      <c r="K30">
        <v>0</v>
      </c>
      <c r="L30">
        <v>1098974</v>
      </c>
      <c r="M30">
        <v>115125</v>
      </c>
      <c r="N30">
        <v>1214099</v>
      </c>
      <c r="O30">
        <v>0</v>
      </c>
      <c r="P30">
        <v>0</v>
      </c>
      <c r="Q30">
        <v>1063250</v>
      </c>
      <c r="R30">
        <v>24869</v>
      </c>
      <c r="S30">
        <v>1088119</v>
      </c>
      <c r="T30">
        <v>0</v>
      </c>
      <c r="U30">
        <v>493772</v>
      </c>
      <c r="V30">
        <v>22217</v>
      </c>
      <c r="W30">
        <v>515989</v>
      </c>
      <c r="X30">
        <v>0</v>
      </c>
      <c r="Y30">
        <v>0</v>
      </c>
      <c r="Z30">
        <v>482366</v>
      </c>
      <c r="AA30">
        <v>7794</v>
      </c>
      <c r="AB30">
        <v>490160</v>
      </c>
      <c r="AC30">
        <v>0</v>
      </c>
      <c r="AD30">
        <v>17078</v>
      </c>
      <c r="AE30">
        <v>858</v>
      </c>
      <c r="AF30">
        <v>17936</v>
      </c>
      <c r="AG30">
        <v>0</v>
      </c>
      <c r="AH30">
        <v>0</v>
      </c>
      <c r="AI30">
        <v>16648</v>
      </c>
      <c r="AJ30">
        <v>309</v>
      </c>
      <c r="AK30">
        <v>16957</v>
      </c>
      <c r="AL30">
        <v>0</v>
      </c>
      <c r="AM30">
        <v>411255</v>
      </c>
      <c r="AN30">
        <v>20603</v>
      </c>
      <c r="AO30">
        <v>431858</v>
      </c>
      <c r="AP30">
        <v>0</v>
      </c>
      <c r="AQ30">
        <v>0</v>
      </c>
      <c r="AR30">
        <v>400600</v>
      </c>
      <c r="AS30">
        <v>7420</v>
      </c>
      <c r="AT30">
        <v>408020</v>
      </c>
      <c r="AU30">
        <v>0</v>
      </c>
      <c r="AV30">
        <v>5960</v>
      </c>
      <c r="AW30">
        <v>0</v>
      </c>
      <c r="AX30">
        <v>5960</v>
      </c>
      <c r="AY30">
        <v>0</v>
      </c>
      <c r="AZ30">
        <v>0</v>
      </c>
      <c r="BA30">
        <v>5960</v>
      </c>
      <c r="BB30">
        <v>0</v>
      </c>
      <c r="BC30">
        <v>5960</v>
      </c>
      <c r="BD30">
        <v>0</v>
      </c>
      <c r="BE30">
        <v>21417</v>
      </c>
      <c r="BF30">
        <v>205</v>
      </c>
      <c r="BG30">
        <v>21622</v>
      </c>
      <c r="BH30">
        <v>0</v>
      </c>
      <c r="BI30">
        <v>0</v>
      </c>
      <c r="BJ30">
        <v>21313</v>
      </c>
      <c r="BK30">
        <v>18</v>
      </c>
      <c r="BL30">
        <v>21331</v>
      </c>
      <c r="BM30">
        <v>0</v>
      </c>
      <c r="BN30">
        <v>44022</v>
      </c>
      <c r="BO30">
        <v>551</v>
      </c>
      <c r="BP30">
        <v>44573</v>
      </c>
      <c r="BQ30">
        <v>0</v>
      </c>
      <c r="BR30">
        <v>0</v>
      </c>
      <c r="BS30">
        <v>43805</v>
      </c>
      <c r="BT30">
        <v>47</v>
      </c>
      <c r="BU30">
        <v>43852</v>
      </c>
      <c r="BV30">
        <v>0</v>
      </c>
      <c r="BW30">
        <v>502976</v>
      </c>
      <c r="BX30">
        <v>89632</v>
      </c>
      <c r="BY30">
        <v>592608</v>
      </c>
      <c r="BZ30">
        <v>0</v>
      </c>
      <c r="CA30">
        <v>0</v>
      </c>
      <c r="CB30">
        <v>480281</v>
      </c>
      <c r="CC30">
        <v>16084</v>
      </c>
      <c r="CD30">
        <v>496365</v>
      </c>
      <c r="CE30">
        <v>0</v>
      </c>
      <c r="CF30">
        <v>496299</v>
      </c>
      <c r="CG30">
        <v>89632</v>
      </c>
      <c r="CH30">
        <v>585931</v>
      </c>
      <c r="CI30">
        <v>0</v>
      </c>
      <c r="CJ30">
        <v>0</v>
      </c>
      <c r="CK30">
        <v>473604</v>
      </c>
      <c r="CL30">
        <v>16084</v>
      </c>
      <c r="CM30">
        <v>489688</v>
      </c>
      <c r="CN30">
        <v>0</v>
      </c>
      <c r="CO30">
        <v>149486</v>
      </c>
      <c r="CP30">
        <v>26890</v>
      </c>
      <c r="CQ30">
        <v>176376</v>
      </c>
      <c r="CR30">
        <v>0</v>
      </c>
      <c r="CS30">
        <v>0</v>
      </c>
      <c r="CT30">
        <v>142650</v>
      </c>
      <c r="CU30">
        <v>4825</v>
      </c>
      <c r="CV30">
        <v>147475</v>
      </c>
      <c r="CW30">
        <v>0</v>
      </c>
      <c r="CX30">
        <v>307556</v>
      </c>
      <c r="CY30">
        <v>55572</v>
      </c>
      <c r="CZ30">
        <v>363128</v>
      </c>
      <c r="DA30">
        <v>0</v>
      </c>
      <c r="DB30">
        <v>0</v>
      </c>
      <c r="DC30">
        <v>293492</v>
      </c>
      <c r="DD30">
        <v>9972</v>
      </c>
      <c r="DE30">
        <v>303464</v>
      </c>
      <c r="DF30">
        <v>0</v>
      </c>
      <c r="DG30">
        <v>39257</v>
      </c>
      <c r="DH30">
        <v>7170</v>
      </c>
      <c r="DI30">
        <v>46427</v>
      </c>
      <c r="DJ30">
        <v>0</v>
      </c>
      <c r="DK30">
        <v>0</v>
      </c>
      <c r="DL30">
        <v>37462</v>
      </c>
      <c r="DM30">
        <v>1287</v>
      </c>
      <c r="DN30">
        <v>38749</v>
      </c>
      <c r="DO30">
        <v>0</v>
      </c>
      <c r="DP30">
        <v>6677</v>
      </c>
      <c r="DQ30">
        <v>0</v>
      </c>
      <c r="DR30">
        <v>6677</v>
      </c>
      <c r="DS30">
        <v>0</v>
      </c>
      <c r="DT30">
        <v>0</v>
      </c>
      <c r="DU30">
        <v>6677</v>
      </c>
      <c r="DV30">
        <v>0</v>
      </c>
      <c r="DW30">
        <v>6677</v>
      </c>
      <c r="DX30">
        <v>0</v>
      </c>
      <c r="DY30">
        <v>6609</v>
      </c>
      <c r="DZ30">
        <v>0</v>
      </c>
      <c r="EA30">
        <v>6609</v>
      </c>
      <c r="EB30">
        <v>0</v>
      </c>
      <c r="EC30">
        <v>0</v>
      </c>
      <c r="ED30">
        <v>6609</v>
      </c>
      <c r="EE30">
        <v>0</v>
      </c>
      <c r="EF30">
        <v>6609</v>
      </c>
      <c r="EG30">
        <v>0</v>
      </c>
      <c r="EH30">
        <v>68</v>
      </c>
      <c r="EI30">
        <v>0</v>
      </c>
      <c r="EJ30">
        <v>68</v>
      </c>
      <c r="EK30">
        <v>0</v>
      </c>
      <c r="EL30">
        <v>0</v>
      </c>
      <c r="EM30">
        <v>68</v>
      </c>
      <c r="EN30">
        <v>0</v>
      </c>
      <c r="EO30">
        <v>68</v>
      </c>
      <c r="EP30">
        <v>0</v>
      </c>
      <c r="EQ30">
        <v>33597</v>
      </c>
      <c r="ER30">
        <v>3276</v>
      </c>
      <c r="ES30">
        <v>36873</v>
      </c>
      <c r="ET30">
        <v>0</v>
      </c>
      <c r="EU30">
        <v>0</v>
      </c>
      <c r="EV30">
        <v>31974</v>
      </c>
      <c r="EW30">
        <v>991</v>
      </c>
      <c r="EX30">
        <v>32965</v>
      </c>
      <c r="EY30">
        <v>0</v>
      </c>
      <c r="EZ30">
        <v>68629</v>
      </c>
      <c r="FA30">
        <v>0</v>
      </c>
      <c r="FB30">
        <v>68629</v>
      </c>
      <c r="FC30">
        <v>0</v>
      </c>
      <c r="FD30">
        <v>0</v>
      </c>
      <c r="FE30">
        <v>68629</v>
      </c>
      <c r="FF30">
        <v>0</v>
      </c>
      <c r="FG30">
        <v>68629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</row>
    <row r="31" spans="1:256" ht="13.5">
      <c r="A31" t="s">
        <v>159</v>
      </c>
      <c r="B31" t="s">
        <v>34</v>
      </c>
      <c r="C31">
        <v>3101285</v>
      </c>
      <c r="D31">
        <v>237275</v>
      </c>
      <c r="E31">
        <v>3338560</v>
      </c>
      <c r="F31">
        <v>0</v>
      </c>
      <c r="G31">
        <v>0</v>
      </c>
      <c r="H31">
        <v>3028241</v>
      </c>
      <c r="I31">
        <v>52409</v>
      </c>
      <c r="J31">
        <v>3080650</v>
      </c>
      <c r="K31">
        <v>0</v>
      </c>
      <c r="L31">
        <v>3101285</v>
      </c>
      <c r="M31">
        <v>237275</v>
      </c>
      <c r="N31">
        <v>3338560</v>
      </c>
      <c r="O31">
        <v>0</v>
      </c>
      <c r="P31">
        <v>0</v>
      </c>
      <c r="Q31">
        <v>3028241</v>
      </c>
      <c r="R31">
        <v>52409</v>
      </c>
      <c r="S31">
        <v>3080650</v>
      </c>
      <c r="T31">
        <v>0</v>
      </c>
      <c r="U31">
        <v>1281795</v>
      </c>
      <c r="V31">
        <v>61865</v>
      </c>
      <c r="W31">
        <v>1343660</v>
      </c>
      <c r="X31">
        <v>0</v>
      </c>
      <c r="Y31">
        <v>0</v>
      </c>
      <c r="Z31">
        <v>1249947</v>
      </c>
      <c r="AA31">
        <v>14830</v>
      </c>
      <c r="AB31">
        <v>1264777</v>
      </c>
      <c r="AC31">
        <v>0</v>
      </c>
      <c r="AD31">
        <v>37594</v>
      </c>
      <c r="AE31">
        <v>2030</v>
      </c>
      <c r="AF31">
        <v>39624</v>
      </c>
      <c r="AG31">
        <v>0</v>
      </c>
      <c r="AH31">
        <v>0</v>
      </c>
      <c r="AI31">
        <v>36552</v>
      </c>
      <c r="AJ31">
        <v>493</v>
      </c>
      <c r="AK31">
        <v>37045</v>
      </c>
      <c r="AL31">
        <v>0</v>
      </c>
      <c r="AM31">
        <v>1049736</v>
      </c>
      <c r="AN31">
        <v>56681</v>
      </c>
      <c r="AO31">
        <v>1106417</v>
      </c>
      <c r="AP31">
        <v>0</v>
      </c>
      <c r="AQ31">
        <v>0</v>
      </c>
      <c r="AR31">
        <v>1020628</v>
      </c>
      <c r="AS31">
        <v>13778</v>
      </c>
      <c r="AT31">
        <v>1034406</v>
      </c>
      <c r="AU31">
        <v>0</v>
      </c>
      <c r="AV31">
        <v>14148</v>
      </c>
      <c r="AW31">
        <v>0</v>
      </c>
      <c r="AX31">
        <v>14148</v>
      </c>
      <c r="AY31">
        <v>0</v>
      </c>
      <c r="AZ31">
        <v>0</v>
      </c>
      <c r="BA31">
        <v>14148</v>
      </c>
      <c r="BB31">
        <v>0</v>
      </c>
      <c r="BC31">
        <v>14148</v>
      </c>
      <c r="BD31">
        <v>0</v>
      </c>
      <c r="BE31">
        <v>69880</v>
      </c>
      <c r="BF31">
        <v>2943</v>
      </c>
      <c r="BG31">
        <v>72823</v>
      </c>
      <c r="BH31">
        <v>0</v>
      </c>
      <c r="BI31">
        <v>0</v>
      </c>
      <c r="BJ31">
        <v>68428</v>
      </c>
      <c r="BK31">
        <v>559</v>
      </c>
      <c r="BL31">
        <v>68987</v>
      </c>
      <c r="BM31">
        <v>0</v>
      </c>
      <c r="BN31">
        <v>124585</v>
      </c>
      <c r="BO31">
        <v>211</v>
      </c>
      <c r="BP31">
        <v>124796</v>
      </c>
      <c r="BQ31">
        <v>0</v>
      </c>
      <c r="BR31">
        <v>0</v>
      </c>
      <c r="BS31">
        <v>124339</v>
      </c>
      <c r="BT31">
        <v>0</v>
      </c>
      <c r="BU31">
        <v>124339</v>
      </c>
      <c r="BV31">
        <v>0</v>
      </c>
      <c r="BW31">
        <v>1473111</v>
      </c>
      <c r="BX31">
        <v>168237</v>
      </c>
      <c r="BY31">
        <v>1641348</v>
      </c>
      <c r="BZ31">
        <v>0</v>
      </c>
      <c r="CA31">
        <v>0</v>
      </c>
      <c r="CB31">
        <v>1434133</v>
      </c>
      <c r="CC31">
        <v>35054</v>
      </c>
      <c r="CD31">
        <v>1469187</v>
      </c>
      <c r="CE31">
        <v>0</v>
      </c>
      <c r="CF31">
        <v>1457162</v>
      </c>
      <c r="CG31">
        <v>168237</v>
      </c>
      <c r="CH31">
        <v>1625399</v>
      </c>
      <c r="CI31">
        <v>0</v>
      </c>
      <c r="CJ31">
        <v>0</v>
      </c>
      <c r="CK31">
        <v>1418184</v>
      </c>
      <c r="CL31">
        <v>35054</v>
      </c>
      <c r="CM31">
        <v>1453238</v>
      </c>
      <c r="CN31">
        <v>0</v>
      </c>
      <c r="CO31">
        <v>571415</v>
      </c>
      <c r="CP31">
        <v>65973</v>
      </c>
      <c r="CQ31">
        <v>637388</v>
      </c>
      <c r="CR31">
        <v>0</v>
      </c>
      <c r="CS31">
        <v>0</v>
      </c>
      <c r="CT31">
        <v>556130</v>
      </c>
      <c r="CU31">
        <v>13746</v>
      </c>
      <c r="CV31">
        <v>569876</v>
      </c>
      <c r="CW31">
        <v>0</v>
      </c>
      <c r="CX31">
        <v>741342</v>
      </c>
      <c r="CY31">
        <v>85592</v>
      </c>
      <c r="CZ31">
        <v>826934</v>
      </c>
      <c r="DA31">
        <v>0</v>
      </c>
      <c r="DB31">
        <v>0</v>
      </c>
      <c r="DC31">
        <v>721512</v>
      </c>
      <c r="DD31">
        <v>17834</v>
      </c>
      <c r="DE31">
        <v>739346</v>
      </c>
      <c r="DF31">
        <v>0</v>
      </c>
      <c r="DG31">
        <v>144405</v>
      </c>
      <c r="DH31">
        <v>16672</v>
      </c>
      <c r="DI31">
        <v>161077</v>
      </c>
      <c r="DJ31">
        <v>0</v>
      </c>
      <c r="DK31">
        <v>0</v>
      </c>
      <c r="DL31">
        <v>140542</v>
      </c>
      <c r="DM31">
        <v>3474</v>
      </c>
      <c r="DN31">
        <v>144016</v>
      </c>
      <c r="DO31">
        <v>0</v>
      </c>
      <c r="DP31">
        <v>15949</v>
      </c>
      <c r="DQ31">
        <v>0</v>
      </c>
      <c r="DR31">
        <v>15949</v>
      </c>
      <c r="DS31">
        <v>0</v>
      </c>
      <c r="DT31">
        <v>0</v>
      </c>
      <c r="DU31">
        <v>15949</v>
      </c>
      <c r="DV31">
        <v>0</v>
      </c>
      <c r="DW31">
        <v>15949</v>
      </c>
      <c r="DX31">
        <v>0</v>
      </c>
      <c r="DY31">
        <v>14932</v>
      </c>
      <c r="DZ31">
        <v>0</v>
      </c>
      <c r="EA31">
        <v>14932</v>
      </c>
      <c r="EB31">
        <v>0</v>
      </c>
      <c r="EC31">
        <v>0</v>
      </c>
      <c r="ED31">
        <v>14932</v>
      </c>
      <c r="EE31">
        <v>0</v>
      </c>
      <c r="EF31">
        <v>14932</v>
      </c>
      <c r="EG31">
        <v>0</v>
      </c>
      <c r="EH31">
        <v>1017</v>
      </c>
      <c r="EI31">
        <v>0</v>
      </c>
      <c r="EJ31">
        <v>1017</v>
      </c>
      <c r="EK31">
        <v>0</v>
      </c>
      <c r="EL31">
        <v>0</v>
      </c>
      <c r="EM31">
        <v>1017</v>
      </c>
      <c r="EN31">
        <v>0</v>
      </c>
      <c r="EO31">
        <v>1017</v>
      </c>
      <c r="EP31">
        <v>0</v>
      </c>
      <c r="EQ31">
        <v>76720</v>
      </c>
      <c r="ER31">
        <v>7173</v>
      </c>
      <c r="ES31">
        <v>83893</v>
      </c>
      <c r="ET31">
        <v>0</v>
      </c>
      <c r="EU31">
        <v>0</v>
      </c>
      <c r="EV31">
        <v>74502</v>
      </c>
      <c r="EW31">
        <v>2525</v>
      </c>
      <c r="EX31">
        <v>77027</v>
      </c>
      <c r="EY31">
        <v>0</v>
      </c>
      <c r="EZ31">
        <v>269659</v>
      </c>
      <c r="FA31">
        <v>0</v>
      </c>
      <c r="FB31">
        <v>269659</v>
      </c>
      <c r="FC31">
        <v>0</v>
      </c>
      <c r="FD31">
        <v>0</v>
      </c>
      <c r="FE31">
        <v>269659</v>
      </c>
      <c r="FF31">
        <v>0</v>
      </c>
      <c r="FG31">
        <v>269659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</row>
    <row r="32" spans="1:256" ht="13.5">
      <c r="A32" t="s">
        <v>160</v>
      </c>
      <c r="B32" t="s">
        <v>35</v>
      </c>
      <c r="C32">
        <v>59151</v>
      </c>
      <c r="D32">
        <v>2347</v>
      </c>
      <c r="E32">
        <v>61498</v>
      </c>
      <c r="F32">
        <v>0</v>
      </c>
      <c r="G32">
        <v>0</v>
      </c>
      <c r="H32">
        <v>58388</v>
      </c>
      <c r="I32">
        <v>1503</v>
      </c>
      <c r="J32">
        <v>59891</v>
      </c>
      <c r="K32">
        <v>0</v>
      </c>
      <c r="L32">
        <v>59151</v>
      </c>
      <c r="M32">
        <v>2347</v>
      </c>
      <c r="N32">
        <v>61498</v>
      </c>
      <c r="O32">
        <v>0</v>
      </c>
      <c r="P32">
        <v>0</v>
      </c>
      <c r="Q32">
        <v>58388</v>
      </c>
      <c r="R32">
        <v>1503</v>
      </c>
      <c r="S32">
        <v>59891</v>
      </c>
      <c r="T32">
        <v>0</v>
      </c>
      <c r="U32">
        <v>27577</v>
      </c>
      <c r="V32">
        <v>112</v>
      </c>
      <c r="W32">
        <v>27689</v>
      </c>
      <c r="X32">
        <v>0</v>
      </c>
      <c r="Y32">
        <v>0</v>
      </c>
      <c r="Z32">
        <v>27463</v>
      </c>
      <c r="AA32">
        <v>53</v>
      </c>
      <c r="AB32">
        <v>27516</v>
      </c>
      <c r="AC32">
        <v>0</v>
      </c>
      <c r="AD32">
        <v>816</v>
      </c>
      <c r="AE32">
        <v>10</v>
      </c>
      <c r="AF32">
        <v>826</v>
      </c>
      <c r="AG32">
        <v>0</v>
      </c>
      <c r="AH32">
        <v>0</v>
      </c>
      <c r="AI32">
        <v>813</v>
      </c>
      <c r="AJ32">
        <v>4</v>
      </c>
      <c r="AK32">
        <v>817</v>
      </c>
      <c r="AL32">
        <v>0</v>
      </c>
      <c r="AM32">
        <v>24222</v>
      </c>
      <c r="AN32">
        <v>102</v>
      </c>
      <c r="AO32">
        <v>24324</v>
      </c>
      <c r="AP32">
        <v>0</v>
      </c>
      <c r="AQ32">
        <v>0</v>
      </c>
      <c r="AR32">
        <v>24111</v>
      </c>
      <c r="AS32">
        <v>49</v>
      </c>
      <c r="AT32">
        <v>24160</v>
      </c>
      <c r="AU32">
        <v>0</v>
      </c>
      <c r="AV32">
        <v>634</v>
      </c>
      <c r="AW32">
        <v>0</v>
      </c>
      <c r="AX32">
        <v>634</v>
      </c>
      <c r="AY32">
        <v>0</v>
      </c>
      <c r="AZ32">
        <v>0</v>
      </c>
      <c r="BA32">
        <v>634</v>
      </c>
      <c r="BB32">
        <v>0</v>
      </c>
      <c r="BC32">
        <v>634</v>
      </c>
      <c r="BD32">
        <v>0</v>
      </c>
      <c r="BE32">
        <v>1848</v>
      </c>
      <c r="BF32">
        <v>0</v>
      </c>
      <c r="BG32">
        <v>1848</v>
      </c>
      <c r="BH32">
        <v>0</v>
      </c>
      <c r="BI32">
        <v>0</v>
      </c>
      <c r="BJ32">
        <v>1848</v>
      </c>
      <c r="BK32">
        <v>0</v>
      </c>
      <c r="BL32">
        <v>1848</v>
      </c>
      <c r="BM32">
        <v>0</v>
      </c>
      <c r="BN32">
        <v>691</v>
      </c>
      <c r="BO32">
        <v>0</v>
      </c>
      <c r="BP32">
        <v>691</v>
      </c>
      <c r="BQ32">
        <v>0</v>
      </c>
      <c r="BR32">
        <v>0</v>
      </c>
      <c r="BS32">
        <v>691</v>
      </c>
      <c r="BT32">
        <v>0</v>
      </c>
      <c r="BU32">
        <v>691</v>
      </c>
      <c r="BV32">
        <v>0</v>
      </c>
      <c r="BW32">
        <v>26119</v>
      </c>
      <c r="BX32">
        <v>2182</v>
      </c>
      <c r="BY32">
        <v>28301</v>
      </c>
      <c r="BZ32">
        <v>0</v>
      </c>
      <c r="CA32">
        <v>0</v>
      </c>
      <c r="CB32">
        <v>25533</v>
      </c>
      <c r="CC32">
        <v>1438</v>
      </c>
      <c r="CD32">
        <v>26971</v>
      </c>
      <c r="CE32">
        <v>0</v>
      </c>
      <c r="CF32">
        <v>26005</v>
      </c>
      <c r="CG32">
        <v>2182</v>
      </c>
      <c r="CH32">
        <v>28187</v>
      </c>
      <c r="CI32">
        <v>0</v>
      </c>
      <c r="CJ32">
        <v>0</v>
      </c>
      <c r="CK32">
        <v>25419</v>
      </c>
      <c r="CL32">
        <v>1438</v>
      </c>
      <c r="CM32">
        <v>26857</v>
      </c>
      <c r="CN32">
        <v>0</v>
      </c>
      <c r="CO32">
        <v>2189</v>
      </c>
      <c r="CP32">
        <v>155</v>
      </c>
      <c r="CQ32">
        <v>2344</v>
      </c>
      <c r="CR32">
        <v>0</v>
      </c>
      <c r="CS32">
        <v>0</v>
      </c>
      <c r="CT32">
        <v>2140</v>
      </c>
      <c r="CU32">
        <v>102</v>
      </c>
      <c r="CV32">
        <v>2242</v>
      </c>
      <c r="CW32">
        <v>0</v>
      </c>
      <c r="CX32">
        <v>14787</v>
      </c>
      <c r="CY32">
        <v>1981</v>
      </c>
      <c r="CZ32">
        <v>16768</v>
      </c>
      <c r="DA32">
        <v>0</v>
      </c>
      <c r="DB32">
        <v>0</v>
      </c>
      <c r="DC32">
        <v>14453</v>
      </c>
      <c r="DD32">
        <v>1306</v>
      </c>
      <c r="DE32">
        <v>15759</v>
      </c>
      <c r="DF32">
        <v>0</v>
      </c>
      <c r="DG32">
        <v>9029</v>
      </c>
      <c r="DH32">
        <v>46</v>
      </c>
      <c r="DI32">
        <v>9075</v>
      </c>
      <c r="DJ32">
        <v>0</v>
      </c>
      <c r="DK32">
        <v>0</v>
      </c>
      <c r="DL32">
        <v>8826</v>
      </c>
      <c r="DM32">
        <v>30</v>
      </c>
      <c r="DN32">
        <v>8856</v>
      </c>
      <c r="DO32">
        <v>0</v>
      </c>
      <c r="DP32">
        <v>114</v>
      </c>
      <c r="DQ32">
        <v>0</v>
      </c>
      <c r="DR32">
        <v>114</v>
      </c>
      <c r="DS32">
        <v>0</v>
      </c>
      <c r="DT32">
        <v>0</v>
      </c>
      <c r="DU32">
        <v>114</v>
      </c>
      <c r="DV32">
        <v>0</v>
      </c>
      <c r="DW32">
        <v>114</v>
      </c>
      <c r="DX32">
        <v>0</v>
      </c>
      <c r="DY32">
        <v>19</v>
      </c>
      <c r="DZ32">
        <v>0</v>
      </c>
      <c r="EA32">
        <v>19</v>
      </c>
      <c r="EB32">
        <v>0</v>
      </c>
      <c r="EC32">
        <v>0</v>
      </c>
      <c r="ED32">
        <v>19</v>
      </c>
      <c r="EE32">
        <v>0</v>
      </c>
      <c r="EF32">
        <v>19</v>
      </c>
      <c r="EG32">
        <v>0</v>
      </c>
      <c r="EH32">
        <v>95</v>
      </c>
      <c r="EI32">
        <v>0</v>
      </c>
      <c r="EJ32">
        <v>95</v>
      </c>
      <c r="EK32">
        <v>0</v>
      </c>
      <c r="EL32">
        <v>0</v>
      </c>
      <c r="EM32">
        <v>95</v>
      </c>
      <c r="EN32">
        <v>0</v>
      </c>
      <c r="EO32">
        <v>95</v>
      </c>
      <c r="EP32">
        <v>0</v>
      </c>
      <c r="EQ32">
        <v>1602</v>
      </c>
      <c r="ER32">
        <v>53</v>
      </c>
      <c r="ES32">
        <v>1655</v>
      </c>
      <c r="ET32">
        <v>0</v>
      </c>
      <c r="EU32">
        <v>0</v>
      </c>
      <c r="EV32">
        <v>1539</v>
      </c>
      <c r="EW32">
        <v>12</v>
      </c>
      <c r="EX32">
        <v>1551</v>
      </c>
      <c r="EY32">
        <v>0</v>
      </c>
      <c r="EZ32">
        <v>3853</v>
      </c>
      <c r="FA32">
        <v>0</v>
      </c>
      <c r="FB32">
        <v>3853</v>
      </c>
      <c r="FC32">
        <v>0</v>
      </c>
      <c r="FD32">
        <v>0</v>
      </c>
      <c r="FE32">
        <v>3853</v>
      </c>
      <c r="FF32">
        <v>0</v>
      </c>
      <c r="FG32">
        <v>3853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</row>
    <row r="33" spans="1:256" ht="13.5">
      <c r="A33" t="s">
        <v>161</v>
      </c>
      <c r="B33" t="s">
        <v>36</v>
      </c>
      <c r="C33">
        <v>74046</v>
      </c>
      <c r="D33">
        <v>21294</v>
      </c>
      <c r="E33">
        <v>95340</v>
      </c>
      <c r="F33">
        <v>0</v>
      </c>
      <c r="G33">
        <v>0</v>
      </c>
      <c r="H33">
        <v>69127</v>
      </c>
      <c r="I33">
        <v>8573</v>
      </c>
      <c r="J33">
        <v>77700</v>
      </c>
      <c r="K33">
        <v>0</v>
      </c>
      <c r="L33">
        <v>74046</v>
      </c>
      <c r="M33">
        <v>21294</v>
      </c>
      <c r="N33">
        <v>95340</v>
      </c>
      <c r="O33">
        <v>0</v>
      </c>
      <c r="P33">
        <v>0</v>
      </c>
      <c r="Q33">
        <v>69127</v>
      </c>
      <c r="R33">
        <v>8573</v>
      </c>
      <c r="S33">
        <v>77700</v>
      </c>
      <c r="T33">
        <v>0</v>
      </c>
      <c r="U33">
        <v>30011</v>
      </c>
      <c r="V33">
        <v>7109</v>
      </c>
      <c r="W33">
        <v>37120</v>
      </c>
      <c r="X33">
        <v>0</v>
      </c>
      <c r="Y33">
        <v>0</v>
      </c>
      <c r="Z33">
        <v>28922</v>
      </c>
      <c r="AA33">
        <v>4271</v>
      </c>
      <c r="AB33">
        <v>33193</v>
      </c>
      <c r="AC33">
        <v>0</v>
      </c>
      <c r="AD33">
        <v>1053</v>
      </c>
      <c r="AE33">
        <v>264</v>
      </c>
      <c r="AF33">
        <v>1317</v>
      </c>
      <c r="AG33">
        <v>0</v>
      </c>
      <c r="AH33">
        <v>0</v>
      </c>
      <c r="AI33">
        <v>1006</v>
      </c>
      <c r="AJ33">
        <v>105</v>
      </c>
      <c r="AK33">
        <v>1111</v>
      </c>
      <c r="AL33">
        <v>0</v>
      </c>
      <c r="AM33">
        <v>26360</v>
      </c>
      <c r="AN33">
        <v>6795</v>
      </c>
      <c r="AO33">
        <v>33155</v>
      </c>
      <c r="AP33">
        <v>0</v>
      </c>
      <c r="AQ33">
        <v>0</v>
      </c>
      <c r="AR33">
        <v>25368</v>
      </c>
      <c r="AS33">
        <v>4116</v>
      </c>
      <c r="AT33">
        <v>29484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1640</v>
      </c>
      <c r="BF33">
        <v>50</v>
      </c>
      <c r="BG33">
        <v>1690</v>
      </c>
      <c r="BH33">
        <v>0</v>
      </c>
      <c r="BI33">
        <v>0</v>
      </c>
      <c r="BJ33">
        <v>1590</v>
      </c>
      <c r="BK33">
        <v>50</v>
      </c>
      <c r="BL33">
        <v>1640</v>
      </c>
      <c r="BM33">
        <v>0</v>
      </c>
      <c r="BN33">
        <v>958</v>
      </c>
      <c r="BO33">
        <v>0</v>
      </c>
      <c r="BP33">
        <v>958</v>
      </c>
      <c r="BQ33">
        <v>0</v>
      </c>
      <c r="BR33">
        <v>0</v>
      </c>
      <c r="BS33">
        <v>958</v>
      </c>
      <c r="BT33">
        <v>0</v>
      </c>
      <c r="BU33">
        <v>958</v>
      </c>
      <c r="BV33">
        <v>0</v>
      </c>
      <c r="BW33">
        <v>37348</v>
      </c>
      <c r="BX33">
        <v>13875</v>
      </c>
      <c r="BY33">
        <v>51223</v>
      </c>
      <c r="BZ33">
        <v>0</v>
      </c>
      <c r="CA33">
        <v>0</v>
      </c>
      <c r="CB33">
        <v>33747</v>
      </c>
      <c r="CC33">
        <v>4195</v>
      </c>
      <c r="CD33">
        <v>37942</v>
      </c>
      <c r="CE33">
        <v>0</v>
      </c>
      <c r="CF33">
        <v>36112</v>
      </c>
      <c r="CG33">
        <v>13875</v>
      </c>
      <c r="CH33">
        <v>49987</v>
      </c>
      <c r="CI33">
        <v>0</v>
      </c>
      <c r="CJ33">
        <v>0</v>
      </c>
      <c r="CK33">
        <v>32511</v>
      </c>
      <c r="CL33">
        <v>4195</v>
      </c>
      <c r="CM33">
        <v>36706</v>
      </c>
      <c r="CN33">
        <v>0</v>
      </c>
      <c r="CO33">
        <v>1124</v>
      </c>
      <c r="CP33">
        <v>115</v>
      </c>
      <c r="CQ33">
        <v>1239</v>
      </c>
      <c r="CR33">
        <v>0</v>
      </c>
      <c r="CS33">
        <v>0</v>
      </c>
      <c r="CT33">
        <v>1039</v>
      </c>
      <c r="CU33">
        <v>102</v>
      </c>
      <c r="CV33">
        <v>1141</v>
      </c>
      <c r="CW33">
        <v>0</v>
      </c>
      <c r="CX33">
        <v>27513</v>
      </c>
      <c r="CY33">
        <v>13760</v>
      </c>
      <c r="CZ33">
        <v>41273</v>
      </c>
      <c r="DA33">
        <v>0</v>
      </c>
      <c r="DB33">
        <v>0</v>
      </c>
      <c r="DC33">
        <v>23997</v>
      </c>
      <c r="DD33">
        <v>4093</v>
      </c>
      <c r="DE33">
        <v>28090</v>
      </c>
      <c r="DF33">
        <v>0</v>
      </c>
      <c r="DG33">
        <v>7475</v>
      </c>
      <c r="DH33">
        <v>0</v>
      </c>
      <c r="DI33">
        <v>7475</v>
      </c>
      <c r="DJ33">
        <v>0</v>
      </c>
      <c r="DK33">
        <v>0</v>
      </c>
      <c r="DL33">
        <v>7475</v>
      </c>
      <c r="DM33">
        <v>0</v>
      </c>
      <c r="DN33">
        <v>7475</v>
      </c>
      <c r="DO33">
        <v>0</v>
      </c>
      <c r="DP33">
        <v>1236</v>
      </c>
      <c r="DQ33">
        <v>0</v>
      </c>
      <c r="DR33">
        <v>1236</v>
      </c>
      <c r="DS33">
        <v>0</v>
      </c>
      <c r="DT33">
        <v>0</v>
      </c>
      <c r="DU33">
        <v>1236</v>
      </c>
      <c r="DV33">
        <v>0</v>
      </c>
      <c r="DW33">
        <v>1236</v>
      </c>
      <c r="DX33">
        <v>0</v>
      </c>
      <c r="DY33">
        <v>1098</v>
      </c>
      <c r="DZ33">
        <v>0</v>
      </c>
      <c r="EA33">
        <v>1098</v>
      </c>
      <c r="EB33">
        <v>0</v>
      </c>
      <c r="EC33">
        <v>0</v>
      </c>
      <c r="ED33">
        <v>1098</v>
      </c>
      <c r="EE33">
        <v>0</v>
      </c>
      <c r="EF33">
        <v>1098</v>
      </c>
      <c r="EG33">
        <v>0</v>
      </c>
      <c r="EH33">
        <v>138</v>
      </c>
      <c r="EI33">
        <v>0</v>
      </c>
      <c r="EJ33">
        <v>138</v>
      </c>
      <c r="EK33">
        <v>0</v>
      </c>
      <c r="EL33">
        <v>0</v>
      </c>
      <c r="EM33">
        <v>138</v>
      </c>
      <c r="EN33">
        <v>0</v>
      </c>
      <c r="EO33">
        <v>138</v>
      </c>
      <c r="EP33">
        <v>0</v>
      </c>
      <c r="EQ33">
        <v>1963</v>
      </c>
      <c r="ER33">
        <v>310</v>
      </c>
      <c r="ES33">
        <v>2273</v>
      </c>
      <c r="ET33">
        <v>0</v>
      </c>
      <c r="EU33">
        <v>0</v>
      </c>
      <c r="EV33">
        <v>1734</v>
      </c>
      <c r="EW33">
        <v>107</v>
      </c>
      <c r="EX33">
        <v>1841</v>
      </c>
      <c r="EY33">
        <v>0</v>
      </c>
      <c r="EZ33">
        <v>4724</v>
      </c>
      <c r="FA33">
        <v>0</v>
      </c>
      <c r="FB33">
        <v>4724</v>
      </c>
      <c r="FC33">
        <v>0</v>
      </c>
      <c r="FD33">
        <v>0</v>
      </c>
      <c r="FE33">
        <v>4724</v>
      </c>
      <c r="FF33">
        <v>0</v>
      </c>
      <c r="FG33">
        <v>4724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</row>
    <row r="34" spans="1:256" ht="13.5">
      <c r="A34" t="s">
        <v>162</v>
      </c>
      <c r="B34" t="s">
        <v>37</v>
      </c>
      <c r="C34">
        <v>55674</v>
      </c>
      <c r="D34">
        <v>5478</v>
      </c>
      <c r="E34">
        <v>61152</v>
      </c>
      <c r="F34">
        <v>0</v>
      </c>
      <c r="G34">
        <v>0</v>
      </c>
      <c r="H34">
        <v>53913</v>
      </c>
      <c r="I34">
        <v>1764</v>
      </c>
      <c r="J34">
        <v>55677</v>
      </c>
      <c r="K34">
        <v>0</v>
      </c>
      <c r="L34">
        <v>55674</v>
      </c>
      <c r="M34">
        <v>5478</v>
      </c>
      <c r="N34">
        <v>61152</v>
      </c>
      <c r="O34">
        <v>0</v>
      </c>
      <c r="P34">
        <v>0</v>
      </c>
      <c r="Q34">
        <v>53913</v>
      </c>
      <c r="R34">
        <v>1764</v>
      </c>
      <c r="S34">
        <v>55677</v>
      </c>
      <c r="T34">
        <v>0</v>
      </c>
      <c r="U34">
        <v>21614</v>
      </c>
      <c r="V34">
        <v>0</v>
      </c>
      <c r="W34">
        <v>21614</v>
      </c>
      <c r="X34">
        <v>0</v>
      </c>
      <c r="Y34">
        <v>0</v>
      </c>
      <c r="Z34">
        <v>21483</v>
      </c>
      <c r="AA34">
        <v>0</v>
      </c>
      <c r="AB34">
        <v>21483</v>
      </c>
      <c r="AC34">
        <v>0</v>
      </c>
      <c r="AD34">
        <v>594</v>
      </c>
      <c r="AE34">
        <v>0</v>
      </c>
      <c r="AF34">
        <v>594</v>
      </c>
      <c r="AG34">
        <v>0</v>
      </c>
      <c r="AH34">
        <v>0</v>
      </c>
      <c r="AI34">
        <v>591</v>
      </c>
      <c r="AJ34">
        <v>0</v>
      </c>
      <c r="AK34">
        <v>591</v>
      </c>
      <c r="AL34">
        <v>0</v>
      </c>
      <c r="AM34">
        <v>17554</v>
      </c>
      <c r="AN34">
        <v>0</v>
      </c>
      <c r="AO34">
        <v>17554</v>
      </c>
      <c r="AP34">
        <v>0</v>
      </c>
      <c r="AQ34">
        <v>0</v>
      </c>
      <c r="AR34">
        <v>17426</v>
      </c>
      <c r="AS34">
        <v>0</v>
      </c>
      <c r="AT34">
        <v>17426</v>
      </c>
      <c r="AU34">
        <v>0</v>
      </c>
      <c r="AV34">
        <v>378</v>
      </c>
      <c r="AW34">
        <v>0</v>
      </c>
      <c r="AX34">
        <v>378</v>
      </c>
      <c r="AY34">
        <v>0</v>
      </c>
      <c r="AZ34">
        <v>0</v>
      </c>
      <c r="BA34">
        <v>378</v>
      </c>
      <c r="BB34">
        <v>0</v>
      </c>
      <c r="BC34">
        <v>378</v>
      </c>
      <c r="BD34">
        <v>0</v>
      </c>
      <c r="BE34">
        <v>2775</v>
      </c>
      <c r="BF34">
        <v>0</v>
      </c>
      <c r="BG34">
        <v>2775</v>
      </c>
      <c r="BH34">
        <v>0</v>
      </c>
      <c r="BI34">
        <v>0</v>
      </c>
      <c r="BJ34">
        <v>2775</v>
      </c>
      <c r="BK34">
        <v>0</v>
      </c>
      <c r="BL34">
        <v>2775</v>
      </c>
      <c r="BM34">
        <v>0</v>
      </c>
      <c r="BN34">
        <v>691</v>
      </c>
      <c r="BO34">
        <v>0</v>
      </c>
      <c r="BP34">
        <v>691</v>
      </c>
      <c r="BQ34">
        <v>0</v>
      </c>
      <c r="BR34">
        <v>0</v>
      </c>
      <c r="BS34">
        <v>691</v>
      </c>
      <c r="BT34">
        <v>0</v>
      </c>
      <c r="BU34">
        <v>691</v>
      </c>
      <c r="BV34">
        <v>0</v>
      </c>
      <c r="BW34">
        <v>27563</v>
      </c>
      <c r="BX34">
        <v>5478</v>
      </c>
      <c r="BY34">
        <v>33041</v>
      </c>
      <c r="BZ34">
        <v>0</v>
      </c>
      <c r="CA34">
        <v>0</v>
      </c>
      <c r="CB34">
        <v>25933</v>
      </c>
      <c r="CC34">
        <v>1764</v>
      </c>
      <c r="CD34">
        <v>27697</v>
      </c>
      <c r="CE34">
        <v>0</v>
      </c>
      <c r="CF34">
        <v>26986</v>
      </c>
      <c r="CG34">
        <v>5478</v>
      </c>
      <c r="CH34">
        <v>32464</v>
      </c>
      <c r="CI34">
        <v>0</v>
      </c>
      <c r="CJ34">
        <v>0</v>
      </c>
      <c r="CK34">
        <v>25356</v>
      </c>
      <c r="CL34">
        <v>1764</v>
      </c>
      <c r="CM34">
        <v>27120</v>
      </c>
      <c r="CN34">
        <v>0</v>
      </c>
      <c r="CO34">
        <v>1147</v>
      </c>
      <c r="CP34">
        <v>193</v>
      </c>
      <c r="CQ34">
        <v>1340</v>
      </c>
      <c r="CR34">
        <v>0</v>
      </c>
      <c r="CS34">
        <v>0</v>
      </c>
      <c r="CT34">
        <v>1045</v>
      </c>
      <c r="CU34">
        <v>88</v>
      </c>
      <c r="CV34">
        <v>1133</v>
      </c>
      <c r="CW34">
        <v>0</v>
      </c>
      <c r="CX34">
        <v>15122</v>
      </c>
      <c r="CY34">
        <v>5285</v>
      </c>
      <c r="CZ34">
        <v>20407</v>
      </c>
      <c r="DA34">
        <v>0</v>
      </c>
      <c r="DB34">
        <v>0</v>
      </c>
      <c r="DC34">
        <v>13594</v>
      </c>
      <c r="DD34">
        <v>1676</v>
      </c>
      <c r="DE34">
        <v>15270</v>
      </c>
      <c r="DF34">
        <v>0</v>
      </c>
      <c r="DG34">
        <v>10717</v>
      </c>
      <c r="DH34">
        <v>0</v>
      </c>
      <c r="DI34">
        <v>10717</v>
      </c>
      <c r="DJ34">
        <v>0</v>
      </c>
      <c r="DK34">
        <v>0</v>
      </c>
      <c r="DL34">
        <v>10717</v>
      </c>
      <c r="DM34">
        <v>0</v>
      </c>
      <c r="DN34">
        <v>10717</v>
      </c>
      <c r="DO34">
        <v>0</v>
      </c>
      <c r="DP34">
        <v>577</v>
      </c>
      <c r="DQ34">
        <v>0</v>
      </c>
      <c r="DR34">
        <v>577</v>
      </c>
      <c r="DS34">
        <v>0</v>
      </c>
      <c r="DT34">
        <v>0</v>
      </c>
      <c r="DU34">
        <v>577</v>
      </c>
      <c r="DV34">
        <v>0</v>
      </c>
      <c r="DW34">
        <v>577</v>
      </c>
      <c r="DX34">
        <v>0</v>
      </c>
      <c r="DY34">
        <v>535</v>
      </c>
      <c r="DZ34">
        <v>0</v>
      </c>
      <c r="EA34">
        <v>535</v>
      </c>
      <c r="EB34">
        <v>0</v>
      </c>
      <c r="EC34">
        <v>0</v>
      </c>
      <c r="ED34">
        <v>535</v>
      </c>
      <c r="EE34">
        <v>0</v>
      </c>
      <c r="EF34">
        <v>535</v>
      </c>
      <c r="EG34">
        <v>0</v>
      </c>
      <c r="EH34">
        <v>42</v>
      </c>
      <c r="EI34">
        <v>0</v>
      </c>
      <c r="EJ34">
        <v>42</v>
      </c>
      <c r="EK34">
        <v>0</v>
      </c>
      <c r="EL34">
        <v>0</v>
      </c>
      <c r="EM34">
        <v>42</v>
      </c>
      <c r="EN34">
        <v>0</v>
      </c>
      <c r="EO34">
        <v>42</v>
      </c>
      <c r="EP34">
        <v>0</v>
      </c>
      <c r="EQ34">
        <v>1893</v>
      </c>
      <c r="ER34">
        <v>0</v>
      </c>
      <c r="ES34">
        <v>1893</v>
      </c>
      <c r="ET34">
        <v>0</v>
      </c>
      <c r="EU34">
        <v>0</v>
      </c>
      <c r="EV34">
        <v>1893</v>
      </c>
      <c r="EW34">
        <v>0</v>
      </c>
      <c r="EX34">
        <v>1893</v>
      </c>
      <c r="EY34">
        <v>0</v>
      </c>
      <c r="EZ34">
        <v>4579</v>
      </c>
      <c r="FA34">
        <v>0</v>
      </c>
      <c r="FB34">
        <v>4579</v>
      </c>
      <c r="FC34">
        <v>0</v>
      </c>
      <c r="FD34">
        <v>0</v>
      </c>
      <c r="FE34">
        <v>4579</v>
      </c>
      <c r="FF34">
        <v>0</v>
      </c>
      <c r="FG34">
        <v>4579</v>
      </c>
      <c r="FH34">
        <v>0</v>
      </c>
      <c r="FI34">
        <v>25</v>
      </c>
      <c r="FJ34">
        <v>0</v>
      </c>
      <c r="FK34">
        <v>25</v>
      </c>
      <c r="FL34">
        <v>0</v>
      </c>
      <c r="FM34">
        <v>0</v>
      </c>
      <c r="FN34">
        <v>25</v>
      </c>
      <c r="FO34">
        <v>0</v>
      </c>
      <c r="FP34">
        <v>25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</row>
    <row r="35" spans="1:256" ht="13.5">
      <c r="A35" t="s">
        <v>163</v>
      </c>
      <c r="B35" t="s">
        <v>38</v>
      </c>
      <c r="C35">
        <v>26646</v>
      </c>
      <c r="D35">
        <v>1190</v>
      </c>
      <c r="E35">
        <v>27836</v>
      </c>
      <c r="F35">
        <v>0</v>
      </c>
      <c r="G35">
        <v>0</v>
      </c>
      <c r="H35">
        <v>25224</v>
      </c>
      <c r="I35">
        <v>255</v>
      </c>
      <c r="J35">
        <v>25479</v>
      </c>
      <c r="K35">
        <v>0</v>
      </c>
      <c r="L35">
        <v>26646</v>
      </c>
      <c r="M35">
        <v>1190</v>
      </c>
      <c r="N35">
        <v>27836</v>
      </c>
      <c r="O35">
        <v>0</v>
      </c>
      <c r="P35">
        <v>0</v>
      </c>
      <c r="Q35">
        <v>25224</v>
      </c>
      <c r="R35">
        <v>255</v>
      </c>
      <c r="S35">
        <v>25479</v>
      </c>
      <c r="T35">
        <v>0</v>
      </c>
      <c r="U35">
        <v>14484</v>
      </c>
      <c r="V35">
        <v>592</v>
      </c>
      <c r="W35">
        <v>15076</v>
      </c>
      <c r="X35">
        <v>0</v>
      </c>
      <c r="Y35">
        <v>0</v>
      </c>
      <c r="Z35">
        <v>13632</v>
      </c>
      <c r="AA35">
        <v>113</v>
      </c>
      <c r="AB35">
        <v>13745</v>
      </c>
      <c r="AC35">
        <v>0</v>
      </c>
      <c r="AD35">
        <v>463</v>
      </c>
      <c r="AE35">
        <v>26</v>
      </c>
      <c r="AF35">
        <v>489</v>
      </c>
      <c r="AG35">
        <v>0</v>
      </c>
      <c r="AH35">
        <v>0</v>
      </c>
      <c r="AI35">
        <v>432</v>
      </c>
      <c r="AJ35">
        <v>2</v>
      </c>
      <c r="AK35">
        <v>434</v>
      </c>
      <c r="AL35">
        <v>0</v>
      </c>
      <c r="AM35">
        <v>12458</v>
      </c>
      <c r="AN35">
        <v>507</v>
      </c>
      <c r="AO35">
        <v>12965</v>
      </c>
      <c r="AP35">
        <v>0</v>
      </c>
      <c r="AQ35">
        <v>0</v>
      </c>
      <c r="AR35">
        <v>11637</v>
      </c>
      <c r="AS35">
        <v>52</v>
      </c>
      <c r="AT35">
        <v>11689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1244</v>
      </c>
      <c r="BF35">
        <v>50</v>
      </c>
      <c r="BG35">
        <v>1294</v>
      </c>
      <c r="BH35">
        <v>0</v>
      </c>
      <c r="BI35">
        <v>0</v>
      </c>
      <c r="BJ35">
        <v>1244</v>
      </c>
      <c r="BK35">
        <v>50</v>
      </c>
      <c r="BL35">
        <v>1294</v>
      </c>
      <c r="BM35">
        <v>0</v>
      </c>
      <c r="BN35">
        <v>319</v>
      </c>
      <c r="BO35">
        <v>9</v>
      </c>
      <c r="BP35">
        <v>328</v>
      </c>
      <c r="BQ35">
        <v>0</v>
      </c>
      <c r="BR35">
        <v>0</v>
      </c>
      <c r="BS35">
        <v>319</v>
      </c>
      <c r="BT35">
        <v>9</v>
      </c>
      <c r="BU35">
        <v>328</v>
      </c>
      <c r="BV35">
        <v>0</v>
      </c>
      <c r="BW35">
        <v>8756</v>
      </c>
      <c r="BX35">
        <v>522</v>
      </c>
      <c r="BY35">
        <v>9278</v>
      </c>
      <c r="BZ35">
        <v>0</v>
      </c>
      <c r="CA35">
        <v>0</v>
      </c>
      <c r="CB35">
        <v>8210</v>
      </c>
      <c r="CC35">
        <v>106</v>
      </c>
      <c r="CD35">
        <v>8316</v>
      </c>
      <c r="CE35">
        <v>0</v>
      </c>
      <c r="CF35">
        <v>8728</v>
      </c>
      <c r="CG35">
        <v>522</v>
      </c>
      <c r="CH35">
        <v>9250</v>
      </c>
      <c r="CI35">
        <v>0</v>
      </c>
      <c r="CJ35">
        <v>0</v>
      </c>
      <c r="CK35">
        <v>8182</v>
      </c>
      <c r="CL35">
        <v>106</v>
      </c>
      <c r="CM35">
        <v>8288</v>
      </c>
      <c r="CN35">
        <v>0</v>
      </c>
      <c r="CO35">
        <v>272</v>
      </c>
      <c r="CP35">
        <v>4</v>
      </c>
      <c r="CQ35">
        <v>276</v>
      </c>
      <c r="CR35">
        <v>0</v>
      </c>
      <c r="CS35">
        <v>0</v>
      </c>
      <c r="CT35">
        <v>267</v>
      </c>
      <c r="CU35">
        <v>0</v>
      </c>
      <c r="CV35">
        <v>267</v>
      </c>
      <c r="CW35">
        <v>0</v>
      </c>
      <c r="CX35">
        <v>4840</v>
      </c>
      <c r="CY35">
        <v>318</v>
      </c>
      <c r="CZ35">
        <v>5158</v>
      </c>
      <c r="DA35">
        <v>0</v>
      </c>
      <c r="DB35">
        <v>0</v>
      </c>
      <c r="DC35">
        <v>4452</v>
      </c>
      <c r="DD35">
        <v>106</v>
      </c>
      <c r="DE35">
        <v>4558</v>
      </c>
      <c r="DF35">
        <v>0</v>
      </c>
      <c r="DG35">
        <v>3616</v>
      </c>
      <c r="DH35">
        <v>200</v>
      </c>
      <c r="DI35">
        <v>3816</v>
      </c>
      <c r="DJ35">
        <v>0</v>
      </c>
      <c r="DK35">
        <v>0</v>
      </c>
      <c r="DL35">
        <v>3463</v>
      </c>
      <c r="DM35">
        <v>0</v>
      </c>
      <c r="DN35">
        <v>3463</v>
      </c>
      <c r="DO35">
        <v>0</v>
      </c>
      <c r="DP35">
        <v>28</v>
      </c>
      <c r="DQ35">
        <v>0</v>
      </c>
      <c r="DR35">
        <v>28</v>
      </c>
      <c r="DS35">
        <v>0</v>
      </c>
      <c r="DT35">
        <v>0</v>
      </c>
      <c r="DU35">
        <v>28</v>
      </c>
      <c r="DV35">
        <v>0</v>
      </c>
      <c r="DW35">
        <v>28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28</v>
      </c>
      <c r="EI35">
        <v>0</v>
      </c>
      <c r="EJ35">
        <v>28</v>
      </c>
      <c r="EK35">
        <v>0</v>
      </c>
      <c r="EL35">
        <v>0</v>
      </c>
      <c r="EM35">
        <v>28</v>
      </c>
      <c r="EN35">
        <v>0</v>
      </c>
      <c r="EO35">
        <v>28</v>
      </c>
      <c r="EP35">
        <v>0</v>
      </c>
      <c r="EQ35">
        <v>595</v>
      </c>
      <c r="ER35">
        <v>76</v>
      </c>
      <c r="ES35">
        <v>671</v>
      </c>
      <c r="ET35">
        <v>0</v>
      </c>
      <c r="EU35">
        <v>0</v>
      </c>
      <c r="EV35">
        <v>571</v>
      </c>
      <c r="EW35">
        <v>36</v>
      </c>
      <c r="EX35">
        <v>607</v>
      </c>
      <c r="EY35">
        <v>0</v>
      </c>
      <c r="EZ35">
        <v>2811</v>
      </c>
      <c r="FA35">
        <v>0</v>
      </c>
      <c r="FB35">
        <v>2811</v>
      </c>
      <c r="FC35">
        <v>0</v>
      </c>
      <c r="FD35">
        <v>0</v>
      </c>
      <c r="FE35">
        <v>2811</v>
      </c>
      <c r="FF35">
        <v>0</v>
      </c>
      <c r="FG35">
        <v>2811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</row>
    <row r="36" spans="1:256" ht="13.5">
      <c r="A36" t="s">
        <v>164</v>
      </c>
      <c r="B36" t="s">
        <v>39</v>
      </c>
      <c r="C36">
        <v>156938</v>
      </c>
      <c r="D36">
        <v>16609</v>
      </c>
      <c r="E36">
        <v>173547</v>
      </c>
      <c r="F36">
        <v>0</v>
      </c>
      <c r="G36">
        <v>0</v>
      </c>
      <c r="H36">
        <v>153865</v>
      </c>
      <c r="I36">
        <v>1925</v>
      </c>
      <c r="J36">
        <v>155790</v>
      </c>
      <c r="K36">
        <v>0</v>
      </c>
      <c r="L36">
        <v>156938</v>
      </c>
      <c r="M36">
        <v>16609</v>
      </c>
      <c r="N36">
        <v>173547</v>
      </c>
      <c r="O36">
        <v>0</v>
      </c>
      <c r="P36">
        <v>0</v>
      </c>
      <c r="Q36">
        <v>153865</v>
      </c>
      <c r="R36">
        <v>1925</v>
      </c>
      <c r="S36">
        <v>155790</v>
      </c>
      <c r="T36">
        <v>0</v>
      </c>
      <c r="U36">
        <v>55800</v>
      </c>
      <c r="V36">
        <v>4545</v>
      </c>
      <c r="W36">
        <v>60345</v>
      </c>
      <c r="X36">
        <v>0</v>
      </c>
      <c r="Y36">
        <v>0</v>
      </c>
      <c r="Z36">
        <v>55672</v>
      </c>
      <c r="AA36">
        <v>617</v>
      </c>
      <c r="AB36">
        <v>56289</v>
      </c>
      <c r="AC36">
        <v>0</v>
      </c>
      <c r="AD36">
        <v>1257</v>
      </c>
      <c r="AE36">
        <v>119</v>
      </c>
      <c r="AF36">
        <v>1376</v>
      </c>
      <c r="AG36">
        <v>0</v>
      </c>
      <c r="AH36">
        <v>0</v>
      </c>
      <c r="AI36">
        <v>1253</v>
      </c>
      <c r="AJ36">
        <v>16</v>
      </c>
      <c r="AK36">
        <v>1269</v>
      </c>
      <c r="AL36">
        <v>0</v>
      </c>
      <c r="AM36">
        <v>45896</v>
      </c>
      <c r="AN36">
        <v>4376</v>
      </c>
      <c r="AO36">
        <v>50272</v>
      </c>
      <c r="AP36">
        <v>0</v>
      </c>
      <c r="AQ36">
        <v>0</v>
      </c>
      <c r="AR36">
        <v>45772</v>
      </c>
      <c r="AS36">
        <v>551</v>
      </c>
      <c r="AT36">
        <v>46323</v>
      </c>
      <c r="AU36">
        <v>0</v>
      </c>
      <c r="AV36">
        <v>551</v>
      </c>
      <c r="AW36">
        <v>0</v>
      </c>
      <c r="AX36">
        <v>551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3672</v>
      </c>
      <c r="BF36">
        <v>50</v>
      </c>
      <c r="BG36">
        <v>3722</v>
      </c>
      <c r="BH36">
        <v>0</v>
      </c>
      <c r="BI36">
        <v>0</v>
      </c>
      <c r="BJ36">
        <v>3672</v>
      </c>
      <c r="BK36">
        <v>50</v>
      </c>
      <c r="BL36">
        <v>3722</v>
      </c>
      <c r="BM36">
        <v>0</v>
      </c>
      <c r="BN36">
        <v>4975</v>
      </c>
      <c r="BO36">
        <v>0</v>
      </c>
      <c r="BP36">
        <v>4975</v>
      </c>
      <c r="BQ36">
        <v>0</v>
      </c>
      <c r="BR36">
        <v>0</v>
      </c>
      <c r="BS36">
        <v>4975</v>
      </c>
      <c r="BT36">
        <v>0</v>
      </c>
      <c r="BU36">
        <v>4975</v>
      </c>
      <c r="BV36">
        <v>0</v>
      </c>
      <c r="BW36">
        <v>86728</v>
      </c>
      <c r="BX36">
        <v>11698</v>
      </c>
      <c r="BY36">
        <v>98426</v>
      </c>
      <c r="BZ36">
        <v>0</v>
      </c>
      <c r="CA36">
        <v>0</v>
      </c>
      <c r="CB36">
        <v>83977</v>
      </c>
      <c r="CC36">
        <v>1087</v>
      </c>
      <c r="CD36">
        <v>85064</v>
      </c>
      <c r="CE36">
        <v>0</v>
      </c>
      <c r="CF36">
        <v>71971</v>
      </c>
      <c r="CG36">
        <v>11698</v>
      </c>
      <c r="CH36">
        <v>83669</v>
      </c>
      <c r="CI36">
        <v>0</v>
      </c>
      <c r="CJ36">
        <v>0</v>
      </c>
      <c r="CK36">
        <v>69220</v>
      </c>
      <c r="CL36">
        <v>1087</v>
      </c>
      <c r="CM36">
        <v>70307</v>
      </c>
      <c r="CN36">
        <v>0</v>
      </c>
      <c r="CO36">
        <v>18281</v>
      </c>
      <c r="CP36">
        <v>6340</v>
      </c>
      <c r="CQ36">
        <v>24621</v>
      </c>
      <c r="CR36">
        <v>0</v>
      </c>
      <c r="CS36">
        <v>0</v>
      </c>
      <c r="CT36">
        <v>17583</v>
      </c>
      <c r="CU36">
        <v>590</v>
      </c>
      <c r="CV36">
        <v>18173</v>
      </c>
      <c r="CW36">
        <v>0</v>
      </c>
      <c r="CX36">
        <v>15402</v>
      </c>
      <c r="CY36">
        <v>5358</v>
      </c>
      <c r="CZ36">
        <v>20760</v>
      </c>
      <c r="DA36">
        <v>0</v>
      </c>
      <c r="DB36">
        <v>0</v>
      </c>
      <c r="DC36">
        <v>14813</v>
      </c>
      <c r="DD36">
        <v>497</v>
      </c>
      <c r="DE36">
        <v>15310</v>
      </c>
      <c r="DF36">
        <v>0</v>
      </c>
      <c r="DG36">
        <v>38288</v>
      </c>
      <c r="DH36">
        <v>0</v>
      </c>
      <c r="DI36">
        <v>38288</v>
      </c>
      <c r="DJ36">
        <v>0</v>
      </c>
      <c r="DK36">
        <v>0</v>
      </c>
      <c r="DL36">
        <v>36824</v>
      </c>
      <c r="DM36">
        <v>0</v>
      </c>
      <c r="DN36">
        <v>36824</v>
      </c>
      <c r="DO36">
        <v>0</v>
      </c>
      <c r="DP36">
        <v>14757</v>
      </c>
      <c r="DQ36">
        <v>0</v>
      </c>
      <c r="DR36">
        <v>14757</v>
      </c>
      <c r="DS36">
        <v>0</v>
      </c>
      <c r="DT36">
        <v>0</v>
      </c>
      <c r="DU36">
        <v>14757</v>
      </c>
      <c r="DV36">
        <v>0</v>
      </c>
      <c r="DW36">
        <v>14757</v>
      </c>
      <c r="DX36">
        <v>0</v>
      </c>
      <c r="DY36">
        <v>14486</v>
      </c>
      <c r="DZ36">
        <v>0</v>
      </c>
      <c r="EA36">
        <v>14486</v>
      </c>
      <c r="EB36">
        <v>0</v>
      </c>
      <c r="EC36">
        <v>0</v>
      </c>
      <c r="ED36">
        <v>14486</v>
      </c>
      <c r="EE36">
        <v>0</v>
      </c>
      <c r="EF36">
        <v>14486</v>
      </c>
      <c r="EG36">
        <v>0</v>
      </c>
      <c r="EH36">
        <v>271</v>
      </c>
      <c r="EI36">
        <v>0</v>
      </c>
      <c r="EJ36">
        <v>271</v>
      </c>
      <c r="EK36">
        <v>0</v>
      </c>
      <c r="EL36">
        <v>0</v>
      </c>
      <c r="EM36">
        <v>271</v>
      </c>
      <c r="EN36">
        <v>0</v>
      </c>
      <c r="EO36">
        <v>271</v>
      </c>
      <c r="EP36">
        <v>0</v>
      </c>
      <c r="EQ36">
        <v>3688</v>
      </c>
      <c r="ER36">
        <v>366</v>
      </c>
      <c r="ES36">
        <v>4054</v>
      </c>
      <c r="ET36">
        <v>0</v>
      </c>
      <c r="EU36">
        <v>0</v>
      </c>
      <c r="EV36">
        <v>3494</v>
      </c>
      <c r="EW36">
        <v>221</v>
      </c>
      <c r="EX36">
        <v>3715</v>
      </c>
      <c r="EY36">
        <v>0</v>
      </c>
      <c r="EZ36">
        <v>10634</v>
      </c>
      <c r="FA36">
        <v>0</v>
      </c>
      <c r="FB36">
        <v>10634</v>
      </c>
      <c r="FC36">
        <v>0</v>
      </c>
      <c r="FD36">
        <v>0</v>
      </c>
      <c r="FE36">
        <v>10634</v>
      </c>
      <c r="FF36">
        <v>0</v>
      </c>
      <c r="FG36">
        <v>10634</v>
      </c>
      <c r="FH36">
        <v>0</v>
      </c>
      <c r="FI36">
        <v>88</v>
      </c>
      <c r="FJ36">
        <v>0</v>
      </c>
      <c r="FK36">
        <v>88</v>
      </c>
      <c r="FL36">
        <v>0</v>
      </c>
      <c r="FM36">
        <v>0</v>
      </c>
      <c r="FN36">
        <v>88</v>
      </c>
      <c r="FO36">
        <v>0</v>
      </c>
      <c r="FP36">
        <v>88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</row>
    <row r="37" spans="1:256" ht="13.5">
      <c r="A37" t="s">
        <v>165</v>
      </c>
      <c r="B37" t="s">
        <v>40</v>
      </c>
      <c r="C37">
        <v>66828</v>
      </c>
      <c r="D37">
        <v>4263</v>
      </c>
      <c r="E37">
        <v>71091</v>
      </c>
      <c r="F37">
        <v>0</v>
      </c>
      <c r="G37">
        <v>0</v>
      </c>
      <c r="H37">
        <v>63867</v>
      </c>
      <c r="I37">
        <v>1003</v>
      </c>
      <c r="J37">
        <v>64870</v>
      </c>
      <c r="K37">
        <v>0</v>
      </c>
      <c r="L37">
        <v>66828</v>
      </c>
      <c r="M37">
        <v>4263</v>
      </c>
      <c r="N37">
        <v>71091</v>
      </c>
      <c r="O37">
        <v>0</v>
      </c>
      <c r="P37">
        <v>0</v>
      </c>
      <c r="Q37">
        <v>63867</v>
      </c>
      <c r="R37">
        <v>1003</v>
      </c>
      <c r="S37">
        <v>64870</v>
      </c>
      <c r="T37">
        <v>0</v>
      </c>
      <c r="U37">
        <v>27850</v>
      </c>
      <c r="V37">
        <v>1985</v>
      </c>
      <c r="W37">
        <v>29835</v>
      </c>
      <c r="X37">
        <v>0</v>
      </c>
      <c r="Y37">
        <v>0</v>
      </c>
      <c r="Z37">
        <v>25435</v>
      </c>
      <c r="AA37">
        <v>70</v>
      </c>
      <c r="AB37">
        <v>25505</v>
      </c>
      <c r="AC37">
        <v>0</v>
      </c>
      <c r="AD37">
        <v>568</v>
      </c>
      <c r="AE37">
        <v>99</v>
      </c>
      <c r="AF37">
        <v>667</v>
      </c>
      <c r="AG37">
        <v>0</v>
      </c>
      <c r="AH37">
        <v>0</v>
      </c>
      <c r="AI37">
        <v>540</v>
      </c>
      <c r="AJ37">
        <v>30</v>
      </c>
      <c r="AK37">
        <v>570</v>
      </c>
      <c r="AL37">
        <v>0</v>
      </c>
      <c r="AM37">
        <v>22055</v>
      </c>
      <c r="AN37">
        <v>1886</v>
      </c>
      <c r="AO37">
        <v>23941</v>
      </c>
      <c r="AP37">
        <v>0</v>
      </c>
      <c r="AQ37">
        <v>0</v>
      </c>
      <c r="AR37">
        <v>21665</v>
      </c>
      <c r="AS37">
        <v>40</v>
      </c>
      <c r="AT37">
        <v>21705</v>
      </c>
      <c r="AU37">
        <v>0</v>
      </c>
      <c r="AV37">
        <v>417</v>
      </c>
      <c r="AW37">
        <v>0</v>
      </c>
      <c r="AX37">
        <v>417</v>
      </c>
      <c r="AY37">
        <v>0</v>
      </c>
      <c r="AZ37">
        <v>0</v>
      </c>
      <c r="BA37">
        <v>417</v>
      </c>
      <c r="BB37">
        <v>0</v>
      </c>
      <c r="BC37">
        <v>417</v>
      </c>
      <c r="BD37">
        <v>0</v>
      </c>
      <c r="BE37">
        <v>1640</v>
      </c>
      <c r="BF37">
        <v>0</v>
      </c>
      <c r="BG37">
        <v>1640</v>
      </c>
      <c r="BH37">
        <v>0</v>
      </c>
      <c r="BI37">
        <v>0</v>
      </c>
      <c r="BJ37">
        <v>1497</v>
      </c>
      <c r="BK37">
        <v>0</v>
      </c>
      <c r="BL37">
        <v>1497</v>
      </c>
      <c r="BM37">
        <v>0</v>
      </c>
      <c r="BN37">
        <v>3587</v>
      </c>
      <c r="BO37">
        <v>0</v>
      </c>
      <c r="BP37">
        <v>3587</v>
      </c>
      <c r="BQ37">
        <v>0</v>
      </c>
      <c r="BR37">
        <v>0</v>
      </c>
      <c r="BS37">
        <v>1733</v>
      </c>
      <c r="BT37">
        <v>0</v>
      </c>
      <c r="BU37">
        <v>1733</v>
      </c>
      <c r="BV37">
        <v>0</v>
      </c>
      <c r="BW37">
        <v>33236</v>
      </c>
      <c r="BX37">
        <v>2049</v>
      </c>
      <c r="BY37">
        <v>35285</v>
      </c>
      <c r="BZ37">
        <v>0</v>
      </c>
      <c r="CA37">
        <v>0</v>
      </c>
      <c r="CB37">
        <v>32765</v>
      </c>
      <c r="CC37">
        <v>862</v>
      </c>
      <c r="CD37">
        <v>33627</v>
      </c>
      <c r="CE37">
        <v>0</v>
      </c>
      <c r="CF37">
        <v>18727</v>
      </c>
      <c r="CG37">
        <v>2049</v>
      </c>
      <c r="CH37">
        <v>20776</v>
      </c>
      <c r="CI37">
        <v>0</v>
      </c>
      <c r="CJ37">
        <v>0</v>
      </c>
      <c r="CK37">
        <v>18256</v>
      </c>
      <c r="CL37">
        <v>862</v>
      </c>
      <c r="CM37">
        <v>19118</v>
      </c>
      <c r="CN37">
        <v>0</v>
      </c>
      <c r="CO37">
        <v>2060</v>
      </c>
      <c r="CP37">
        <v>922</v>
      </c>
      <c r="CQ37">
        <v>2982</v>
      </c>
      <c r="CR37">
        <v>0</v>
      </c>
      <c r="CS37">
        <v>0</v>
      </c>
      <c r="CT37">
        <v>2008</v>
      </c>
      <c r="CU37">
        <v>387</v>
      </c>
      <c r="CV37">
        <v>2395</v>
      </c>
      <c r="CW37">
        <v>0</v>
      </c>
      <c r="CX37">
        <v>5244</v>
      </c>
      <c r="CY37">
        <v>901</v>
      </c>
      <c r="CZ37">
        <v>6145</v>
      </c>
      <c r="DA37">
        <v>0</v>
      </c>
      <c r="DB37">
        <v>0</v>
      </c>
      <c r="DC37">
        <v>5111</v>
      </c>
      <c r="DD37">
        <v>379</v>
      </c>
      <c r="DE37">
        <v>5490</v>
      </c>
      <c r="DF37">
        <v>0</v>
      </c>
      <c r="DG37">
        <v>11423</v>
      </c>
      <c r="DH37">
        <v>226</v>
      </c>
      <c r="DI37">
        <v>11649</v>
      </c>
      <c r="DJ37">
        <v>0</v>
      </c>
      <c r="DK37">
        <v>0</v>
      </c>
      <c r="DL37">
        <v>11137</v>
      </c>
      <c r="DM37">
        <v>96</v>
      </c>
      <c r="DN37">
        <v>11233</v>
      </c>
      <c r="DO37">
        <v>0</v>
      </c>
      <c r="DP37">
        <v>14509</v>
      </c>
      <c r="DQ37">
        <v>0</v>
      </c>
      <c r="DR37">
        <v>14509</v>
      </c>
      <c r="DS37">
        <v>0</v>
      </c>
      <c r="DT37">
        <v>0</v>
      </c>
      <c r="DU37">
        <v>14509</v>
      </c>
      <c r="DV37">
        <v>0</v>
      </c>
      <c r="DW37">
        <v>14509</v>
      </c>
      <c r="DX37">
        <v>0</v>
      </c>
      <c r="DY37">
        <v>14484</v>
      </c>
      <c r="DZ37">
        <v>0</v>
      </c>
      <c r="EA37">
        <v>14484</v>
      </c>
      <c r="EB37">
        <v>0</v>
      </c>
      <c r="EC37">
        <v>0</v>
      </c>
      <c r="ED37">
        <v>14484</v>
      </c>
      <c r="EE37">
        <v>0</v>
      </c>
      <c r="EF37">
        <v>14484</v>
      </c>
      <c r="EG37">
        <v>0</v>
      </c>
      <c r="EH37">
        <v>25</v>
      </c>
      <c r="EI37">
        <v>0</v>
      </c>
      <c r="EJ37">
        <v>25</v>
      </c>
      <c r="EK37">
        <v>0</v>
      </c>
      <c r="EL37">
        <v>0</v>
      </c>
      <c r="EM37">
        <v>25</v>
      </c>
      <c r="EN37">
        <v>0</v>
      </c>
      <c r="EO37">
        <v>25</v>
      </c>
      <c r="EP37">
        <v>0</v>
      </c>
      <c r="EQ37">
        <v>1708</v>
      </c>
      <c r="ER37">
        <v>229</v>
      </c>
      <c r="ES37">
        <v>1937</v>
      </c>
      <c r="ET37">
        <v>0</v>
      </c>
      <c r="EU37">
        <v>0</v>
      </c>
      <c r="EV37">
        <v>1633</v>
      </c>
      <c r="EW37">
        <v>71</v>
      </c>
      <c r="EX37">
        <v>1704</v>
      </c>
      <c r="EY37">
        <v>0</v>
      </c>
      <c r="EZ37">
        <v>4034</v>
      </c>
      <c r="FA37">
        <v>0</v>
      </c>
      <c r="FB37">
        <v>4034</v>
      </c>
      <c r="FC37">
        <v>0</v>
      </c>
      <c r="FD37">
        <v>0</v>
      </c>
      <c r="FE37">
        <v>4034</v>
      </c>
      <c r="FF37">
        <v>0</v>
      </c>
      <c r="FG37">
        <v>4034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</row>
    <row r="38" spans="1:256" ht="13.5">
      <c r="A38" t="s">
        <v>166</v>
      </c>
      <c r="B38" t="s">
        <v>41</v>
      </c>
      <c r="C38">
        <v>72362</v>
      </c>
      <c r="D38">
        <v>6486</v>
      </c>
      <c r="E38">
        <v>78848</v>
      </c>
      <c r="F38">
        <v>0</v>
      </c>
      <c r="G38">
        <v>0</v>
      </c>
      <c r="H38">
        <v>68613</v>
      </c>
      <c r="I38">
        <v>2080</v>
      </c>
      <c r="J38">
        <v>70693</v>
      </c>
      <c r="K38">
        <v>0</v>
      </c>
      <c r="L38">
        <v>72362</v>
      </c>
      <c r="M38">
        <v>6486</v>
      </c>
      <c r="N38">
        <v>78848</v>
      </c>
      <c r="O38">
        <v>0</v>
      </c>
      <c r="P38">
        <v>0</v>
      </c>
      <c r="Q38">
        <v>68613</v>
      </c>
      <c r="R38">
        <v>2080</v>
      </c>
      <c r="S38">
        <v>70693</v>
      </c>
      <c r="T38">
        <v>0</v>
      </c>
      <c r="U38">
        <v>32504</v>
      </c>
      <c r="V38">
        <v>885</v>
      </c>
      <c r="W38">
        <v>33389</v>
      </c>
      <c r="X38">
        <v>0</v>
      </c>
      <c r="Y38">
        <v>0</v>
      </c>
      <c r="Z38">
        <v>30974</v>
      </c>
      <c r="AA38">
        <v>349</v>
      </c>
      <c r="AB38">
        <v>31323</v>
      </c>
      <c r="AC38">
        <v>0</v>
      </c>
      <c r="AD38">
        <v>528</v>
      </c>
      <c r="AE38">
        <v>104</v>
      </c>
      <c r="AF38">
        <v>632</v>
      </c>
      <c r="AG38">
        <v>0</v>
      </c>
      <c r="AH38">
        <v>0</v>
      </c>
      <c r="AI38">
        <v>501</v>
      </c>
      <c r="AJ38">
        <v>41</v>
      </c>
      <c r="AK38">
        <v>542</v>
      </c>
      <c r="AL38">
        <v>0</v>
      </c>
      <c r="AM38">
        <v>28670</v>
      </c>
      <c r="AN38">
        <v>781</v>
      </c>
      <c r="AO38">
        <v>29451</v>
      </c>
      <c r="AP38">
        <v>0</v>
      </c>
      <c r="AQ38">
        <v>0</v>
      </c>
      <c r="AR38">
        <v>27237</v>
      </c>
      <c r="AS38">
        <v>308</v>
      </c>
      <c r="AT38">
        <v>27545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2658</v>
      </c>
      <c r="BF38">
        <v>0</v>
      </c>
      <c r="BG38">
        <v>2658</v>
      </c>
      <c r="BH38">
        <v>0</v>
      </c>
      <c r="BI38">
        <v>0</v>
      </c>
      <c r="BJ38">
        <v>2658</v>
      </c>
      <c r="BK38">
        <v>0</v>
      </c>
      <c r="BL38">
        <v>2658</v>
      </c>
      <c r="BM38">
        <v>0</v>
      </c>
      <c r="BN38">
        <v>648</v>
      </c>
      <c r="BO38">
        <v>0</v>
      </c>
      <c r="BP38">
        <v>648</v>
      </c>
      <c r="BQ38">
        <v>0</v>
      </c>
      <c r="BR38">
        <v>0</v>
      </c>
      <c r="BS38">
        <v>578</v>
      </c>
      <c r="BT38">
        <v>0</v>
      </c>
      <c r="BU38">
        <v>578</v>
      </c>
      <c r="BV38">
        <v>0</v>
      </c>
      <c r="BW38">
        <v>29524</v>
      </c>
      <c r="BX38">
        <v>5229</v>
      </c>
      <c r="BY38">
        <v>34753</v>
      </c>
      <c r="BZ38">
        <v>0</v>
      </c>
      <c r="CA38">
        <v>0</v>
      </c>
      <c r="CB38">
        <v>27396</v>
      </c>
      <c r="CC38">
        <v>1638</v>
      </c>
      <c r="CD38">
        <v>29034</v>
      </c>
      <c r="CE38">
        <v>0</v>
      </c>
      <c r="CF38">
        <v>29358</v>
      </c>
      <c r="CG38">
        <v>5229</v>
      </c>
      <c r="CH38">
        <v>34587</v>
      </c>
      <c r="CI38">
        <v>0</v>
      </c>
      <c r="CJ38">
        <v>0</v>
      </c>
      <c r="CK38">
        <v>27230</v>
      </c>
      <c r="CL38">
        <v>1638</v>
      </c>
      <c r="CM38">
        <v>28868</v>
      </c>
      <c r="CN38">
        <v>0</v>
      </c>
      <c r="CO38">
        <v>1508</v>
      </c>
      <c r="CP38">
        <v>235</v>
      </c>
      <c r="CQ38">
        <v>1743</v>
      </c>
      <c r="CR38">
        <v>0</v>
      </c>
      <c r="CS38">
        <v>0</v>
      </c>
      <c r="CT38">
        <v>1399</v>
      </c>
      <c r="CU38">
        <v>73</v>
      </c>
      <c r="CV38">
        <v>1472</v>
      </c>
      <c r="CW38">
        <v>0</v>
      </c>
      <c r="CX38">
        <v>16281</v>
      </c>
      <c r="CY38">
        <v>2879</v>
      </c>
      <c r="CZ38">
        <v>19160</v>
      </c>
      <c r="DA38">
        <v>0</v>
      </c>
      <c r="DB38">
        <v>0</v>
      </c>
      <c r="DC38">
        <v>15101</v>
      </c>
      <c r="DD38">
        <v>902</v>
      </c>
      <c r="DE38">
        <v>16003</v>
      </c>
      <c r="DF38">
        <v>0</v>
      </c>
      <c r="DG38">
        <v>11569</v>
      </c>
      <c r="DH38">
        <v>2115</v>
      </c>
      <c r="DI38">
        <v>13684</v>
      </c>
      <c r="DJ38">
        <v>0</v>
      </c>
      <c r="DK38">
        <v>0</v>
      </c>
      <c r="DL38">
        <v>10730</v>
      </c>
      <c r="DM38">
        <v>663</v>
      </c>
      <c r="DN38">
        <v>11393</v>
      </c>
      <c r="DO38">
        <v>0</v>
      </c>
      <c r="DP38">
        <v>166</v>
      </c>
      <c r="DQ38">
        <v>0</v>
      </c>
      <c r="DR38">
        <v>166</v>
      </c>
      <c r="DS38">
        <v>0</v>
      </c>
      <c r="DT38">
        <v>0</v>
      </c>
      <c r="DU38">
        <v>166</v>
      </c>
      <c r="DV38">
        <v>0</v>
      </c>
      <c r="DW38">
        <v>166</v>
      </c>
      <c r="DX38">
        <v>0</v>
      </c>
      <c r="DY38">
        <v>92</v>
      </c>
      <c r="DZ38">
        <v>0</v>
      </c>
      <c r="EA38">
        <v>92</v>
      </c>
      <c r="EB38">
        <v>0</v>
      </c>
      <c r="EC38">
        <v>0</v>
      </c>
      <c r="ED38">
        <v>92</v>
      </c>
      <c r="EE38">
        <v>0</v>
      </c>
      <c r="EF38">
        <v>92</v>
      </c>
      <c r="EG38">
        <v>0</v>
      </c>
      <c r="EH38">
        <v>74</v>
      </c>
      <c r="EI38">
        <v>0</v>
      </c>
      <c r="EJ38">
        <v>74</v>
      </c>
      <c r="EK38">
        <v>0</v>
      </c>
      <c r="EL38">
        <v>0</v>
      </c>
      <c r="EM38">
        <v>74</v>
      </c>
      <c r="EN38">
        <v>0</v>
      </c>
      <c r="EO38">
        <v>74</v>
      </c>
      <c r="EP38">
        <v>0</v>
      </c>
      <c r="EQ38">
        <v>2794</v>
      </c>
      <c r="ER38">
        <v>372</v>
      </c>
      <c r="ES38">
        <v>3166</v>
      </c>
      <c r="ET38">
        <v>0</v>
      </c>
      <c r="EU38">
        <v>0</v>
      </c>
      <c r="EV38">
        <v>2703</v>
      </c>
      <c r="EW38">
        <v>93</v>
      </c>
      <c r="EX38">
        <v>2796</v>
      </c>
      <c r="EY38">
        <v>0</v>
      </c>
      <c r="EZ38">
        <v>7540</v>
      </c>
      <c r="FA38">
        <v>0</v>
      </c>
      <c r="FB38">
        <v>7540</v>
      </c>
      <c r="FC38">
        <v>0</v>
      </c>
      <c r="FD38">
        <v>0</v>
      </c>
      <c r="FE38">
        <v>7540</v>
      </c>
      <c r="FF38">
        <v>0</v>
      </c>
      <c r="FG38">
        <v>7540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</row>
    <row r="39" spans="1:256" ht="13.5">
      <c r="A39" t="s">
        <v>167</v>
      </c>
      <c r="B39" t="s">
        <v>42</v>
      </c>
      <c r="C39">
        <v>118022</v>
      </c>
      <c r="D39">
        <v>22962</v>
      </c>
      <c r="E39">
        <v>140984</v>
      </c>
      <c r="F39">
        <v>0</v>
      </c>
      <c r="G39">
        <v>0</v>
      </c>
      <c r="H39">
        <v>110869</v>
      </c>
      <c r="I39">
        <v>1721</v>
      </c>
      <c r="J39">
        <v>112590</v>
      </c>
      <c r="K39">
        <v>0</v>
      </c>
      <c r="L39">
        <v>118022</v>
      </c>
      <c r="M39">
        <v>22962</v>
      </c>
      <c r="N39">
        <v>140984</v>
      </c>
      <c r="O39">
        <v>0</v>
      </c>
      <c r="P39">
        <v>0</v>
      </c>
      <c r="Q39">
        <v>110869</v>
      </c>
      <c r="R39">
        <v>1721</v>
      </c>
      <c r="S39">
        <v>112590</v>
      </c>
      <c r="T39">
        <v>0</v>
      </c>
      <c r="U39">
        <v>51394</v>
      </c>
      <c r="V39">
        <v>5940</v>
      </c>
      <c r="W39">
        <v>57334</v>
      </c>
      <c r="X39">
        <v>0</v>
      </c>
      <c r="Y39">
        <v>0</v>
      </c>
      <c r="Z39">
        <v>48956</v>
      </c>
      <c r="AA39">
        <v>1047</v>
      </c>
      <c r="AB39">
        <v>50003</v>
      </c>
      <c r="AC39">
        <v>0</v>
      </c>
      <c r="AD39">
        <v>1611</v>
      </c>
      <c r="AE39">
        <v>412</v>
      </c>
      <c r="AF39">
        <v>2023</v>
      </c>
      <c r="AG39">
        <v>0</v>
      </c>
      <c r="AH39">
        <v>0</v>
      </c>
      <c r="AI39">
        <v>1525</v>
      </c>
      <c r="AJ39">
        <v>74</v>
      </c>
      <c r="AK39">
        <v>1599</v>
      </c>
      <c r="AL39">
        <v>0</v>
      </c>
      <c r="AM39">
        <v>41374</v>
      </c>
      <c r="AN39">
        <v>4968</v>
      </c>
      <c r="AO39">
        <v>46342</v>
      </c>
      <c r="AP39">
        <v>0</v>
      </c>
      <c r="AQ39">
        <v>0</v>
      </c>
      <c r="AR39">
        <v>39152</v>
      </c>
      <c r="AS39">
        <v>897</v>
      </c>
      <c r="AT39">
        <v>40049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6676</v>
      </c>
      <c r="BF39">
        <v>548</v>
      </c>
      <c r="BG39">
        <v>7224</v>
      </c>
      <c r="BH39">
        <v>0</v>
      </c>
      <c r="BI39">
        <v>0</v>
      </c>
      <c r="BJ39">
        <v>6573</v>
      </c>
      <c r="BK39">
        <v>74</v>
      </c>
      <c r="BL39">
        <v>6647</v>
      </c>
      <c r="BM39">
        <v>0</v>
      </c>
      <c r="BN39">
        <v>1733</v>
      </c>
      <c r="BO39">
        <v>12</v>
      </c>
      <c r="BP39">
        <v>1745</v>
      </c>
      <c r="BQ39">
        <v>0</v>
      </c>
      <c r="BR39">
        <v>0</v>
      </c>
      <c r="BS39">
        <v>1706</v>
      </c>
      <c r="BT39">
        <v>2</v>
      </c>
      <c r="BU39">
        <v>1708</v>
      </c>
      <c r="BV39">
        <v>0</v>
      </c>
      <c r="BW39">
        <v>52602</v>
      </c>
      <c r="BX39">
        <v>16582</v>
      </c>
      <c r="BY39">
        <v>69184</v>
      </c>
      <c r="BZ39">
        <v>0</v>
      </c>
      <c r="CA39">
        <v>0</v>
      </c>
      <c r="CB39">
        <v>48244</v>
      </c>
      <c r="CC39">
        <v>642</v>
      </c>
      <c r="CD39">
        <v>48886</v>
      </c>
      <c r="CE39">
        <v>0</v>
      </c>
      <c r="CF39">
        <v>52448</v>
      </c>
      <c r="CG39">
        <v>16582</v>
      </c>
      <c r="CH39">
        <v>69030</v>
      </c>
      <c r="CI39">
        <v>0</v>
      </c>
      <c r="CJ39">
        <v>0</v>
      </c>
      <c r="CK39">
        <v>48090</v>
      </c>
      <c r="CL39">
        <v>642</v>
      </c>
      <c r="CM39">
        <v>48732</v>
      </c>
      <c r="CN39">
        <v>0</v>
      </c>
      <c r="CO39">
        <v>3609</v>
      </c>
      <c r="CP39">
        <v>1449</v>
      </c>
      <c r="CQ39">
        <v>5058</v>
      </c>
      <c r="CR39">
        <v>0</v>
      </c>
      <c r="CS39">
        <v>0</v>
      </c>
      <c r="CT39">
        <v>3309</v>
      </c>
      <c r="CU39">
        <v>56</v>
      </c>
      <c r="CV39">
        <v>3365</v>
      </c>
      <c r="CW39">
        <v>0</v>
      </c>
      <c r="CX39">
        <v>29398</v>
      </c>
      <c r="CY39">
        <v>14093</v>
      </c>
      <c r="CZ39">
        <v>43491</v>
      </c>
      <c r="DA39">
        <v>0</v>
      </c>
      <c r="DB39">
        <v>0</v>
      </c>
      <c r="DC39">
        <v>26955</v>
      </c>
      <c r="DD39">
        <v>546</v>
      </c>
      <c r="DE39">
        <v>27501</v>
      </c>
      <c r="DF39">
        <v>0</v>
      </c>
      <c r="DG39">
        <v>19441</v>
      </c>
      <c r="DH39">
        <v>1040</v>
      </c>
      <c r="DI39">
        <v>20481</v>
      </c>
      <c r="DJ39">
        <v>0</v>
      </c>
      <c r="DK39">
        <v>0</v>
      </c>
      <c r="DL39">
        <v>17826</v>
      </c>
      <c r="DM39">
        <v>40</v>
      </c>
      <c r="DN39">
        <v>17866</v>
      </c>
      <c r="DO39">
        <v>0</v>
      </c>
      <c r="DP39">
        <v>154</v>
      </c>
      <c r="DQ39">
        <v>0</v>
      </c>
      <c r="DR39">
        <v>154</v>
      </c>
      <c r="DS39">
        <v>0</v>
      </c>
      <c r="DT39">
        <v>0</v>
      </c>
      <c r="DU39">
        <v>154</v>
      </c>
      <c r="DV39">
        <v>0</v>
      </c>
      <c r="DW39">
        <v>154</v>
      </c>
      <c r="DX39">
        <v>0</v>
      </c>
      <c r="DY39">
        <v>84</v>
      </c>
      <c r="DZ39">
        <v>0</v>
      </c>
      <c r="EA39">
        <v>84</v>
      </c>
      <c r="EB39">
        <v>0</v>
      </c>
      <c r="EC39">
        <v>0</v>
      </c>
      <c r="ED39">
        <v>84</v>
      </c>
      <c r="EE39">
        <v>0</v>
      </c>
      <c r="EF39">
        <v>84</v>
      </c>
      <c r="EG39">
        <v>0</v>
      </c>
      <c r="EH39">
        <v>70</v>
      </c>
      <c r="EI39">
        <v>0</v>
      </c>
      <c r="EJ39">
        <v>70</v>
      </c>
      <c r="EK39">
        <v>0</v>
      </c>
      <c r="EL39">
        <v>0</v>
      </c>
      <c r="EM39">
        <v>70</v>
      </c>
      <c r="EN39">
        <v>0</v>
      </c>
      <c r="EO39">
        <v>70</v>
      </c>
      <c r="EP39">
        <v>0</v>
      </c>
      <c r="EQ39">
        <v>3673</v>
      </c>
      <c r="ER39">
        <v>440</v>
      </c>
      <c r="ES39">
        <v>4113</v>
      </c>
      <c r="ET39">
        <v>0</v>
      </c>
      <c r="EU39">
        <v>0</v>
      </c>
      <c r="EV39">
        <v>3316</v>
      </c>
      <c r="EW39">
        <v>32</v>
      </c>
      <c r="EX39">
        <v>3348</v>
      </c>
      <c r="EY39">
        <v>0</v>
      </c>
      <c r="EZ39">
        <v>10353</v>
      </c>
      <c r="FA39">
        <v>0</v>
      </c>
      <c r="FB39">
        <v>10353</v>
      </c>
      <c r="FC39">
        <v>0</v>
      </c>
      <c r="FD39">
        <v>0</v>
      </c>
      <c r="FE39">
        <v>10353</v>
      </c>
      <c r="FF39">
        <v>0</v>
      </c>
      <c r="FG39">
        <v>10353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3879</v>
      </c>
      <c r="HL39">
        <v>0</v>
      </c>
      <c r="HM39">
        <v>3879</v>
      </c>
      <c r="HN39">
        <v>0</v>
      </c>
      <c r="HO39">
        <v>0</v>
      </c>
      <c r="HP39">
        <v>3879</v>
      </c>
      <c r="HQ39">
        <v>0</v>
      </c>
      <c r="HR39">
        <v>3879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</row>
    <row r="40" spans="1:256" ht="13.5">
      <c r="A40" t="s">
        <v>168</v>
      </c>
      <c r="B40" t="s">
        <v>127</v>
      </c>
      <c r="C40">
        <v>651493</v>
      </c>
      <c r="D40">
        <v>153170</v>
      </c>
      <c r="E40">
        <v>804663</v>
      </c>
      <c r="F40">
        <v>0</v>
      </c>
      <c r="G40">
        <v>0</v>
      </c>
      <c r="H40">
        <v>610219</v>
      </c>
      <c r="I40">
        <v>26229</v>
      </c>
      <c r="J40">
        <v>636448</v>
      </c>
      <c r="K40">
        <v>0</v>
      </c>
      <c r="L40">
        <v>651493</v>
      </c>
      <c r="M40">
        <v>153170</v>
      </c>
      <c r="N40">
        <v>804663</v>
      </c>
      <c r="O40">
        <v>0</v>
      </c>
      <c r="P40">
        <v>0</v>
      </c>
      <c r="Q40">
        <v>610219</v>
      </c>
      <c r="R40">
        <v>26229</v>
      </c>
      <c r="S40">
        <v>636448</v>
      </c>
      <c r="T40">
        <v>0</v>
      </c>
      <c r="U40">
        <v>258008</v>
      </c>
      <c r="V40">
        <v>27607</v>
      </c>
      <c r="W40">
        <v>285615</v>
      </c>
      <c r="X40">
        <v>0</v>
      </c>
      <c r="Y40">
        <v>0</v>
      </c>
      <c r="Z40">
        <v>248215</v>
      </c>
      <c r="AA40">
        <v>5763</v>
      </c>
      <c r="AB40">
        <v>253978</v>
      </c>
      <c r="AC40">
        <v>0</v>
      </c>
      <c r="AD40">
        <v>8096</v>
      </c>
      <c r="AE40">
        <v>941</v>
      </c>
      <c r="AF40">
        <v>9037</v>
      </c>
      <c r="AG40">
        <v>0</v>
      </c>
      <c r="AH40">
        <v>0</v>
      </c>
      <c r="AI40">
        <v>7645</v>
      </c>
      <c r="AJ40">
        <v>193</v>
      </c>
      <c r="AK40">
        <v>7838</v>
      </c>
      <c r="AL40">
        <v>0</v>
      </c>
      <c r="AM40">
        <v>211046</v>
      </c>
      <c r="AN40">
        <v>24573</v>
      </c>
      <c r="AO40">
        <v>235619</v>
      </c>
      <c r="AP40">
        <v>0</v>
      </c>
      <c r="AQ40">
        <v>0</v>
      </c>
      <c r="AR40">
        <v>203286</v>
      </c>
      <c r="AS40">
        <v>5044</v>
      </c>
      <c r="AT40">
        <v>208330</v>
      </c>
      <c r="AU40">
        <v>0</v>
      </c>
      <c r="AV40">
        <v>3753</v>
      </c>
      <c r="AW40">
        <v>0</v>
      </c>
      <c r="AX40">
        <v>3753</v>
      </c>
      <c r="AY40">
        <v>0</v>
      </c>
      <c r="AZ40">
        <v>0</v>
      </c>
      <c r="BA40">
        <v>3753</v>
      </c>
      <c r="BB40">
        <v>0</v>
      </c>
      <c r="BC40">
        <v>3753</v>
      </c>
      <c r="BD40">
        <v>0</v>
      </c>
      <c r="BE40">
        <v>18068</v>
      </c>
      <c r="BF40">
        <v>1926</v>
      </c>
      <c r="BG40">
        <v>19994</v>
      </c>
      <c r="BH40">
        <v>0</v>
      </c>
      <c r="BI40">
        <v>0</v>
      </c>
      <c r="BJ40">
        <v>16676</v>
      </c>
      <c r="BK40">
        <v>427</v>
      </c>
      <c r="BL40">
        <v>17103</v>
      </c>
      <c r="BM40">
        <v>0</v>
      </c>
      <c r="BN40">
        <v>20798</v>
      </c>
      <c r="BO40">
        <v>167</v>
      </c>
      <c r="BP40">
        <v>20965</v>
      </c>
      <c r="BQ40">
        <v>0</v>
      </c>
      <c r="BR40">
        <v>0</v>
      </c>
      <c r="BS40">
        <v>20608</v>
      </c>
      <c r="BT40">
        <v>99</v>
      </c>
      <c r="BU40">
        <v>20707</v>
      </c>
      <c r="BV40">
        <v>0</v>
      </c>
      <c r="BW40">
        <v>318376</v>
      </c>
      <c r="BX40">
        <v>117245</v>
      </c>
      <c r="BY40">
        <v>435621</v>
      </c>
      <c r="BZ40">
        <v>0</v>
      </c>
      <c r="CA40">
        <v>0</v>
      </c>
      <c r="CB40">
        <v>289660</v>
      </c>
      <c r="CC40">
        <v>18962</v>
      </c>
      <c r="CD40">
        <v>308622</v>
      </c>
      <c r="CE40">
        <v>0</v>
      </c>
      <c r="CF40">
        <v>289778</v>
      </c>
      <c r="CG40">
        <v>117245</v>
      </c>
      <c r="CH40">
        <v>407023</v>
      </c>
      <c r="CI40">
        <v>0</v>
      </c>
      <c r="CJ40">
        <v>0</v>
      </c>
      <c r="CK40">
        <v>261062</v>
      </c>
      <c r="CL40">
        <v>18962</v>
      </c>
      <c r="CM40">
        <v>280024</v>
      </c>
      <c r="CN40">
        <v>0</v>
      </c>
      <c r="CO40">
        <v>42307</v>
      </c>
      <c r="CP40">
        <v>17118</v>
      </c>
      <c r="CQ40">
        <v>59425</v>
      </c>
      <c r="CR40">
        <v>0</v>
      </c>
      <c r="CS40">
        <v>0</v>
      </c>
      <c r="CT40">
        <v>38115</v>
      </c>
      <c r="CU40">
        <v>2768</v>
      </c>
      <c r="CV40">
        <v>40883</v>
      </c>
      <c r="CW40">
        <v>0</v>
      </c>
      <c r="CX40">
        <v>172708</v>
      </c>
      <c r="CY40">
        <v>69878</v>
      </c>
      <c r="CZ40">
        <v>242586</v>
      </c>
      <c r="DA40">
        <v>0</v>
      </c>
      <c r="DB40">
        <v>0</v>
      </c>
      <c r="DC40">
        <v>155593</v>
      </c>
      <c r="DD40">
        <v>11302</v>
      </c>
      <c r="DE40">
        <v>166895</v>
      </c>
      <c r="DF40">
        <v>0</v>
      </c>
      <c r="DG40">
        <v>74763</v>
      </c>
      <c r="DH40">
        <v>30249</v>
      </c>
      <c r="DI40">
        <v>105012</v>
      </c>
      <c r="DJ40">
        <v>0</v>
      </c>
      <c r="DK40">
        <v>0</v>
      </c>
      <c r="DL40">
        <v>67354</v>
      </c>
      <c r="DM40">
        <v>4892</v>
      </c>
      <c r="DN40">
        <v>72246</v>
      </c>
      <c r="DO40">
        <v>0</v>
      </c>
      <c r="DP40">
        <v>28598</v>
      </c>
      <c r="DQ40">
        <v>0</v>
      </c>
      <c r="DR40">
        <v>28598</v>
      </c>
      <c r="DS40">
        <v>0</v>
      </c>
      <c r="DT40">
        <v>0</v>
      </c>
      <c r="DU40">
        <v>28598</v>
      </c>
      <c r="DV40">
        <v>0</v>
      </c>
      <c r="DW40">
        <v>28598</v>
      </c>
      <c r="DX40">
        <v>0</v>
      </c>
      <c r="DY40">
        <v>28328</v>
      </c>
      <c r="DZ40">
        <v>0</v>
      </c>
      <c r="EA40">
        <v>28328</v>
      </c>
      <c r="EB40">
        <v>0</v>
      </c>
      <c r="EC40">
        <v>0</v>
      </c>
      <c r="ED40">
        <v>28328</v>
      </c>
      <c r="EE40">
        <v>0</v>
      </c>
      <c r="EF40">
        <v>28328</v>
      </c>
      <c r="EG40">
        <v>0</v>
      </c>
      <c r="EH40">
        <v>270</v>
      </c>
      <c r="EI40">
        <v>0</v>
      </c>
      <c r="EJ40">
        <v>270</v>
      </c>
      <c r="EK40">
        <v>0</v>
      </c>
      <c r="EL40">
        <v>0</v>
      </c>
      <c r="EM40">
        <v>270</v>
      </c>
      <c r="EN40">
        <v>0</v>
      </c>
      <c r="EO40">
        <v>270</v>
      </c>
      <c r="EP40">
        <v>0</v>
      </c>
      <c r="EQ40">
        <v>20269</v>
      </c>
      <c r="ER40">
        <v>8318</v>
      </c>
      <c r="ES40">
        <v>28587</v>
      </c>
      <c r="ET40">
        <v>0</v>
      </c>
      <c r="EU40">
        <v>0</v>
      </c>
      <c r="EV40">
        <v>17504</v>
      </c>
      <c r="EW40">
        <v>1504</v>
      </c>
      <c r="EX40">
        <v>19008</v>
      </c>
      <c r="EY40">
        <v>0</v>
      </c>
      <c r="EZ40">
        <v>54762</v>
      </c>
      <c r="FA40">
        <v>0</v>
      </c>
      <c r="FB40">
        <v>54762</v>
      </c>
      <c r="FC40">
        <v>0</v>
      </c>
      <c r="FD40">
        <v>0</v>
      </c>
      <c r="FE40">
        <v>54762</v>
      </c>
      <c r="FF40">
        <v>0</v>
      </c>
      <c r="FG40">
        <v>54762</v>
      </c>
      <c r="FH40">
        <v>0</v>
      </c>
      <c r="FI40">
        <v>78</v>
      </c>
      <c r="FJ40">
        <v>0</v>
      </c>
      <c r="FK40">
        <v>78</v>
      </c>
      <c r="FL40">
        <v>0</v>
      </c>
      <c r="FM40">
        <v>0</v>
      </c>
      <c r="FN40">
        <v>78</v>
      </c>
      <c r="FO40">
        <v>0</v>
      </c>
      <c r="FP40">
        <v>78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</row>
    <row r="41" spans="1:256" ht="13.5">
      <c r="A41" t="s">
        <v>169</v>
      </c>
      <c r="B41" t="s">
        <v>128</v>
      </c>
      <c r="C41">
        <v>1594412</v>
      </c>
      <c r="D41">
        <v>281526</v>
      </c>
      <c r="E41">
        <v>1875938</v>
      </c>
      <c r="F41">
        <v>0</v>
      </c>
      <c r="G41">
        <v>0</v>
      </c>
      <c r="H41">
        <v>1503793</v>
      </c>
      <c r="I41">
        <v>50744</v>
      </c>
      <c r="J41">
        <v>1554537</v>
      </c>
      <c r="K41">
        <v>0</v>
      </c>
      <c r="L41">
        <v>1594412</v>
      </c>
      <c r="M41">
        <v>281526</v>
      </c>
      <c r="N41">
        <v>1875938</v>
      </c>
      <c r="O41">
        <v>0</v>
      </c>
      <c r="P41">
        <v>0</v>
      </c>
      <c r="Q41">
        <v>1503793</v>
      </c>
      <c r="R41">
        <v>50744</v>
      </c>
      <c r="S41">
        <v>1554537</v>
      </c>
      <c r="T41">
        <v>0</v>
      </c>
      <c r="U41">
        <v>656764</v>
      </c>
      <c r="V41">
        <v>62117</v>
      </c>
      <c r="W41">
        <v>718881</v>
      </c>
      <c r="X41">
        <v>0</v>
      </c>
      <c r="Y41">
        <v>0</v>
      </c>
      <c r="Z41">
        <v>627987</v>
      </c>
      <c r="AA41">
        <v>12485</v>
      </c>
      <c r="AB41">
        <v>640472</v>
      </c>
      <c r="AC41">
        <v>0</v>
      </c>
      <c r="AD41">
        <v>27324</v>
      </c>
      <c r="AE41">
        <v>2971</v>
      </c>
      <c r="AF41">
        <v>30295</v>
      </c>
      <c r="AG41">
        <v>0</v>
      </c>
      <c r="AH41">
        <v>0</v>
      </c>
      <c r="AI41">
        <v>26089</v>
      </c>
      <c r="AJ41">
        <v>610</v>
      </c>
      <c r="AK41">
        <v>26699</v>
      </c>
      <c r="AL41">
        <v>0</v>
      </c>
      <c r="AM41">
        <v>591506</v>
      </c>
      <c r="AN41">
        <v>57826</v>
      </c>
      <c r="AO41">
        <v>649332</v>
      </c>
      <c r="AP41">
        <v>0</v>
      </c>
      <c r="AQ41">
        <v>0</v>
      </c>
      <c r="AR41">
        <v>564768</v>
      </c>
      <c r="AS41">
        <v>11875</v>
      </c>
      <c r="AT41">
        <v>576643</v>
      </c>
      <c r="AU41">
        <v>0</v>
      </c>
      <c r="AV41">
        <v>12314</v>
      </c>
      <c r="AW41">
        <v>0</v>
      </c>
      <c r="AX41">
        <v>12314</v>
      </c>
      <c r="AY41">
        <v>0</v>
      </c>
      <c r="AZ41">
        <v>0</v>
      </c>
      <c r="BA41">
        <v>12314</v>
      </c>
      <c r="BB41">
        <v>0</v>
      </c>
      <c r="BC41">
        <v>12314</v>
      </c>
      <c r="BD41">
        <v>0</v>
      </c>
      <c r="BE41">
        <v>27255</v>
      </c>
      <c r="BF41">
        <v>1227</v>
      </c>
      <c r="BG41">
        <v>28482</v>
      </c>
      <c r="BH41">
        <v>0</v>
      </c>
      <c r="BI41">
        <v>0</v>
      </c>
      <c r="BJ41">
        <v>26677</v>
      </c>
      <c r="BK41">
        <v>0</v>
      </c>
      <c r="BL41">
        <v>26677</v>
      </c>
      <c r="BM41">
        <v>0</v>
      </c>
      <c r="BN41">
        <v>10679</v>
      </c>
      <c r="BO41">
        <v>93</v>
      </c>
      <c r="BP41">
        <v>10772</v>
      </c>
      <c r="BQ41">
        <v>0</v>
      </c>
      <c r="BR41">
        <v>0</v>
      </c>
      <c r="BS41">
        <v>10453</v>
      </c>
      <c r="BT41">
        <v>0</v>
      </c>
      <c r="BU41">
        <v>10453</v>
      </c>
      <c r="BV41">
        <v>0</v>
      </c>
      <c r="BW41">
        <v>762814</v>
      </c>
      <c r="BX41">
        <v>206280</v>
      </c>
      <c r="BY41">
        <v>969094</v>
      </c>
      <c r="BZ41">
        <v>0</v>
      </c>
      <c r="CA41">
        <v>0</v>
      </c>
      <c r="CB41">
        <v>705840</v>
      </c>
      <c r="CC41">
        <v>35356</v>
      </c>
      <c r="CD41">
        <v>741196</v>
      </c>
      <c r="CE41">
        <v>0</v>
      </c>
      <c r="CF41">
        <v>746615</v>
      </c>
      <c r="CG41">
        <v>206280</v>
      </c>
      <c r="CH41">
        <v>952895</v>
      </c>
      <c r="CI41">
        <v>0</v>
      </c>
      <c r="CJ41">
        <v>0</v>
      </c>
      <c r="CK41">
        <v>689641</v>
      </c>
      <c r="CL41">
        <v>35356</v>
      </c>
      <c r="CM41">
        <v>724997</v>
      </c>
      <c r="CN41">
        <v>0</v>
      </c>
      <c r="CO41">
        <v>203012</v>
      </c>
      <c r="CP41">
        <v>51777</v>
      </c>
      <c r="CQ41">
        <v>254789</v>
      </c>
      <c r="CR41">
        <v>0</v>
      </c>
      <c r="CS41">
        <v>0</v>
      </c>
      <c r="CT41">
        <v>187532</v>
      </c>
      <c r="CU41">
        <v>8872</v>
      </c>
      <c r="CV41">
        <v>196404</v>
      </c>
      <c r="CW41">
        <v>0</v>
      </c>
      <c r="CX41">
        <v>446857</v>
      </c>
      <c r="CY41">
        <v>126131</v>
      </c>
      <c r="CZ41">
        <v>572988</v>
      </c>
      <c r="DA41">
        <v>0</v>
      </c>
      <c r="DB41">
        <v>0</v>
      </c>
      <c r="DC41">
        <v>412740</v>
      </c>
      <c r="DD41">
        <v>21622</v>
      </c>
      <c r="DE41">
        <v>434362</v>
      </c>
      <c r="DF41">
        <v>0</v>
      </c>
      <c r="DG41">
        <v>96746</v>
      </c>
      <c r="DH41">
        <v>28372</v>
      </c>
      <c r="DI41">
        <v>125118</v>
      </c>
      <c r="DJ41">
        <v>0</v>
      </c>
      <c r="DK41">
        <v>0</v>
      </c>
      <c r="DL41">
        <v>89369</v>
      </c>
      <c r="DM41">
        <v>4862</v>
      </c>
      <c r="DN41">
        <v>94231</v>
      </c>
      <c r="DO41">
        <v>0</v>
      </c>
      <c r="DP41">
        <v>16199</v>
      </c>
      <c r="DQ41">
        <v>0</v>
      </c>
      <c r="DR41">
        <v>16199</v>
      </c>
      <c r="DS41">
        <v>0</v>
      </c>
      <c r="DT41">
        <v>0</v>
      </c>
      <c r="DU41">
        <v>16199</v>
      </c>
      <c r="DV41">
        <v>0</v>
      </c>
      <c r="DW41">
        <v>16199</v>
      </c>
      <c r="DX41">
        <v>0</v>
      </c>
      <c r="DY41">
        <v>15628</v>
      </c>
      <c r="DZ41">
        <v>0</v>
      </c>
      <c r="EA41">
        <v>15628</v>
      </c>
      <c r="EB41">
        <v>0</v>
      </c>
      <c r="EC41">
        <v>0</v>
      </c>
      <c r="ED41">
        <v>15628</v>
      </c>
      <c r="EE41">
        <v>0</v>
      </c>
      <c r="EF41">
        <v>15628</v>
      </c>
      <c r="EG41">
        <v>0</v>
      </c>
      <c r="EH41">
        <v>571</v>
      </c>
      <c r="EI41">
        <v>0</v>
      </c>
      <c r="EJ41">
        <v>571</v>
      </c>
      <c r="EK41">
        <v>0</v>
      </c>
      <c r="EL41">
        <v>0</v>
      </c>
      <c r="EM41">
        <v>571</v>
      </c>
      <c r="EN41">
        <v>0</v>
      </c>
      <c r="EO41">
        <v>571</v>
      </c>
      <c r="EP41">
        <v>0</v>
      </c>
      <c r="EQ41">
        <v>63306</v>
      </c>
      <c r="ER41">
        <v>13129</v>
      </c>
      <c r="ES41">
        <v>76435</v>
      </c>
      <c r="ET41">
        <v>0</v>
      </c>
      <c r="EU41">
        <v>0</v>
      </c>
      <c r="EV41">
        <v>58438</v>
      </c>
      <c r="EW41">
        <v>2903</v>
      </c>
      <c r="EX41">
        <v>61341</v>
      </c>
      <c r="EY41">
        <v>0</v>
      </c>
      <c r="EZ41">
        <v>111065</v>
      </c>
      <c r="FA41">
        <v>0</v>
      </c>
      <c r="FB41">
        <v>111065</v>
      </c>
      <c r="FC41">
        <v>0</v>
      </c>
      <c r="FD41">
        <v>0</v>
      </c>
      <c r="FE41">
        <v>111065</v>
      </c>
      <c r="FF41">
        <v>0</v>
      </c>
      <c r="FG41">
        <v>111065</v>
      </c>
      <c r="FH41">
        <v>0</v>
      </c>
      <c r="FI41">
        <v>463</v>
      </c>
      <c r="FJ41">
        <v>0</v>
      </c>
      <c r="FK41">
        <v>463</v>
      </c>
      <c r="FL41">
        <v>0</v>
      </c>
      <c r="FM41">
        <v>0</v>
      </c>
      <c r="FN41">
        <v>463</v>
      </c>
      <c r="FO41">
        <v>0</v>
      </c>
      <c r="FP41">
        <v>463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</row>
    <row r="42" spans="1:256" ht="13.5">
      <c r="A42" t="s">
        <v>170</v>
      </c>
      <c r="B42" t="s">
        <v>43</v>
      </c>
      <c r="C42">
        <v>86571</v>
      </c>
      <c r="D42">
        <v>8766</v>
      </c>
      <c r="E42">
        <v>95337</v>
      </c>
      <c r="F42">
        <v>0</v>
      </c>
      <c r="G42">
        <v>0</v>
      </c>
      <c r="H42">
        <v>82268</v>
      </c>
      <c r="I42">
        <v>2640</v>
      </c>
      <c r="J42">
        <v>84908</v>
      </c>
      <c r="K42">
        <v>0</v>
      </c>
      <c r="L42">
        <v>86571</v>
      </c>
      <c r="M42">
        <v>8766</v>
      </c>
      <c r="N42">
        <v>95337</v>
      </c>
      <c r="O42">
        <v>0</v>
      </c>
      <c r="P42">
        <v>0</v>
      </c>
      <c r="Q42">
        <v>82268</v>
      </c>
      <c r="R42">
        <v>2640</v>
      </c>
      <c r="S42">
        <v>84908</v>
      </c>
      <c r="T42">
        <v>0</v>
      </c>
      <c r="U42">
        <v>27336</v>
      </c>
      <c r="V42">
        <v>800</v>
      </c>
      <c r="W42">
        <v>28136</v>
      </c>
      <c r="X42">
        <v>0</v>
      </c>
      <c r="Y42">
        <v>0</v>
      </c>
      <c r="Z42">
        <v>26861</v>
      </c>
      <c r="AA42">
        <v>243</v>
      </c>
      <c r="AB42">
        <v>27104</v>
      </c>
      <c r="AC42">
        <v>0</v>
      </c>
      <c r="AD42">
        <v>882</v>
      </c>
      <c r="AE42">
        <v>16</v>
      </c>
      <c r="AF42">
        <v>898</v>
      </c>
      <c r="AG42">
        <v>0</v>
      </c>
      <c r="AH42">
        <v>0</v>
      </c>
      <c r="AI42">
        <v>861</v>
      </c>
      <c r="AJ42">
        <v>5</v>
      </c>
      <c r="AK42">
        <v>866</v>
      </c>
      <c r="AL42">
        <v>0</v>
      </c>
      <c r="AM42">
        <v>20552</v>
      </c>
      <c r="AN42">
        <v>775</v>
      </c>
      <c r="AO42">
        <v>21327</v>
      </c>
      <c r="AP42">
        <v>0</v>
      </c>
      <c r="AQ42">
        <v>0</v>
      </c>
      <c r="AR42">
        <v>20098</v>
      </c>
      <c r="AS42">
        <v>229</v>
      </c>
      <c r="AT42">
        <v>20327</v>
      </c>
      <c r="AU42">
        <v>0</v>
      </c>
      <c r="AV42">
        <v>304</v>
      </c>
      <c r="AW42">
        <v>0</v>
      </c>
      <c r="AX42">
        <v>304</v>
      </c>
      <c r="AY42">
        <v>0</v>
      </c>
      <c r="AZ42">
        <v>0</v>
      </c>
      <c r="BA42">
        <v>304</v>
      </c>
      <c r="BB42">
        <v>0</v>
      </c>
      <c r="BC42">
        <v>304</v>
      </c>
      <c r="BD42">
        <v>0</v>
      </c>
      <c r="BE42">
        <v>2733</v>
      </c>
      <c r="BF42">
        <v>0</v>
      </c>
      <c r="BG42">
        <v>2733</v>
      </c>
      <c r="BH42">
        <v>0</v>
      </c>
      <c r="BI42">
        <v>0</v>
      </c>
      <c r="BJ42">
        <v>2733</v>
      </c>
      <c r="BK42">
        <v>0</v>
      </c>
      <c r="BL42">
        <v>2733</v>
      </c>
      <c r="BM42">
        <v>0</v>
      </c>
      <c r="BN42">
        <v>3169</v>
      </c>
      <c r="BO42">
        <v>9</v>
      </c>
      <c r="BP42">
        <v>3178</v>
      </c>
      <c r="BQ42">
        <v>0</v>
      </c>
      <c r="BR42">
        <v>0</v>
      </c>
      <c r="BS42">
        <v>3169</v>
      </c>
      <c r="BT42">
        <v>9</v>
      </c>
      <c r="BU42">
        <v>3178</v>
      </c>
      <c r="BV42">
        <v>0</v>
      </c>
      <c r="BW42">
        <v>50917</v>
      </c>
      <c r="BX42">
        <v>7817</v>
      </c>
      <c r="BY42">
        <v>58734</v>
      </c>
      <c r="BZ42">
        <v>0</v>
      </c>
      <c r="CA42">
        <v>0</v>
      </c>
      <c r="CB42">
        <v>47194</v>
      </c>
      <c r="CC42">
        <v>2369</v>
      </c>
      <c r="CD42">
        <v>49563</v>
      </c>
      <c r="CE42">
        <v>0</v>
      </c>
      <c r="CF42">
        <v>42004</v>
      </c>
      <c r="CG42">
        <v>7817</v>
      </c>
      <c r="CH42">
        <v>49821</v>
      </c>
      <c r="CI42">
        <v>0</v>
      </c>
      <c r="CJ42">
        <v>0</v>
      </c>
      <c r="CK42">
        <v>38281</v>
      </c>
      <c r="CL42">
        <v>2369</v>
      </c>
      <c r="CM42">
        <v>40650</v>
      </c>
      <c r="CN42">
        <v>0</v>
      </c>
      <c r="CO42">
        <v>6936</v>
      </c>
      <c r="CP42">
        <v>1563</v>
      </c>
      <c r="CQ42">
        <v>8499</v>
      </c>
      <c r="CR42">
        <v>0</v>
      </c>
      <c r="CS42">
        <v>0</v>
      </c>
      <c r="CT42">
        <v>6037</v>
      </c>
      <c r="CU42">
        <v>474</v>
      </c>
      <c r="CV42">
        <v>6511</v>
      </c>
      <c r="CW42">
        <v>0</v>
      </c>
      <c r="CX42">
        <v>21720</v>
      </c>
      <c r="CY42">
        <v>6254</v>
      </c>
      <c r="CZ42">
        <v>27974</v>
      </c>
      <c r="DA42">
        <v>0</v>
      </c>
      <c r="DB42">
        <v>0</v>
      </c>
      <c r="DC42">
        <v>18913</v>
      </c>
      <c r="DD42">
        <v>1895</v>
      </c>
      <c r="DE42">
        <v>20808</v>
      </c>
      <c r="DF42">
        <v>0</v>
      </c>
      <c r="DG42">
        <v>13348</v>
      </c>
      <c r="DH42">
        <v>0</v>
      </c>
      <c r="DI42">
        <v>13348</v>
      </c>
      <c r="DJ42">
        <v>0</v>
      </c>
      <c r="DK42">
        <v>0</v>
      </c>
      <c r="DL42">
        <v>13331</v>
      </c>
      <c r="DM42">
        <v>0</v>
      </c>
      <c r="DN42">
        <v>13331</v>
      </c>
      <c r="DO42">
        <v>0</v>
      </c>
      <c r="DP42">
        <v>8913</v>
      </c>
      <c r="DQ42">
        <v>0</v>
      </c>
      <c r="DR42">
        <v>8913</v>
      </c>
      <c r="DS42">
        <v>0</v>
      </c>
      <c r="DT42">
        <v>0</v>
      </c>
      <c r="DU42">
        <v>8913</v>
      </c>
      <c r="DV42">
        <v>0</v>
      </c>
      <c r="DW42">
        <v>8913</v>
      </c>
      <c r="DX42">
        <v>0</v>
      </c>
      <c r="DY42">
        <v>8884</v>
      </c>
      <c r="DZ42">
        <v>0</v>
      </c>
      <c r="EA42">
        <v>8884</v>
      </c>
      <c r="EB42">
        <v>0</v>
      </c>
      <c r="EC42">
        <v>0</v>
      </c>
      <c r="ED42">
        <v>8884</v>
      </c>
      <c r="EE42">
        <v>0</v>
      </c>
      <c r="EF42">
        <v>8884</v>
      </c>
      <c r="EG42">
        <v>0</v>
      </c>
      <c r="EH42">
        <v>29</v>
      </c>
      <c r="EI42">
        <v>0</v>
      </c>
      <c r="EJ42">
        <v>29</v>
      </c>
      <c r="EK42">
        <v>0</v>
      </c>
      <c r="EL42">
        <v>0</v>
      </c>
      <c r="EM42">
        <v>29</v>
      </c>
      <c r="EN42">
        <v>0</v>
      </c>
      <c r="EO42">
        <v>29</v>
      </c>
      <c r="EP42">
        <v>0</v>
      </c>
      <c r="EQ42">
        <v>1949</v>
      </c>
      <c r="ER42">
        <v>149</v>
      </c>
      <c r="ES42">
        <v>2098</v>
      </c>
      <c r="ET42">
        <v>0</v>
      </c>
      <c r="EU42">
        <v>0</v>
      </c>
      <c r="EV42">
        <v>1844</v>
      </c>
      <c r="EW42">
        <v>28</v>
      </c>
      <c r="EX42">
        <v>1872</v>
      </c>
      <c r="EY42">
        <v>0</v>
      </c>
      <c r="EZ42">
        <v>6369</v>
      </c>
      <c r="FA42">
        <v>0</v>
      </c>
      <c r="FB42">
        <v>6369</v>
      </c>
      <c r="FC42">
        <v>0</v>
      </c>
      <c r="FD42">
        <v>0</v>
      </c>
      <c r="FE42">
        <v>6369</v>
      </c>
      <c r="FF42">
        <v>0</v>
      </c>
      <c r="FG42">
        <v>6369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</row>
    <row r="43" spans="1:256" ht="13.5">
      <c r="A43" t="s">
        <v>171</v>
      </c>
      <c r="B43" t="s">
        <v>44</v>
      </c>
      <c r="C43">
        <v>486982</v>
      </c>
      <c r="D43">
        <v>44814</v>
      </c>
      <c r="E43">
        <v>531796</v>
      </c>
      <c r="F43">
        <v>0</v>
      </c>
      <c r="G43">
        <v>0</v>
      </c>
      <c r="H43">
        <v>467882</v>
      </c>
      <c r="I43">
        <v>15113</v>
      </c>
      <c r="J43">
        <v>482995</v>
      </c>
      <c r="K43">
        <v>0</v>
      </c>
      <c r="L43">
        <v>486982</v>
      </c>
      <c r="M43">
        <v>44814</v>
      </c>
      <c r="N43">
        <v>531796</v>
      </c>
      <c r="O43">
        <v>0</v>
      </c>
      <c r="P43">
        <v>0</v>
      </c>
      <c r="Q43">
        <v>467882</v>
      </c>
      <c r="R43">
        <v>15113</v>
      </c>
      <c r="S43">
        <v>482995</v>
      </c>
      <c r="T43">
        <v>0</v>
      </c>
      <c r="U43">
        <v>173489</v>
      </c>
      <c r="V43">
        <v>3948</v>
      </c>
      <c r="W43">
        <v>177437</v>
      </c>
      <c r="X43">
        <v>0</v>
      </c>
      <c r="Y43">
        <v>0</v>
      </c>
      <c r="Z43">
        <v>163838</v>
      </c>
      <c r="AA43">
        <v>2218</v>
      </c>
      <c r="AB43">
        <v>166056</v>
      </c>
      <c r="AC43">
        <v>0</v>
      </c>
      <c r="AD43">
        <v>5163</v>
      </c>
      <c r="AE43">
        <v>313</v>
      </c>
      <c r="AF43">
        <v>5476</v>
      </c>
      <c r="AG43">
        <v>0</v>
      </c>
      <c r="AH43">
        <v>0</v>
      </c>
      <c r="AI43">
        <v>5080</v>
      </c>
      <c r="AJ43">
        <v>175</v>
      </c>
      <c r="AK43">
        <v>5255</v>
      </c>
      <c r="AL43">
        <v>0</v>
      </c>
      <c r="AM43">
        <v>136008</v>
      </c>
      <c r="AN43">
        <v>3624</v>
      </c>
      <c r="AO43">
        <v>139632</v>
      </c>
      <c r="AP43">
        <v>0</v>
      </c>
      <c r="AQ43">
        <v>0</v>
      </c>
      <c r="AR43">
        <v>133813</v>
      </c>
      <c r="AS43">
        <v>2032</v>
      </c>
      <c r="AT43">
        <v>135845</v>
      </c>
      <c r="AU43">
        <v>0</v>
      </c>
      <c r="AV43">
        <v>1877</v>
      </c>
      <c r="AW43">
        <v>0</v>
      </c>
      <c r="AX43">
        <v>1877</v>
      </c>
      <c r="AY43">
        <v>0</v>
      </c>
      <c r="AZ43">
        <v>0</v>
      </c>
      <c r="BA43">
        <v>1877</v>
      </c>
      <c r="BB43">
        <v>0</v>
      </c>
      <c r="BC43">
        <v>1877</v>
      </c>
      <c r="BD43">
        <v>0</v>
      </c>
      <c r="BE43">
        <v>12780</v>
      </c>
      <c r="BF43">
        <v>11</v>
      </c>
      <c r="BG43">
        <v>12791</v>
      </c>
      <c r="BH43">
        <v>0</v>
      </c>
      <c r="BI43">
        <v>0</v>
      </c>
      <c r="BJ43">
        <v>12365</v>
      </c>
      <c r="BK43">
        <v>11</v>
      </c>
      <c r="BL43">
        <v>12376</v>
      </c>
      <c r="BM43">
        <v>0</v>
      </c>
      <c r="BN43">
        <v>19538</v>
      </c>
      <c r="BO43">
        <v>0</v>
      </c>
      <c r="BP43">
        <v>19538</v>
      </c>
      <c r="BQ43">
        <v>0</v>
      </c>
      <c r="BR43">
        <v>0</v>
      </c>
      <c r="BS43">
        <v>12580</v>
      </c>
      <c r="BT43">
        <v>0</v>
      </c>
      <c r="BU43">
        <v>12580</v>
      </c>
      <c r="BV43">
        <v>0</v>
      </c>
      <c r="BW43">
        <v>281321</v>
      </c>
      <c r="BX43">
        <v>40487</v>
      </c>
      <c r="BY43">
        <v>321808</v>
      </c>
      <c r="BZ43">
        <v>0</v>
      </c>
      <c r="CA43">
        <v>0</v>
      </c>
      <c r="CB43">
        <v>272008</v>
      </c>
      <c r="CC43">
        <v>12718</v>
      </c>
      <c r="CD43">
        <v>284726</v>
      </c>
      <c r="CE43">
        <v>0</v>
      </c>
      <c r="CF43">
        <v>261648</v>
      </c>
      <c r="CG43">
        <v>40487</v>
      </c>
      <c r="CH43">
        <v>302135</v>
      </c>
      <c r="CI43">
        <v>0</v>
      </c>
      <c r="CJ43">
        <v>0</v>
      </c>
      <c r="CK43">
        <v>252335</v>
      </c>
      <c r="CL43">
        <v>12718</v>
      </c>
      <c r="CM43">
        <v>265053</v>
      </c>
      <c r="CN43">
        <v>0</v>
      </c>
      <c r="CO43">
        <v>36854</v>
      </c>
      <c r="CP43">
        <v>4855</v>
      </c>
      <c r="CQ43">
        <v>41709</v>
      </c>
      <c r="CR43">
        <v>0</v>
      </c>
      <c r="CS43">
        <v>0</v>
      </c>
      <c r="CT43">
        <v>35543</v>
      </c>
      <c r="CU43">
        <v>1525</v>
      </c>
      <c r="CV43">
        <v>37068</v>
      </c>
      <c r="CW43">
        <v>0</v>
      </c>
      <c r="CX43">
        <v>139349</v>
      </c>
      <c r="CY43">
        <v>29555</v>
      </c>
      <c r="CZ43">
        <v>168904</v>
      </c>
      <c r="DA43">
        <v>0</v>
      </c>
      <c r="DB43">
        <v>0</v>
      </c>
      <c r="DC43">
        <v>134389</v>
      </c>
      <c r="DD43">
        <v>9284</v>
      </c>
      <c r="DE43">
        <v>143673</v>
      </c>
      <c r="DF43">
        <v>0</v>
      </c>
      <c r="DG43">
        <v>85445</v>
      </c>
      <c r="DH43">
        <v>6077</v>
      </c>
      <c r="DI43">
        <v>91522</v>
      </c>
      <c r="DJ43">
        <v>0</v>
      </c>
      <c r="DK43">
        <v>0</v>
      </c>
      <c r="DL43">
        <v>82403</v>
      </c>
      <c r="DM43">
        <v>1909</v>
      </c>
      <c r="DN43">
        <v>84312</v>
      </c>
      <c r="DO43">
        <v>0</v>
      </c>
      <c r="DP43">
        <v>19673</v>
      </c>
      <c r="DQ43">
        <v>0</v>
      </c>
      <c r="DR43">
        <v>19673</v>
      </c>
      <c r="DS43">
        <v>0</v>
      </c>
      <c r="DT43">
        <v>0</v>
      </c>
      <c r="DU43">
        <v>19673</v>
      </c>
      <c r="DV43">
        <v>0</v>
      </c>
      <c r="DW43">
        <v>19673</v>
      </c>
      <c r="DX43">
        <v>0</v>
      </c>
      <c r="DY43">
        <v>18812</v>
      </c>
      <c r="DZ43">
        <v>0</v>
      </c>
      <c r="EA43">
        <v>18812</v>
      </c>
      <c r="EB43">
        <v>0</v>
      </c>
      <c r="EC43">
        <v>0</v>
      </c>
      <c r="ED43">
        <v>18812</v>
      </c>
      <c r="EE43">
        <v>0</v>
      </c>
      <c r="EF43">
        <v>18812</v>
      </c>
      <c r="EG43">
        <v>0</v>
      </c>
      <c r="EH43">
        <v>861</v>
      </c>
      <c r="EI43">
        <v>0</v>
      </c>
      <c r="EJ43">
        <v>861</v>
      </c>
      <c r="EK43">
        <v>0</v>
      </c>
      <c r="EL43">
        <v>0</v>
      </c>
      <c r="EM43">
        <v>861</v>
      </c>
      <c r="EN43">
        <v>0</v>
      </c>
      <c r="EO43">
        <v>861</v>
      </c>
      <c r="EP43">
        <v>0</v>
      </c>
      <c r="EQ43">
        <v>11060</v>
      </c>
      <c r="ER43">
        <v>379</v>
      </c>
      <c r="ES43">
        <v>11439</v>
      </c>
      <c r="ET43">
        <v>0</v>
      </c>
      <c r="EU43">
        <v>0</v>
      </c>
      <c r="EV43">
        <v>10924</v>
      </c>
      <c r="EW43">
        <v>177</v>
      </c>
      <c r="EX43">
        <v>11101</v>
      </c>
      <c r="EY43">
        <v>0</v>
      </c>
      <c r="EZ43">
        <v>21112</v>
      </c>
      <c r="FA43">
        <v>0</v>
      </c>
      <c r="FB43">
        <v>21112</v>
      </c>
      <c r="FC43">
        <v>0</v>
      </c>
      <c r="FD43">
        <v>0</v>
      </c>
      <c r="FE43">
        <v>21112</v>
      </c>
      <c r="FF43">
        <v>0</v>
      </c>
      <c r="FG43">
        <v>21112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6292</v>
      </c>
      <c r="HL43">
        <v>0</v>
      </c>
      <c r="HM43">
        <v>6292</v>
      </c>
      <c r="HN43">
        <v>0</v>
      </c>
      <c r="HO43">
        <v>0</v>
      </c>
      <c r="HP43">
        <v>6292</v>
      </c>
      <c r="HQ43">
        <v>0</v>
      </c>
      <c r="HR43">
        <v>6292</v>
      </c>
      <c r="HS43">
        <v>0</v>
      </c>
      <c r="HT43">
        <v>6292</v>
      </c>
      <c r="HU43">
        <v>0</v>
      </c>
      <c r="HV43">
        <v>6292</v>
      </c>
      <c r="HW43">
        <v>0</v>
      </c>
      <c r="HX43">
        <v>0</v>
      </c>
      <c r="HY43">
        <v>6292</v>
      </c>
      <c r="HZ43">
        <v>0</v>
      </c>
      <c r="IA43">
        <v>6292</v>
      </c>
      <c r="IB43">
        <v>0</v>
      </c>
      <c r="IC43">
        <v>6292</v>
      </c>
      <c r="ID43">
        <v>0</v>
      </c>
      <c r="IE43">
        <v>6292</v>
      </c>
      <c r="IF43">
        <v>0</v>
      </c>
      <c r="IG43">
        <v>0</v>
      </c>
      <c r="IH43">
        <v>6292</v>
      </c>
      <c r="II43">
        <v>0</v>
      </c>
      <c r="IJ43">
        <v>6292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</row>
    <row r="44" spans="1:256" ht="13.5">
      <c r="A44" t="s">
        <v>172</v>
      </c>
      <c r="B44" t="s">
        <v>45</v>
      </c>
      <c r="C44">
        <v>134017</v>
      </c>
      <c r="D44">
        <v>34580</v>
      </c>
      <c r="E44">
        <v>168597</v>
      </c>
      <c r="F44">
        <v>0</v>
      </c>
      <c r="G44">
        <v>0</v>
      </c>
      <c r="H44">
        <v>126994</v>
      </c>
      <c r="I44">
        <v>6213</v>
      </c>
      <c r="J44">
        <v>133207</v>
      </c>
      <c r="K44">
        <v>0</v>
      </c>
      <c r="L44">
        <v>134017</v>
      </c>
      <c r="M44">
        <v>34580</v>
      </c>
      <c r="N44">
        <v>168597</v>
      </c>
      <c r="O44">
        <v>0</v>
      </c>
      <c r="P44">
        <v>0</v>
      </c>
      <c r="Q44">
        <v>126994</v>
      </c>
      <c r="R44">
        <v>6213</v>
      </c>
      <c r="S44">
        <v>133207</v>
      </c>
      <c r="T44">
        <v>0</v>
      </c>
      <c r="U44">
        <v>50985</v>
      </c>
      <c r="V44">
        <v>315</v>
      </c>
      <c r="W44">
        <v>51300</v>
      </c>
      <c r="X44">
        <v>0</v>
      </c>
      <c r="Y44">
        <v>0</v>
      </c>
      <c r="Z44">
        <v>50434</v>
      </c>
      <c r="AA44">
        <v>62</v>
      </c>
      <c r="AB44">
        <v>50496</v>
      </c>
      <c r="AC44">
        <v>0</v>
      </c>
      <c r="AD44">
        <v>1633</v>
      </c>
      <c r="AE44">
        <v>28</v>
      </c>
      <c r="AF44">
        <v>1661</v>
      </c>
      <c r="AG44">
        <v>0</v>
      </c>
      <c r="AH44">
        <v>0</v>
      </c>
      <c r="AI44">
        <v>1612</v>
      </c>
      <c r="AJ44">
        <v>7</v>
      </c>
      <c r="AK44">
        <v>1619</v>
      </c>
      <c r="AL44">
        <v>0</v>
      </c>
      <c r="AM44">
        <v>42141</v>
      </c>
      <c r="AN44">
        <v>287</v>
      </c>
      <c r="AO44">
        <v>42428</v>
      </c>
      <c r="AP44">
        <v>0</v>
      </c>
      <c r="AQ44">
        <v>0</v>
      </c>
      <c r="AR44">
        <v>41611</v>
      </c>
      <c r="AS44">
        <v>55</v>
      </c>
      <c r="AT44">
        <v>41666</v>
      </c>
      <c r="AU44">
        <v>0</v>
      </c>
      <c r="AV44">
        <v>346</v>
      </c>
      <c r="AW44">
        <v>0</v>
      </c>
      <c r="AX44">
        <v>346</v>
      </c>
      <c r="AY44">
        <v>0</v>
      </c>
      <c r="AZ44">
        <v>0</v>
      </c>
      <c r="BA44">
        <v>346</v>
      </c>
      <c r="BB44">
        <v>0</v>
      </c>
      <c r="BC44">
        <v>346</v>
      </c>
      <c r="BD44">
        <v>0</v>
      </c>
      <c r="BE44">
        <v>4897</v>
      </c>
      <c r="BF44">
        <v>0</v>
      </c>
      <c r="BG44">
        <v>4897</v>
      </c>
      <c r="BH44">
        <v>0</v>
      </c>
      <c r="BI44">
        <v>0</v>
      </c>
      <c r="BJ44">
        <v>4897</v>
      </c>
      <c r="BK44">
        <v>0</v>
      </c>
      <c r="BL44">
        <v>4897</v>
      </c>
      <c r="BM44">
        <v>0</v>
      </c>
      <c r="BN44">
        <v>2314</v>
      </c>
      <c r="BO44">
        <v>0</v>
      </c>
      <c r="BP44">
        <v>2314</v>
      </c>
      <c r="BQ44">
        <v>0</v>
      </c>
      <c r="BR44">
        <v>0</v>
      </c>
      <c r="BS44">
        <v>2314</v>
      </c>
      <c r="BT44">
        <v>0</v>
      </c>
      <c r="BU44">
        <v>2314</v>
      </c>
      <c r="BV44">
        <v>0</v>
      </c>
      <c r="BW44">
        <v>69684</v>
      </c>
      <c r="BX44">
        <v>34004</v>
      </c>
      <c r="BY44">
        <v>103688</v>
      </c>
      <c r="BZ44">
        <v>0</v>
      </c>
      <c r="CA44">
        <v>0</v>
      </c>
      <c r="CB44">
        <v>63339</v>
      </c>
      <c r="CC44">
        <v>6054</v>
      </c>
      <c r="CD44">
        <v>69393</v>
      </c>
      <c r="CE44">
        <v>0</v>
      </c>
      <c r="CF44">
        <v>59722</v>
      </c>
      <c r="CG44">
        <v>34004</v>
      </c>
      <c r="CH44">
        <v>93726</v>
      </c>
      <c r="CI44">
        <v>0</v>
      </c>
      <c r="CJ44">
        <v>0</v>
      </c>
      <c r="CK44">
        <v>53377</v>
      </c>
      <c r="CL44">
        <v>6054</v>
      </c>
      <c r="CM44">
        <v>59431</v>
      </c>
      <c r="CN44">
        <v>0</v>
      </c>
      <c r="CO44">
        <v>6569</v>
      </c>
      <c r="CP44">
        <v>2924</v>
      </c>
      <c r="CQ44">
        <v>9493</v>
      </c>
      <c r="CR44">
        <v>0</v>
      </c>
      <c r="CS44">
        <v>0</v>
      </c>
      <c r="CT44">
        <v>5284</v>
      </c>
      <c r="CU44">
        <v>521</v>
      </c>
      <c r="CV44">
        <v>5805</v>
      </c>
      <c r="CW44">
        <v>0</v>
      </c>
      <c r="CX44">
        <v>29861</v>
      </c>
      <c r="CY44">
        <v>17784</v>
      </c>
      <c r="CZ44">
        <v>47645</v>
      </c>
      <c r="DA44">
        <v>0</v>
      </c>
      <c r="DB44">
        <v>0</v>
      </c>
      <c r="DC44">
        <v>26849</v>
      </c>
      <c r="DD44">
        <v>3166</v>
      </c>
      <c r="DE44">
        <v>30015</v>
      </c>
      <c r="DF44">
        <v>0</v>
      </c>
      <c r="DG44">
        <v>23292</v>
      </c>
      <c r="DH44">
        <v>13296</v>
      </c>
      <c r="DI44">
        <v>36588</v>
      </c>
      <c r="DJ44">
        <v>0</v>
      </c>
      <c r="DK44">
        <v>0</v>
      </c>
      <c r="DL44">
        <v>21244</v>
      </c>
      <c r="DM44">
        <v>2367</v>
      </c>
      <c r="DN44">
        <v>23611</v>
      </c>
      <c r="DO44">
        <v>0</v>
      </c>
      <c r="DP44">
        <v>9962</v>
      </c>
      <c r="DQ44">
        <v>0</v>
      </c>
      <c r="DR44">
        <v>9962</v>
      </c>
      <c r="DS44">
        <v>0</v>
      </c>
      <c r="DT44">
        <v>0</v>
      </c>
      <c r="DU44">
        <v>9962</v>
      </c>
      <c r="DV44">
        <v>0</v>
      </c>
      <c r="DW44">
        <v>9962</v>
      </c>
      <c r="DX44">
        <v>0</v>
      </c>
      <c r="DY44">
        <v>9902</v>
      </c>
      <c r="DZ44">
        <v>0</v>
      </c>
      <c r="EA44">
        <v>9902</v>
      </c>
      <c r="EB44">
        <v>0</v>
      </c>
      <c r="EC44">
        <v>0</v>
      </c>
      <c r="ED44">
        <v>9902</v>
      </c>
      <c r="EE44">
        <v>0</v>
      </c>
      <c r="EF44">
        <v>9902</v>
      </c>
      <c r="EG44">
        <v>0</v>
      </c>
      <c r="EH44">
        <v>60</v>
      </c>
      <c r="EI44">
        <v>0</v>
      </c>
      <c r="EJ44">
        <v>60</v>
      </c>
      <c r="EK44">
        <v>0</v>
      </c>
      <c r="EL44">
        <v>0</v>
      </c>
      <c r="EM44">
        <v>60</v>
      </c>
      <c r="EN44">
        <v>0</v>
      </c>
      <c r="EO44">
        <v>60</v>
      </c>
      <c r="EP44">
        <v>0</v>
      </c>
      <c r="EQ44">
        <v>4009</v>
      </c>
      <c r="ER44">
        <v>261</v>
      </c>
      <c r="ES44">
        <v>4270</v>
      </c>
      <c r="ET44">
        <v>0</v>
      </c>
      <c r="EU44">
        <v>0</v>
      </c>
      <c r="EV44">
        <v>3882</v>
      </c>
      <c r="EW44">
        <v>97</v>
      </c>
      <c r="EX44">
        <v>3979</v>
      </c>
      <c r="EY44">
        <v>0</v>
      </c>
      <c r="EZ44">
        <v>9315</v>
      </c>
      <c r="FA44">
        <v>0</v>
      </c>
      <c r="FB44">
        <v>9315</v>
      </c>
      <c r="FC44">
        <v>0</v>
      </c>
      <c r="FD44">
        <v>0</v>
      </c>
      <c r="FE44">
        <v>9315</v>
      </c>
      <c r="FF44">
        <v>0</v>
      </c>
      <c r="FG44">
        <v>9315</v>
      </c>
      <c r="FH44">
        <v>0</v>
      </c>
      <c r="FI44">
        <v>24</v>
      </c>
      <c r="FJ44">
        <v>0</v>
      </c>
      <c r="FK44">
        <v>24</v>
      </c>
      <c r="FL44">
        <v>0</v>
      </c>
      <c r="FM44">
        <v>0</v>
      </c>
      <c r="FN44">
        <v>24</v>
      </c>
      <c r="FO44">
        <v>0</v>
      </c>
      <c r="FP44">
        <v>24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</row>
    <row r="45" spans="2:256" ht="13.5">
      <c r="B45" t="s">
        <v>129</v>
      </c>
      <c r="C45">
        <v>132875784</v>
      </c>
      <c r="D45">
        <v>15976097</v>
      </c>
      <c r="E45">
        <v>148851881</v>
      </c>
      <c r="F45">
        <v>0</v>
      </c>
      <c r="G45">
        <v>0</v>
      </c>
      <c r="H45">
        <v>127890832</v>
      </c>
      <c r="I45">
        <v>3754773</v>
      </c>
      <c r="J45">
        <v>131645605</v>
      </c>
      <c r="K45">
        <v>0</v>
      </c>
      <c r="L45">
        <v>132875784</v>
      </c>
      <c r="M45">
        <v>15976097</v>
      </c>
      <c r="N45">
        <v>148851881</v>
      </c>
      <c r="O45">
        <v>0</v>
      </c>
      <c r="P45">
        <v>0</v>
      </c>
      <c r="Q45">
        <v>127890832</v>
      </c>
      <c r="R45">
        <v>3754773</v>
      </c>
      <c r="S45">
        <v>131645605</v>
      </c>
      <c r="T45">
        <v>0</v>
      </c>
      <c r="U45">
        <v>56022779</v>
      </c>
      <c r="V45">
        <v>3590994</v>
      </c>
      <c r="W45">
        <v>59613773</v>
      </c>
      <c r="X45">
        <v>0</v>
      </c>
      <c r="Y45">
        <v>0</v>
      </c>
      <c r="Z45">
        <v>54306370</v>
      </c>
      <c r="AA45">
        <v>897094</v>
      </c>
      <c r="AB45">
        <v>55203464</v>
      </c>
      <c r="AC45">
        <v>0</v>
      </c>
      <c r="AD45">
        <v>1472125</v>
      </c>
      <c r="AE45">
        <v>117008</v>
      </c>
      <c r="AF45">
        <v>1589133</v>
      </c>
      <c r="AG45">
        <v>0</v>
      </c>
      <c r="AH45">
        <v>0</v>
      </c>
      <c r="AI45">
        <v>1412068</v>
      </c>
      <c r="AJ45">
        <v>28995</v>
      </c>
      <c r="AK45">
        <v>1441063</v>
      </c>
      <c r="AL45">
        <v>0</v>
      </c>
      <c r="AM45">
        <v>43221510</v>
      </c>
      <c r="AN45">
        <v>3256618</v>
      </c>
      <c r="AO45">
        <v>46478128</v>
      </c>
      <c r="AP45">
        <v>0</v>
      </c>
      <c r="AQ45">
        <v>0</v>
      </c>
      <c r="AR45">
        <v>41647653</v>
      </c>
      <c r="AS45">
        <v>816578</v>
      </c>
      <c r="AT45">
        <v>42464231</v>
      </c>
      <c r="AU45">
        <v>0</v>
      </c>
      <c r="AV45">
        <v>622850</v>
      </c>
      <c r="AW45">
        <v>1</v>
      </c>
      <c r="AX45">
        <v>622851</v>
      </c>
      <c r="AY45">
        <v>0</v>
      </c>
      <c r="AZ45">
        <v>0</v>
      </c>
      <c r="BA45">
        <v>622298</v>
      </c>
      <c r="BB45">
        <v>0</v>
      </c>
      <c r="BC45">
        <v>622298</v>
      </c>
      <c r="BD45">
        <v>0</v>
      </c>
      <c r="BE45">
        <v>2785674</v>
      </c>
      <c r="BF45">
        <v>89041</v>
      </c>
      <c r="BG45">
        <v>2874715</v>
      </c>
      <c r="BH45">
        <v>0</v>
      </c>
      <c r="BI45">
        <v>0</v>
      </c>
      <c r="BJ45">
        <v>2753588</v>
      </c>
      <c r="BK45">
        <v>19500</v>
      </c>
      <c r="BL45">
        <v>2773088</v>
      </c>
      <c r="BM45">
        <v>0</v>
      </c>
      <c r="BN45">
        <v>8543470</v>
      </c>
      <c r="BO45">
        <v>128327</v>
      </c>
      <c r="BP45">
        <v>8671797</v>
      </c>
      <c r="BQ45">
        <v>0</v>
      </c>
      <c r="BR45">
        <v>0</v>
      </c>
      <c r="BS45">
        <v>8493061</v>
      </c>
      <c r="BT45">
        <v>32021</v>
      </c>
      <c r="BU45">
        <v>8525082</v>
      </c>
      <c r="BV45">
        <v>0</v>
      </c>
      <c r="BW45">
        <v>65096574</v>
      </c>
      <c r="BX45">
        <v>11762691</v>
      </c>
      <c r="BY45">
        <v>76859265</v>
      </c>
      <c r="BZ45">
        <v>0</v>
      </c>
      <c r="CA45">
        <v>0</v>
      </c>
      <c r="CB45">
        <v>61999974</v>
      </c>
      <c r="CC45">
        <v>2710293</v>
      </c>
      <c r="CD45">
        <v>64710267</v>
      </c>
      <c r="CE45">
        <v>0</v>
      </c>
      <c r="CF45">
        <v>62671060</v>
      </c>
      <c r="CG45">
        <v>11762691</v>
      </c>
      <c r="CH45">
        <v>74433751</v>
      </c>
      <c r="CI45">
        <v>0</v>
      </c>
      <c r="CJ45">
        <v>0</v>
      </c>
      <c r="CK45">
        <v>59574460</v>
      </c>
      <c r="CL45">
        <v>2710293</v>
      </c>
      <c r="CM45">
        <v>62284753</v>
      </c>
      <c r="CN45">
        <v>0</v>
      </c>
      <c r="CO45">
        <v>20983342</v>
      </c>
      <c r="CP45">
        <v>3773338</v>
      </c>
      <c r="CQ45">
        <v>24756680</v>
      </c>
      <c r="CR45">
        <v>0</v>
      </c>
      <c r="CS45">
        <v>0</v>
      </c>
      <c r="CT45">
        <v>19958078</v>
      </c>
      <c r="CU45">
        <v>881155</v>
      </c>
      <c r="CV45">
        <v>20839233</v>
      </c>
      <c r="CW45">
        <v>0</v>
      </c>
      <c r="CX45">
        <v>33556166</v>
      </c>
      <c r="CY45">
        <v>6532059</v>
      </c>
      <c r="CZ45">
        <v>40088225</v>
      </c>
      <c r="DA45">
        <v>0</v>
      </c>
      <c r="DB45">
        <v>0</v>
      </c>
      <c r="DC45">
        <v>31900034</v>
      </c>
      <c r="DD45">
        <v>1491017</v>
      </c>
      <c r="DE45">
        <v>33391051</v>
      </c>
      <c r="DF45">
        <v>0</v>
      </c>
      <c r="DG45">
        <v>8131552</v>
      </c>
      <c r="DH45">
        <v>1457294</v>
      </c>
      <c r="DI45">
        <v>9588846</v>
      </c>
      <c r="DJ45">
        <v>0</v>
      </c>
      <c r="DK45">
        <v>0</v>
      </c>
      <c r="DL45">
        <v>7716348</v>
      </c>
      <c r="DM45">
        <v>338121</v>
      </c>
      <c r="DN45">
        <v>8054469</v>
      </c>
      <c r="DO45">
        <v>0</v>
      </c>
      <c r="DP45">
        <v>2425514</v>
      </c>
      <c r="DQ45">
        <v>0</v>
      </c>
      <c r="DR45">
        <v>2425514</v>
      </c>
      <c r="DS45">
        <v>0</v>
      </c>
      <c r="DT45">
        <v>0</v>
      </c>
      <c r="DU45">
        <v>2425514</v>
      </c>
      <c r="DV45">
        <v>0</v>
      </c>
      <c r="DW45">
        <v>2425514</v>
      </c>
      <c r="DX45">
        <v>0</v>
      </c>
      <c r="DY45">
        <v>2350693</v>
      </c>
      <c r="DZ45">
        <v>0</v>
      </c>
      <c r="EA45">
        <v>2350693</v>
      </c>
      <c r="EB45">
        <v>0</v>
      </c>
      <c r="EC45">
        <v>0</v>
      </c>
      <c r="ED45">
        <v>2350693</v>
      </c>
      <c r="EE45">
        <v>0</v>
      </c>
      <c r="EF45">
        <v>2350693</v>
      </c>
      <c r="EG45">
        <v>0</v>
      </c>
      <c r="EH45">
        <v>74821</v>
      </c>
      <c r="EI45">
        <v>0</v>
      </c>
      <c r="EJ45">
        <v>74821</v>
      </c>
      <c r="EK45">
        <v>0</v>
      </c>
      <c r="EL45">
        <v>0</v>
      </c>
      <c r="EM45">
        <v>74821</v>
      </c>
      <c r="EN45">
        <v>0</v>
      </c>
      <c r="EO45">
        <v>74821</v>
      </c>
      <c r="EP45">
        <v>0</v>
      </c>
      <c r="EQ45">
        <v>2729974</v>
      </c>
      <c r="ER45">
        <v>462808</v>
      </c>
      <c r="ES45">
        <v>3192782</v>
      </c>
      <c r="ET45">
        <v>0</v>
      </c>
      <c r="EU45">
        <v>0</v>
      </c>
      <c r="EV45">
        <v>2558031</v>
      </c>
      <c r="EW45">
        <v>119996</v>
      </c>
      <c r="EX45">
        <v>2678027</v>
      </c>
      <c r="EY45">
        <v>0</v>
      </c>
      <c r="EZ45">
        <v>8982036</v>
      </c>
      <c r="FA45">
        <v>69664</v>
      </c>
      <c r="FB45">
        <v>9051700</v>
      </c>
      <c r="FC45">
        <v>0</v>
      </c>
      <c r="FD45">
        <v>0</v>
      </c>
      <c r="FE45">
        <v>8982036</v>
      </c>
      <c r="FF45">
        <v>879</v>
      </c>
      <c r="FG45">
        <v>8982915</v>
      </c>
      <c r="FH45">
        <v>0</v>
      </c>
      <c r="FI45">
        <v>42634</v>
      </c>
      <c r="FJ45">
        <v>168</v>
      </c>
      <c r="FK45">
        <v>42802</v>
      </c>
      <c r="FL45">
        <v>0</v>
      </c>
      <c r="FM45">
        <v>0</v>
      </c>
      <c r="FN45">
        <v>42634</v>
      </c>
      <c r="FO45">
        <v>168</v>
      </c>
      <c r="FP45">
        <v>42802</v>
      </c>
      <c r="FQ45">
        <v>0</v>
      </c>
      <c r="FR45">
        <v>1787</v>
      </c>
      <c r="FS45">
        <v>89772</v>
      </c>
      <c r="FT45">
        <v>91559</v>
      </c>
      <c r="FU45">
        <v>0</v>
      </c>
      <c r="FV45">
        <v>0</v>
      </c>
      <c r="FW45">
        <v>1787</v>
      </c>
      <c r="FX45">
        <v>26343</v>
      </c>
      <c r="FY45">
        <v>28130</v>
      </c>
      <c r="FZ45">
        <v>0</v>
      </c>
      <c r="GA45">
        <v>574</v>
      </c>
      <c r="GB45">
        <v>73760</v>
      </c>
      <c r="GC45">
        <v>74334</v>
      </c>
      <c r="GD45">
        <v>0</v>
      </c>
      <c r="GE45">
        <v>0</v>
      </c>
      <c r="GF45">
        <v>574</v>
      </c>
      <c r="GG45">
        <v>26343</v>
      </c>
      <c r="GH45">
        <v>26917</v>
      </c>
      <c r="GI45">
        <v>0</v>
      </c>
      <c r="GJ45">
        <v>1213</v>
      </c>
      <c r="GK45">
        <v>16012</v>
      </c>
      <c r="GL45">
        <v>17225</v>
      </c>
      <c r="GM45">
        <v>0</v>
      </c>
      <c r="GN45">
        <v>0</v>
      </c>
      <c r="GO45">
        <v>1213</v>
      </c>
      <c r="GP45">
        <v>0</v>
      </c>
      <c r="GQ45">
        <v>1213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802400</v>
      </c>
      <c r="HL45">
        <v>10568</v>
      </c>
      <c r="HM45">
        <v>812968</v>
      </c>
      <c r="HN45">
        <v>0</v>
      </c>
      <c r="HO45">
        <v>0</v>
      </c>
      <c r="HP45">
        <v>799794</v>
      </c>
      <c r="HQ45">
        <v>3680</v>
      </c>
      <c r="HR45">
        <v>803474</v>
      </c>
      <c r="HS45">
        <v>0</v>
      </c>
      <c r="HT45">
        <v>798521</v>
      </c>
      <c r="HU45">
        <v>10568</v>
      </c>
      <c r="HV45">
        <v>809089</v>
      </c>
      <c r="HW45">
        <v>0</v>
      </c>
      <c r="HX45">
        <v>0</v>
      </c>
      <c r="HY45">
        <v>795915</v>
      </c>
      <c r="HZ45">
        <v>3680</v>
      </c>
      <c r="IA45">
        <v>799595</v>
      </c>
      <c r="IB45">
        <v>0</v>
      </c>
      <c r="IC45">
        <v>62791</v>
      </c>
      <c r="ID45">
        <v>0</v>
      </c>
      <c r="IE45">
        <v>62791</v>
      </c>
      <c r="IF45">
        <v>0</v>
      </c>
      <c r="IG45">
        <v>0</v>
      </c>
      <c r="IH45">
        <v>62791</v>
      </c>
      <c r="II45">
        <v>0</v>
      </c>
      <c r="IJ45">
        <v>62791</v>
      </c>
      <c r="IK45">
        <v>0</v>
      </c>
      <c r="IL45">
        <v>735730</v>
      </c>
      <c r="IM45">
        <v>10568</v>
      </c>
      <c r="IN45">
        <v>746298</v>
      </c>
      <c r="IO45">
        <v>0</v>
      </c>
      <c r="IP45">
        <v>0</v>
      </c>
      <c r="IQ45">
        <v>733124</v>
      </c>
      <c r="IR45">
        <v>3680</v>
      </c>
      <c r="IS45">
        <v>736804</v>
      </c>
      <c r="IT45">
        <v>0</v>
      </c>
      <c r="IU45">
        <v>0</v>
      </c>
      <c r="IV45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indexed="12"/>
  </sheetPr>
  <dimension ref="A1:CU45"/>
  <sheetViews>
    <sheetView workbookViewId="0" topLeftCell="A1">
      <pane xSplit="2" ySplit="3" topLeftCell="CK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L30" sqref="CL30"/>
    </sheetView>
  </sheetViews>
  <sheetFormatPr defaultColWidth="9.00390625" defaultRowHeight="13.5"/>
  <sheetData>
    <row r="1" spans="2:99" ht="13.5">
      <c r="B1" t="s">
        <v>119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</row>
    <row r="2" spans="2:99" ht="13.5">
      <c r="B2" t="s">
        <v>120</v>
      </c>
      <c r="C2">
        <v>29</v>
      </c>
      <c r="D2">
        <v>29</v>
      </c>
      <c r="E2">
        <v>29</v>
      </c>
      <c r="F2">
        <v>29</v>
      </c>
      <c r="G2">
        <v>29</v>
      </c>
      <c r="H2">
        <v>29</v>
      </c>
      <c r="I2">
        <v>29</v>
      </c>
      <c r="J2">
        <v>30</v>
      </c>
      <c r="K2">
        <v>30</v>
      </c>
      <c r="L2">
        <v>30</v>
      </c>
      <c r="M2">
        <v>30</v>
      </c>
      <c r="N2">
        <v>30</v>
      </c>
      <c r="O2">
        <v>30</v>
      </c>
      <c r="P2">
        <v>30</v>
      </c>
      <c r="Q2">
        <v>30</v>
      </c>
      <c r="R2">
        <v>30</v>
      </c>
      <c r="S2">
        <v>31</v>
      </c>
      <c r="T2">
        <v>31</v>
      </c>
      <c r="U2">
        <v>31</v>
      </c>
      <c r="V2">
        <v>31</v>
      </c>
      <c r="W2">
        <v>31</v>
      </c>
      <c r="X2">
        <v>31</v>
      </c>
      <c r="Y2">
        <v>31</v>
      </c>
      <c r="Z2">
        <v>31</v>
      </c>
      <c r="AA2">
        <v>31</v>
      </c>
      <c r="AB2">
        <v>32</v>
      </c>
      <c r="AC2">
        <v>32</v>
      </c>
      <c r="AD2">
        <v>32</v>
      </c>
      <c r="AE2">
        <v>32</v>
      </c>
      <c r="AF2">
        <v>32</v>
      </c>
      <c r="AG2">
        <v>32</v>
      </c>
      <c r="AH2">
        <v>32</v>
      </c>
      <c r="AI2">
        <v>32</v>
      </c>
      <c r="AJ2">
        <v>32</v>
      </c>
      <c r="AK2">
        <v>33</v>
      </c>
      <c r="AL2">
        <v>33</v>
      </c>
      <c r="AM2">
        <v>33</v>
      </c>
      <c r="AN2">
        <v>33</v>
      </c>
      <c r="AO2">
        <v>33</v>
      </c>
      <c r="AP2">
        <v>33</v>
      </c>
      <c r="AQ2">
        <v>33</v>
      </c>
      <c r="AR2">
        <v>33</v>
      </c>
      <c r="AS2">
        <v>33</v>
      </c>
      <c r="AT2">
        <v>34</v>
      </c>
      <c r="AU2">
        <v>34</v>
      </c>
      <c r="AV2">
        <v>34</v>
      </c>
      <c r="AW2">
        <v>34</v>
      </c>
      <c r="AX2">
        <v>34</v>
      </c>
      <c r="AY2">
        <v>34</v>
      </c>
      <c r="AZ2">
        <v>34</v>
      </c>
      <c r="BA2">
        <v>34</v>
      </c>
      <c r="BB2">
        <v>34</v>
      </c>
      <c r="BC2">
        <v>35</v>
      </c>
      <c r="BD2">
        <v>35</v>
      </c>
      <c r="BE2">
        <v>35</v>
      </c>
      <c r="BF2">
        <v>35</v>
      </c>
      <c r="BG2">
        <v>35</v>
      </c>
      <c r="BH2">
        <v>35</v>
      </c>
      <c r="BI2">
        <v>35</v>
      </c>
      <c r="BJ2">
        <v>35</v>
      </c>
      <c r="BK2">
        <v>35</v>
      </c>
      <c r="BL2">
        <v>36</v>
      </c>
      <c r="BM2">
        <v>36</v>
      </c>
      <c r="BN2">
        <v>36</v>
      </c>
      <c r="BO2">
        <v>36</v>
      </c>
      <c r="BP2">
        <v>36</v>
      </c>
      <c r="BQ2">
        <v>36</v>
      </c>
      <c r="BR2">
        <v>36</v>
      </c>
      <c r="BS2">
        <v>36</v>
      </c>
      <c r="BT2">
        <v>36</v>
      </c>
      <c r="BU2">
        <v>37</v>
      </c>
      <c r="BV2">
        <v>37</v>
      </c>
      <c r="BW2">
        <v>37</v>
      </c>
      <c r="BX2">
        <v>37</v>
      </c>
      <c r="BY2">
        <v>37</v>
      </c>
      <c r="BZ2">
        <v>37</v>
      </c>
      <c r="CA2">
        <v>37</v>
      </c>
      <c r="CB2">
        <v>37</v>
      </c>
      <c r="CC2">
        <v>37</v>
      </c>
      <c r="CD2">
        <v>38</v>
      </c>
      <c r="CE2">
        <v>38</v>
      </c>
      <c r="CF2">
        <v>38</v>
      </c>
      <c r="CG2">
        <v>38</v>
      </c>
      <c r="CH2">
        <v>38</v>
      </c>
      <c r="CI2">
        <v>38</v>
      </c>
      <c r="CJ2">
        <v>38</v>
      </c>
      <c r="CK2">
        <v>38</v>
      </c>
      <c r="CL2">
        <v>38</v>
      </c>
      <c r="CM2">
        <v>39</v>
      </c>
      <c r="CN2">
        <v>39</v>
      </c>
      <c r="CO2">
        <v>39</v>
      </c>
      <c r="CP2">
        <v>39</v>
      </c>
      <c r="CQ2">
        <v>39</v>
      </c>
      <c r="CR2">
        <v>39</v>
      </c>
      <c r="CS2">
        <v>39</v>
      </c>
      <c r="CT2">
        <v>39</v>
      </c>
      <c r="CU2">
        <v>39</v>
      </c>
    </row>
    <row r="3" spans="2:99" ht="13.5">
      <c r="B3" t="s">
        <v>121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>
        <v>1</v>
      </c>
      <c r="T3">
        <v>2</v>
      </c>
      <c r="U3">
        <v>3</v>
      </c>
      <c r="V3">
        <v>4</v>
      </c>
      <c r="W3">
        <v>5</v>
      </c>
      <c r="X3">
        <v>6</v>
      </c>
      <c r="Y3">
        <v>7</v>
      </c>
      <c r="Z3">
        <v>8</v>
      </c>
      <c r="AA3">
        <v>9</v>
      </c>
      <c r="AB3">
        <v>1</v>
      </c>
      <c r="AC3">
        <v>2</v>
      </c>
      <c r="AD3">
        <v>3</v>
      </c>
      <c r="AE3">
        <v>4</v>
      </c>
      <c r="AF3">
        <v>5</v>
      </c>
      <c r="AG3">
        <v>6</v>
      </c>
      <c r="AH3">
        <v>7</v>
      </c>
      <c r="AI3">
        <v>8</v>
      </c>
      <c r="AJ3">
        <v>9</v>
      </c>
      <c r="AK3">
        <v>1</v>
      </c>
      <c r="AL3">
        <v>2</v>
      </c>
      <c r="AM3">
        <v>3</v>
      </c>
      <c r="AN3">
        <v>4</v>
      </c>
      <c r="AO3">
        <v>5</v>
      </c>
      <c r="AP3">
        <v>6</v>
      </c>
      <c r="AQ3">
        <v>7</v>
      </c>
      <c r="AR3">
        <v>8</v>
      </c>
      <c r="AS3">
        <v>9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</v>
      </c>
      <c r="BD3">
        <v>2</v>
      </c>
      <c r="BE3">
        <v>3</v>
      </c>
      <c r="BF3">
        <v>4</v>
      </c>
      <c r="BG3">
        <v>5</v>
      </c>
      <c r="BH3">
        <v>6</v>
      </c>
      <c r="BI3">
        <v>7</v>
      </c>
      <c r="BJ3">
        <v>8</v>
      </c>
      <c r="BK3">
        <v>9</v>
      </c>
      <c r="BL3">
        <v>1</v>
      </c>
      <c r="BM3">
        <v>2</v>
      </c>
      <c r="BN3">
        <v>3</v>
      </c>
      <c r="BO3">
        <v>4</v>
      </c>
      <c r="BP3">
        <v>5</v>
      </c>
      <c r="BQ3">
        <v>6</v>
      </c>
      <c r="BR3">
        <v>7</v>
      </c>
      <c r="BS3">
        <v>8</v>
      </c>
      <c r="BT3">
        <v>9</v>
      </c>
      <c r="BU3">
        <v>1</v>
      </c>
      <c r="BV3">
        <v>2</v>
      </c>
      <c r="BW3">
        <v>3</v>
      </c>
      <c r="BX3">
        <v>4</v>
      </c>
      <c r="BY3">
        <v>5</v>
      </c>
      <c r="BZ3">
        <v>6</v>
      </c>
      <c r="CA3">
        <v>7</v>
      </c>
      <c r="CB3">
        <v>8</v>
      </c>
      <c r="CC3">
        <v>9</v>
      </c>
      <c r="CD3">
        <v>1</v>
      </c>
      <c r="CE3">
        <v>2</v>
      </c>
      <c r="CF3">
        <v>3</v>
      </c>
      <c r="CG3">
        <v>4</v>
      </c>
      <c r="CH3">
        <v>5</v>
      </c>
      <c r="CI3">
        <v>6</v>
      </c>
      <c r="CJ3">
        <v>7</v>
      </c>
      <c r="CK3">
        <v>8</v>
      </c>
      <c r="CL3">
        <v>9</v>
      </c>
      <c r="CM3">
        <v>1</v>
      </c>
      <c r="CN3">
        <v>2</v>
      </c>
      <c r="CO3">
        <v>3</v>
      </c>
      <c r="CP3">
        <v>4</v>
      </c>
      <c r="CQ3">
        <v>5</v>
      </c>
      <c r="CR3">
        <v>6</v>
      </c>
      <c r="CS3">
        <v>7</v>
      </c>
      <c r="CT3">
        <v>8</v>
      </c>
      <c r="CU3">
        <v>9</v>
      </c>
    </row>
    <row r="4" spans="1:99" ht="13.5">
      <c r="A4" t="s">
        <v>132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38915579</v>
      </c>
      <c r="BV4">
        <v>3348873</v>
      </c>
      <c r="BW4">
        <v>42264452</v>
      </c>
      <c r="BX4">
        <v>0</v>
      </c>
      <c r="BY4">
        <v>0</v>
      </c>
      <c r="BZ4">
        <v>37898871</v>
      </c>
      <c r="CA4">
        <v>895125</v>
      </c>
      <c r="CB4">
        <v>38793996</v>
      </c>
      <c r="CC4">
        <v>0</v>
      </c>
      <c r="CD4">
        <v>8587800</v>
      </c>
      <c r="CE4">
        <v>2790973</v>
      </c>
      <c r="CF4">
        <v>11378773</v>
      </c>
      <c r="CG4">
        <v>0</v>
      </c>
      <c r="CH4">
        <v>0</v>
      </c>
      <c r="CI4">
        <v>7936397</v>
      </c>
      <c r="CJ4">
        <v>194753</v>
      </c>
      <c r="CK4">
        <v>8131150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</row>
    <row r="5" spans="1:99" ht="13.5">
      <c r="A5" t="s">
        <v>133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8535121</v>
      </c>
      <c r="BV5">
        <v>1224531</v>
      </c>
      <c r="BW5">
        <v>9759652</v>
      </c>
      <c r="BX5">
        <v>0</v>
      </c>
      <c r="BY5">
        <v>0</v>
      </c>
      <c r="BZ5">
        <v>8134490</v>
      </c>
      <c r="CA5">
        <v>306861</v>
      </c>
      <c r="CB5">
        <v>8441351</v>
      </c>
      <c r="CC5">
        <v>0</v>
      </c>
      <c r="CD5">
        <v>2299701</v>
      </c>
      <c r="CE5">
        <v>684274</v>
      </c>
      <c r="CF5">
        <v>2983975</v>
      </c>
      <c r="CG5">
        <v>0</v>
      </c>
      <c r="CH5">
        <v>0</v>
      </c>
      <c r="CI5">
        <v>2166013</v>
      </c>
      <c r="CJ5">
        <v>92411</v>
      </c>
      <c r="CK5">
        <v>2258424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</row>
    <row r="6" spans="1:99" ht="13.5">
      <c r="A6" t="s">
        <v>134</v>
      </c>
      <c r="B6" t="s">
        <v>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4224776</v>
      </c>
      <c r="BV6">
        <v>668101</v>
      </c>
      <c r="BW6">
        <v>4892877</v>
      </c>
      <c r="BX6">
        <v>0</v>
      </c>
      <c r="BY6">
        <v>0</v>
      </c>
      <c r="BZ6">
        <v>4023735</v>
      </c>
      <c r="CA6">
        <v>160837</v>
      </c>
      <c r="CB6">
        <v>4184572</v>
      </c>
      <c r="CC6">
        <v>0</v>
      </c>
      <c r="CD6">
        <v>1319846</v>
      </c>
      <c r="CE6">
        <v>426811</v>
      </c>
      <c r="CF6">
        <v>1746657</v>
      </c>
      <c r="CG6">
        <v>0</v>
      </c>
      <c r="CH6">
        <v>0</v>
      </c>
      <c r="CI6">
        <v>1217516</v>
      </c>
      <c r="CJ6">
        <v>78597</v>
      </c>
      <c r="CK6">
        <v>1296113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</row>
    <row r="7" spans="1:99" ht="13.5">
      <c r="A7" t="s">
        <v>135</v>
      </c>
      <c r="B7" t="s">
        <v>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12708252</v>
      </c>
      <c r="BV7">
        <v>827074</v>
      </c>
      <c r="BW7">
        <v>13535326</v>
      </c>
      <c r="BX7">
        <v>0</v>
      </c>
      <c r="BY7">
        <v>0</v>
      </c>
      <c r="BZ7">
        <v>12418419</v>
      </c>
      <c r="CA7">
        <v>251487</v>
      </c>
      <c r="CB7">
        <v>12669906</v>
      </c>
      <c r="CC7">
        <v>0</v>
      </c>
      <c r="CD7">
        <v>2623018</v>
      </c>
      <c r="CE7">
        <v>445337</v>
      </c>
      <c r="CF7">
        <v>3068355</v>
      </c>
      <c r="CG7">
        <v>0</v>
      </c>
      <c r="CH7">
        <v>0</v>
      </c>
      <c r="CI7">
        <v>2483092</v>
      </c>
      <c r="CJ7">
        <v>69883</v>
      </c>
      <c r="CK7">
        <v>2552975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</row>
    <row r="8" spans="1:99" ht="13.5">
      <c r="A8" t="s">
        <v>136</v>
      </c>
      <c r="B8" t="s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5313412</v>
      </c>
      <c r="BV8">
        <v>861077</v>
      </c>
      <c r="BW8">
        <v>6174489</v>
      </c>
      <c r="BX8">
        <v>0</v>
      </c>
      <c r="BY8">
        <v>0</v>
      </c>
      <c r="BZ8">
        <v>5050338</v>
      </c>
      <c r="CA8">
        <v>150274</v>
      </c>
      <c r="CB8">
        <v>5200612</v>
      </c>
      <c r="CC8">
        <v>0</v>
      </c>
      <c r="CD8">
        <v>1330448</v>
      </c>
      <c r="CE8">
        <v>481127</v>
      </c>
      <c r="CF8">
        <v>1811575</v>
      </c>
      <c r="CG8">
        <v>0</v>
      </c>
      <c r="CH8">
        <v>0</v>
      </c>
      <c r="CI8">
        <v>1218454</v>
      </c>
      <c r="CJ8">
        <v>75543</v>
      </c>
      <c r="CK8">
        <v>1293997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</row>
    <row r="9" spans="1:99" ht="13.5">
      <c r="A9" t="s">
        <v>137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4279932</v>
      </c>
      <c r="BV9">
        <v>609131</v>
      </c>
      <c r="BW9">
        <v>4889063</v>
      </c>
      <c r="BX9">
        <v>0</v>
      </c>
      <c r="BY9">
        <v>0</v>
      </c>
      <c r="BZ9">
        <v>4085112</v>
      </c>
      <c r="CA9">
        <v>187182</v>
      </c>
      <c r="CB9">
        <v>4272294</v>
      </c>
      <c r="CC9">
        <v>0</v>
      </c>
      <c r="CD9">
        <v>1321923</v>
      </c>
      <c r="CE9">
        <v>479200</v>
      </c>
      <c r="CF9">
        <v>1801123</v>
      </c>
      <c r="CG9">
        <v>0</v>
      </c>
      <c r="CH9">
        <v>0</v>
      </c>
      <c r="CI9">
        <v>1225196</v>
      </c>
      <c r="CJ9">
        <v>59624</v>
      </c>
      <c r="CK9">
        <v>1284820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</row>
    <row r="10" spans="1:99" ht="13.5">
      <c r="A10" t="s">
        <v>138</v>
      </c>
      <c r="B10" t="s">
        <v>122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11765135</v>
      </c>
      <c r="BV10">
        <v>1719297</v>
      </c>
      <c r="BW10">
        <v>13484432</v>
      </c>
      <c r="BX10">
        <v>0</v>
      </c>
      <c r="BY10">
        <v>0</v>
      </c>
      <c r="BZ10">
        <v>11233178</v>
      </c>
      <c r="CA10">
        <v>298449</v>
      </c>
      <c r="CB10">
        <v>11531627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3729002</v>
      </c>
      <c r="CN10">
        <v>1656653</v>
      </c>
      <c r="CO10">
        <v>5385655</v>
      </c>
      <c r="CP10">
        <v>0</v>
      </c>
      <c r="CQ10">
        <v>0</v>
      </c>
      <c r="CR10">
        <v>3385141</v>
      </c>
      <c r="CS10">
        <v>177690</v>
      </c>
      <c r="CT10">
        <v>3562831</v>
      </c>
      <c r="CU10">
        <v>0</v>
      </c>
    </row>
    <row r="11" spans="1:99" ht="13.5">
      <c r="A11" t="s">
        <v>139</v>
      </c>
      <c r="B11" t="s">
        <v>123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4281046</v>
      </c>
      <c r="BV11">
        <v>497733</v>
      </c>
      <c r="BW11">
        <v>4778779</v>
      </c>
      <c r="BX11">
        <v>0</v>
      </c>
      <c r="BY11">
        <v>0</v>
      </c>
      <c r="BZ11">
        <v>4114141</v>
      </c>
      <c r="CA11">
        <v>104324</v>
      </c>
      <c r="CB11">
        <v>4218465</v>
      </c>
      <c r="CC11">
        <v>0</v>
      </c>
      <c r="CD11">
        <v>1289809</v>
      </c>
      <c r="CE11">
        <v>346590</v>
      </c>
      <c r="CF11">
        <v>1636399</v>
      </c>
      <c r="CG11">
        <v>0</v>
      </c>
      <c r="CH11">
        <v>0</v>
      </c>
      <c r="CI11">
        <v>1198350</v>
      </c>
      <c r="CJ11">
        <v>40407</v>
      </c>
      <c r="CK11">
        <v>1238757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</row>
    <row r="12" spans="1:99" ht="13.5">
      <c r="A12" t="s">
        <v>140</v>
      </c>
      <c r="B12" t="s">
        <v>124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9038343</v>
      </c>
      <c r="BV12">
        <v>1708758</v>
      </c>
      <c r="BW12">
        <v>10747101</v>
      </c>
      <c r="BX12">
        <v>0</v>
      </c>
      <c r="BY12">
        <v>0</v>
      </c>
      <c r="BZ12">
        <v>8544000</v>
      </c>
      <c r="CA12">
        <v>405718</v>
      </c>
      <c r="CB12">
        <v>8949718</v>
      </c>
      <c r="CC12">
        <v>0</v>
      </c>
      <c r="CD12">
        <v>2865017</v>
      </c>
      <c r="CE12">
        <v>1298978</v>
      </c>
      <c r="CF12">
        <v>4163995</v>
      </c>
      <c r="CG12">
        <v>0</v>
      </c>
      <c r="CH12">
        <v>0</v>
      </c>
      <c r="CI12">
        <v>2565270</v>
      </c>
      <c r="CJ12">
        <v>164350</v>
      </c>
      <c r="CK12">
        <v>2729620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</row>
    <row r="13" spans="1:99" ht="13.5">
      <c r="A13" t="s">
        <v>141</v>
      </c>
      <c r="B13" t="s">
        <v>125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4395914</v>
      </c>
      <c r="BV13">
        <v>790169</v>
      </c>
      <c r="BW13">
        <v>5186083</v>
      </c>
      <c r="BX13">
        <v>0</v>
      </c>
      <c r="BY13">
        <v>0</v>
      </c>
      <c r="BZ13">
        <v>4197339</v>
      </c>
      <c r="CA13">
        <v>204175</v>
      </c>
      <c r="CB13">
        <v>4401514</v>
      </c>
      <c r="CC13">
        <v>0</v>
      </c>
      <c r="CD13">
        <v>1169346</v>
      </c>
      <c r="CE13">
        <v>396238</v>
      </c>
      <c r="CF13">
        <v>1565584</v>
      </c>
      <c r="CG13">
        <v>0</v>
      </c>
      <c r="CH13">
        <v>0</v>
      </c>
      <c r="CI13">
        <v>1072272</v>
      </c>
      <c r="CJ13">
        <v>80169</v>
      </c>
      <c r="CK13">
        <v>1152441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</row>
    <row r="14" spans="1:99" ht="13.5">
      <c r="A14" t="s">
        <v>142</v>
      </c>
      <c r="B14" t="s">
        <v>126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2504658</v>
      </c>
      <c r="BV14">
        <v>290376</v>
      </c>
      <c r="BW14">
        <v>2795034</v>
      </c>
      <c r="BX14">
        <v>0</v>
      </c>
      <c r="BY14">
        <v>0</v>
      </c>
      <c r="BZ14">
        <v>2397070</v>
      </c>
      <c r="CA14">
        <v>56748</v>
      </c>
      <c r="CB14">
        <v>2453818</v>
      </c>
      <c r="CC14">
        <v>0</v>
      </c>
      <c r="CD14">
        <v>1009684</v>
      </c>
      <c r="CE14">
        <v>244407</v>
      </c>
      <c r="CF14">
        <v>1254091</v>
      </c>
      <c r="CG14">
        <v>0</v>
      </c>
      <c r="CH14">
        <v>0</v>
      </c>
      <c r="CI14">
        <v>955172</v>
      </c>
      <c r="CJ14">
        <v>23787</v>
      </c>
      <c r="CK14">
        <v>978959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</row>
    <row r="15" spans="1:99" ht="13.5">
      <c r="A15" t="s">
        <v>143</v>
      </c>
      <c r="B15" t="s">
        <v>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674507</v>
      </c>
      <c r="BV15">
        <v>47306</v>
      </c>
      <c r="BW15">
        <v>721813</v>
      </c>
      <c r="BX15">
        <v>0</v>
      </c>
      <c r="BY15">
        <v>0</v>
      </c>
      <c r="BZ15">
        <v>657504</v>
      </c>
      <c r="CA15">
        <v>8356</v>
      </c>
      <c r="CB15">
        <v>665860</v>
      </c>
      <c r="CC15">
        <v>0</v>
      </c>
      <c r="CD15">
        <v>125302</v>
      </c>
      <c r="CE15">
        <v>31702</v>
      </c>
      <c r="CF15">
        <v>157004</v>
      </c>
      <c r="CG15">
        <v>0</v>
      </c>
      <c r="CH15">
        <v>0</v>
      </c>
      <c r="CI15">
        <v>121767</v>
      </c>
      <c r="CJ15">
        <v>4858</v>
      </c>
      <c r="CK15">
        <v>126625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</row>
    <row r="16" spans="1:99" ht="13.5">
      <c r="A16" t="s">
        <v>144</v>
      </c>
      <c r="B16" t="s">
        <v>19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198115</v>
      </c>
      <c r="BV16">
        <v>33830</v>
      </c>
      <c r="BW16">
        <v>231945</v>
      </c>
      <c r="BX16">
        <v>0</v>
      </c>
      <c r="BY16">
        <v>0</v>
      </c>
      <c r="BZ16">
        <v>179320</v>
      </c>
      <c r="CA16">
        <v>3217</v>
      </c>
      <c r="CB16">
        <v>182537</v>
      </c>
      <c r="CC16">
        <v>0</v>
      </c>
      <c r="CD16">
        <v>85317</v>
      </c>
      <c r="CE16">
        <v>23252</v>
      </c>
      <c r="CF16">
        <v>108569</v>
      </c>
      <c r="CG16">
        <v>0</v>
      </c>
      <c r="CH16">
        <v>0</v>
      </c>
      <c r="CI16">
        <v>76634</v>
      </c>
      <c r="CJ16">
        <v>2808</v>
      </c>
      <c r="CK16">
        <v>79442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</row>
    <row r="17" spans="1:99" ht="13.5">
      <c r="A17" t="s">
        <v>145</v>
      </c>
      <c r="B17" t="s">
        <v>20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253813</v>
      </c>
      <c r="BV17">
        <v>11015</v>
      </c>
      <c r="BW17">
        <v>264828</v>
      </c>
      <c r="BX17">
        <v>0</v>
      </c>
      <c r="BY17">
        <v>0</v>
      </c>
      <c r="BZ17">
        <v>250019</v>
      </c>
      <c r="CA17">
        <v>1040</v>
      </c>
      <c r="CB17">
        <v>251059</v>
      </c>
      <c r="CC17">
        <v>0</v>
      </c>
      <c r="CD17">
        <v>42935</v>
      </c>
      <c r="CE17">
        <v>18242</v>
      </c>
      <c r="CF17">
        <v>61177</v>
      </c>
      <c r="CG17">
        <v>0</v>
      </c>
      <c r="CH17">
        <v>0</v>
      </c>
      <c r="CI17">
        <v>41115</v>
      </c>
      <c r="CJ17">
        <v>1552</v>
      </c>
      <c r="CK17">
        <v>42667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</row>
    <row r="18" spans="1:99" ht="13.5">
      <c r="A18" t="s">
        <v>146</v>
      </c>
      <c r="B18" t="s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514991</v>
      </c>
      <c r="BV18">
        <v>49629</v>
      </c>
      <c r="BW18">
        <v>564620</v>
      </c>
      <c r="BX18">
        <v>0</v>
      </c>
      <c r="BY18">
        <v>0</v>
      </c>
      <c r="BZ18">
        <v>496584</v>
      </c>
      <c r="CA18">
        <v>8193</v>
      </c>
      <c r="CB18">
        <v>504777</v>
      </c>
      <c r="CC18">
        <v>0</v>
      </c>
      <c r="CD18">
        <v>261526</v>
      </c>
      <c r="CE18">
        <v>78878</v>
      </c>
      <c r="CF18">
        <v>340404</v>
      </c>
      <c r="CG18">
        <v>0</v>
      </c>
      <c r="CH18">
        <v>0</v>
      </c>
      <c r="CI18">
        <v>243357</v>
      </c>
      <c r="CJ18">
        <v>12256</v>
      </c>
      <c r="CK18">
        <v>255613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</row>
    <row r="19" spans="1:99" ht="13.5">
      <c r="A19" t="s">
        <v>147</v>
      </c>
      <c r="B19" t="s">
        <v>22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864275</v>
      </c>
      <c r="BV19">
        <v>175785</v>
      </c>
      <c r="BW19">
        <v>1040060</v>
      </c>
      <c r="BX19">
        <v>0</v>
      </c>
      <c r="BY19">
        <v>0</v>
      </c>
      <c r="BZ19">
        <v>814909</v>
      </c>
      <c r="CA19">
        <v>23907</v>
      </c>
      <c r="CB19">
        <v>838816</v>
      </c>
      <c r="CC19">
        <v>0</v>
      </c>
      <c r="CD19">
        <v>307357</v>
      </c>
      <c r="CE19">
        <v>119281</v>
      </c>
      <c r="CF19">
        <v>426638</v>
      </c>
      <c r="CG19">
        <v>0</v>
      </c>
      <c r="CH19">
        <v>0</v>
      </c>
      <c r="CI19">
        <v>289858</v>
      </c>
      <c r="CJ19">
        <v>17125</v>
      </c>
      <c r="CK19">
        <v>306983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</row>
    <row r="20" spans="1:99" ht="13.5">
      <c r="A20" t="s">
        <v>148</v>
      </c>
      <c r="B20" t="s">
        <v>23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1785750</v>
      </c>
      <c r="BV20">
        <v>186602</v>
      </c>
      <c r="BW20">
        <v>1972352</v>
      </c>
      <c r="BX20">
        <v>0</v>
      </c>
      <c r="BY20">
        <v>0</v>
      </c>
      <c r="BZ20">
        <v>1738203</v>
      </c>
      <c r="CA20">
        <v>37405</v>
      </c>
      <c r="CB20">
        <v>1775608</v>
      </c>
      <c r="CC20">
        <v>0</v>
      </c>
      <c r="CD20">
        <v>268054</v>
      </c>
      <c r="CE20">
        <v>46207</v>
      </c>
      <c r="CF20">
        <v>314261</v>
      </c>
      <c r="CG20">
        <v>0</v>
      </c>
      <c r="CH20">
        <v>0</v>
      </c>
      <c r="CI20">
        <v>258218</v>
      </c>
      <c r="CJ20">
        <v>7246</v>
      </c>
      <c r="CK20">
        <v>265464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</row>
    <row r="21" spans="1:99" ht="13.5">
      <c r="A21" t="s">
        <v>149</v>
      </c>
      <c r="B21" t="s">
        <v>24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583488</v>
      </c>
      <c r="BV21">
        <v>103372</v>
      </c>
      <c r="BW21">
        <v>686860</v>
      </c>
      <c r="BX21">
        <v>0</v>
      </c>
      <c r="BY21">
        <v>0</v>
      </c>
      <c r="BZ21">
        <v>561501</v>
      </c>
      <c r="CA21">
        <v>26035</v>
      </c>
      <c r="CB21">
        <v>587536</v>
      </c>
      <c r="CC21">
        <v>0</v>
      </c>
      <c r="CD21">
        <v>128252</v>
      </c>
      <c r="CE21">
        <v>26531</v>
      </c>
      <c r="CF21">
        <v>154783</v>
      </c>
      <c r="CG21">
        <v>0</v>
      </c>
      <c r="CH21">
        <v>0</v>
      </c>
      <c r="CI21">
        <v>118224</v>
      </c>
      <c r="CJ21">
        <v>4533</v>
      </c>
      <c r="CK21">
        <v>122757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</row>
    <row r="22" spans="1:99" ht="13.5">
      <c r="A22" t="s">
        <v>150</v>
      </c>
      <c r="B22" t="s">
        <v>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973368</v>
      </c>
      <c r="BV22">
        <v>229208</v>
      </c>
      <c r="BW22">
        <v>1202576</v>
      </c>
      <c r="BX22">
        <v>0</v>
      </c>
      <c r="BY22">
        <v>0</v>
      </c>
      <c r="BZ22">
        <v>907522</v>
      </c>
      <c r="CA22">
        <v>33203</v>
      </c>
      <c r="CB22">
        <v>940725</v>
      </c>
      <c r="CC22">
        <v>0</v>
      </c>
      <c r="CD22">
        <v>328043</v>
      </c>
      <c r="CE22">
        <v>118295</v>
      </c>
      <c r="CF22">
        <v>446338</v>
      </c>
      <c r="CG22">
        <v>0</v>
      </c>
      <c r="CH22">
        <v>0</v>
      </c>
      <c r="CI22">
        <v>311861</v>
      </c>
      <c r="CJ22">
        <v>9447</v>
      </c>
      <c r="CK22">
        <v>321308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</row>
    <row r="23" spans="1:99" ht="13.5">
      <c r="A23" t="s">
        <v>151</v>
      </c>
      <c r="B23" t="s">
        <v>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284314</v>
      </c>
      <c r="BV23">
        <v>22785</v>
      </c>
      <c r="BW23">
        <v>307099</v>
      </c>
      <c r="BX23">
        <v>0</v>
      </c>
      <c r="BY23">
        <v>0</v>
      </c>
      <c r="BZ23">
        <v>277982</v>
      </c>
      <c r="CA23">
        <v>2628</v>
      </c>
      <c r="CB23">
        <v>280610</v>
      </c>
      <c r="CC23">
        <v>0</v>
      </c>
      <c r="CD23">
        <v>142502</v>
      </c>
      <c r="CE23">
        <v>17362</v>
      </c>
      <c r="CF23">
        <v>159864</v>
      </c>
      <c r="CG23">
        <v>0</v>
      </c>
      <c r="CH23">
        <v>0</v>
      </c>
      <c r="CI23">
        <v>137687</v>
      </c>
      <c r="CJ23">
        <v>2675</v>
      </c>
      <c r="CK23">
        <v>140362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</row>
    <row r="24" spans="1:99" ht="13.5">
      <c r="A24" t="s">
        <v>152</v>
      </c>
      <c r="B24" t="s">
        <v>27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2847531</v>
      </c>
      <c r="BV24">
        <v>364765</v>
      </c>
      <c r="BW24">
        <v>3212296</v>
      </c>
      <c r="BX24">
        <v>0</v>
      </c>
      <c r="BY24">
        <v>0</v>
      </c>
      <c r="BZ24">
        <v>2711077</v>
      </c>
      <c r="CA24">
        <v>103629</v>
      </c>
      <c r="CB24">
        <v>2814706</v>
      </c>
      <c r="CC24">
        <v>0</v>
      </c>
      <c r="CD24">
        <v>951520</v>
      </c>
      <c r="CE24">
        <v>292152</v>
      </c>
      <c r="CF24">
        <v>1243672</v>
      </c>
      <c r="CG24">
        <v>0</v>
      </c>
      <c r="CH24">
        <v>0</v>
      </c>
      <c r="CI24">
        <v>894160</v>
      </c>
      <c r="CJ24">
        <v>33097</v>
      </c>
      <c r="CK24">
        <v>927257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</row>
    <row r="25" spans="1:99" ht="13.5">
      <c r="A25" t="s">
        <v>153</v>
      </c>
      <c r="B25" t="s">
        <v>28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1564914</v>
      </c>
      <c r="BV25">
        <v>133958</v>
      </c>
      <c r="BW25">
        <v>1698872</v>
      </c>
      <c r="BX25">
        <v>0</v>
      </c>
      <c r="BY25">
        <v>0</v>
      </c>
      <c r="BZ25">
        <v>1493560</v>
      </c>
      <c r="CA25">
        <v>33696</v>
      </c>
      <c r="CB25">
        <v>1527256</v>
      </c>
      <c r="CC25">
        <v>0</v>
      </c>
      <c r="CD25">
        <v>490924</v>
      </c>
      <c r="CE25">
        <v>116182</v>
      </c>
      <c r="CF25">
        <v>607106</v>
      </c>
      <c r="CG25">
        <v>0</v>
      </c>
      <c r="CH25">
        <v>0</v>
      </c>
      <c r="CI25">
        <v>455843</v>
      </c>
      <c r="CJ25">
        <v>11340</v>
      </c>
      <c r="CK25">
        <v>467183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</row>
    <row r="26" spans="1:99" ht="13.5">
      <c r="A26" t="s">
        <v>154</v>
      </c>
      <c r="B26" t="s">
        <v>29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3357884</v>
      </c>
      <c r="BV26">
        <v>359295</v>
      </c>
      <c r="BW26">
        <v>3717179</v>
      </c>
      <c r="BX26">
        <v>0</v>
      </c>
      <c r="BY26">
        <v>0</v>
      </c>
      <c r="BZ26">
        <v>3202503</v>
      </c>
      <c r="CA26">
        <v>71808</v>
      </c>
      <c r="CB26">
        <v>3274311</v>
      </c>
      <c r="CC26">
        <v>0</v>
      </c>
      <c r="CD26">
        <v>896623</v>
      </c>
      <c r="CE26">
        <v>195542</v>
      </c>
      <c r="CF26">
        <v>1092165</v>
      </c>
      <c r="CG26">
        <v>0</v>
      </c>
      <c r="CH26">
        <v>0</v>
      </c>
      <c r="CI26">
        <v>818770</v>
      </c>
      <c r="CJ26">
        <v>34998</v>
      </c>
      <c r="CK26">
        <v>853768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</row>
    <row r="27" spans="1:99" ht="13.5">
      <c r="A27" t="s">
        <v>155</v>
      </c>
      <c r="B27" t="s">
        <v>30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1605434</v>
      </c>
      <c r="BV27">
        <v>216863</v>
      </c>
      <c r="BW27">
        <v>1822297</v>
      </c>
      <c r="BX27">
        <v>0</v>
      </c>
      <c r="BY27">
        <v>0</v>
      </c>
      <c r="BZ27">
        <v>1544693</v>
      </c>
      <c r="CA27">
        <v>53526</v>
      </c>
      <c r="CB27">
        <v>1598219</v>
      </c>
      <c r="CC27">
        <v>0</v>
      </c>
      <c r="CD27">
        <v>504975</v>
      </c>
      <c r="CE27">
        <v>113838</v>
      </c>
      <c r="CF27">
        <v>618813</v>
      </c>
      <c r="CG27">
        <v>0</v>
      </c>
      <c r="CH27">
        <v>0</v>
      </c>
      <c r="CI27">
        <v>479252</v>
      </c>
      <c r="CJ27">
        <v>17878</v>
      </c>
      <c r="CK27">
        <v>497130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</row>
    <row r="28" spans="1:99" ht="13.5">
      <c r="A28" t="s">
        <v>156</v>
      </c>
      <c r="B28" t="s">
        <v>31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1339109</v>
      </c>
      <c r="BV28">
        <v>203907</v>
      </c>
      <c r="BW28">
        <v>1543016</v>
      </c>
      <c r="BX28">
        <v>0</v>
      </c>
      <c r="BY28">
        <v>0</v>
      </c>
      <c r="BZ28">
        <v>1277152</v>
      </c>
      <c r="CA28">
        <v>37855</v>
      </c>
      <c r="CB28">
        <v>1315007</v>
      </c>
      <c r="CC28">
        <v>0</v>
      </c>
      <c r="CD28">
        <v>391783</v>
      </c>
      <c r="CE28">
        <v>85356</v>
      </c>
      <c r="CF28">
        <v>477139</v>
      </c>
      <c r="CG28">
        <v>0</v>
      </c>
      <c r="CH28">
        <v>0</v>
      </c>
      <c r="CI28">
        <v>371219</v>
      </c>
      <c r="CJ28">
        <v>10572</v>
      </c>
      <c r="CK28">
        <v>381791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</row>
    <row r="29" spans="1:99" ht="13.5">
      <c r="A29" t="s">
        <v>157</v>
      </c>
      <c r="B29" t="s">
        <v>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3074951</v>
      </c>
      <c r="BV29">
        <v>347340</v>
      </c>
      <c r="BW29">
        <v>3422291</v>
      </c>
      <c r="BX29">
        <v>0</v>
      </c>
      <c r="BY29">
        <v>0</v>
      </c>
      <c r="BZ29">
        <v>2984720</v>
      </c>
      <c r="CA29">
        <v>95734</v>
      </c>
      <c r="CB29">
        <v>3080454</v>
      </c>
      <c r="CC29">
        <v>0</v>
      </c>
      <c r="CD29">
        <v>747777</v>
      </c>
      <c r="CE29">
        <v>187992</v>
      </c>
      <c r="CF29">
        <v>935769</v>
      </c>
      <c r="CG29">
        <v>0</v>
      </c>
      <c r="CH29">
        <v>0</v>
      </c>
      <c r="CI29">
        <v>702686</v>
      </c>
      <c r="CJ29">
        <v>28295</v>
      </c>
      <c r="CK29">
        <v>730981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</row>
    <row r="30" spans="1:99" ht="13.5">
      <c r="A30" t="s">
        <v>158</v>
      </c>
      <c r="B30" t="s">
        <v>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1098974</v>
      </c>
      <c r="BV30">
        <v>115125</v>
      </c>
      <c r="BW30">
        <v>1214099</v>
      </c>
      <c r="BX30">
        <v>0</v>
      </c>
      <c r="BY30">
        <v>0</v>
      </c>
      <c r="BZ30">
        <v>1063250</v>
      </c>
      <c r="CA30">
        <v>24869</v>
      </c>
      <c r="CB30">
        <v>1088119</v>
      </c>
      <c r="CC30">
        <v>0</v>
      </c>
      <c r="CD30">
        <v>381480</v>
      </c>
      <c r="CE30">
        <v>84653</v>
      </c>
      <c r="CF30">
        <v>466133</v>
      </c>
      <c r="CG30">
        <v>0</v>
      </c>
      <c r="CH30">
        <v>0</v>
      </c>
      <c r="CI30">
        <v>364688</v>
      </c>
      <c r="CJ30">
        <v>12156</v>
      </c>
      <c r="CK30">
        <v>376844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</row>
    <row r="31" spans="1:99" ht="13.5">
      <c r="A31" t="s">
        <v>159</v>
      </c>
      <c r="B31" t="s">
        <v>34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3101285</v>
      </c>
      <c r="BV31">
        <v>237275</v>
      </c>
      <c r="BW31">
        <v>3338560</v>
      </c>
      <c r="BX31">
        <v>0</v>
      </c>
      <c r="BY31">
        <v>0</v>
      </c>
      <c r="BZ31">
        <v>3028241</v>
      </c>
      <c r="CA31">
        <v>52409</v>
      </c>
      <c r="CB31">
        <v>3080650</v>
      </c>
      <c r="CC31">
        <v>0</v>
      </c>
      <c r="CD31">
        <v>763028</v>
      </c>
      <c r="CE31">
        <v>182258</v>
      </c>
      <c r="CF31">
        <v>945286</v>
      </c>
      <c r="CG31">
        <v>0</v>
      </c>
      <c r="CH31">
        <v>0</v>
      </c>
      <c r="CI31">
        <v>720284</v>
      </c>
      <c r="CJ31">
        <v>18016</v>
      </c>
      <c r="CK31">
        <v>738300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</row>
    <row r="32" spans="1:99" ht="13.5">
      <c r="A32" t="s">
        <v>160</v>
      </c>
      <c r="B32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59151</v>
      </c>
      <c r="BV32">
        <v>2347</v>
      </c>
      <c r="BW32">
        <v>61498</v>
      </c>
      <c r="BX32">
        <v>0</v>
      </c>
      <c r="BY32">
        <v>0</v>
      </c>
      <c r="BZ32">
        <v>58388</v>
      </c>
      <c r="CA32">
        <v>1503</v>
      </c>
      <c r="CB32">
        <v>59891</v>
      </c>
      <c r="CC32">
        <v>0</v>
      </c>
      <c r="CD32">
        <v>13878</v>
      </c>
      <c r="CE32">
        <v>2025</v>
      </c>
      <c r="CF32">
        <v>15903</v>
      </c>
      <c r="CG32">
        <v>0</v>
      </c>
      <c r="CH32">
        <v>0</v>
      </c>
      <c r="CI32">
        <v>13395</v>
      </c>
      <c r="CJ32">
        <v>382</v>
      </c>
      <c r="CK32">
        <v>13777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</row>
    <row r="33" spans="1:99" ht="13.5">
      <c r="A33" t="s">
        <v>161</v>
      </c>
      <c r="B33" t="s">
        <v>36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74046</v>
      </c>
      <c r="BV33">
        <v>21294</v>
      </c>
      <c r="BW33">
        <v>95340</v>
      </c>
      <c r="BX33">
        <v>0</v>
      </c>
      <c r="BY33">
        <v>0</v>
      </c>
      <c r="BZ33">
        <v>69127</v>
      </c>
      <c r="CA33">
        <v>8573</v>
      </c>
      <c r="CB33">
        <v>77700</v>
      </c>
      <c r="CC33">
        <v>0</v>
      </c>
      <c r="CD33">
        <v>26892</v>
      </c>
      <c r="CE33">
        <v>5059</v>
      </c>
      <c r="CF33">
        <v>31951</v>
      </c>
      <c r="CG33">
        <v>0</v>
      </c>
      <c r="CH33">
        <v>0</v>
      </c>
      <c r="CI33">
        <v>26120</v>
      </c>
      <c r="CJ33">
        <v>1575</v>
      </c>
      <c r="CK33">
        <v>27695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</row>
    <row r="34" spans="1:99" ht="13.5">
      <c r="A34" t="s">
        <v>162</v>
      </c>
      <c r="B34" t="s">
        <v>37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55674</v>
      </c>
      <c r="BV34">
        <v>5478</v>
      </c>
      <c r="BW34">
        <v>61152</v>
      </c>
      <c r="BX34">
        <v>0</v>
      </c>
      <c r="BY34">
        <v>0</v>
      </c>
      <c r="BZ34">
        <v>53913</v>
      </c>
      <c r="CA34">
        <v>1764</v>
      </c>
      <c r="CB34">
        <v>55677</v>
      </c>
      <c r="CC34">
        <v>0</v>
      </c>
      <c r="CD34">
        <v>11334</v>
      </c>
      <c r="CE34">
        <v>0</v>
      </c>
      <c r="CF34">
        <v>11334</v>
      </c>
      <c r="CG34">
        <v>0</v>
      </c>
      <c r="CH34">
        <v>0</v>
      </c>
      <c r="CI34">
        <v>11184</v>
      </c>
      <c r="CJ34">
        <v>0</v>
      </c>
      <c r="CK34">
        <v>11184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</row>
    <row r="35" spans="1:99" ht="13.5">
      <c r="A35" t="s">
        <v>163</v>
      </c>
      <c r="B35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26646</v>
      </c>
      <c r="BV35">
        <v>1190</v>
      </c>
      <c r="BW35">
        <v>27836</v>
      </c>
      <c r="BX35">
        <v>0</v>
      </c>
      <c r="BY35">
        <v>0</v>
      </c>
      <c r="BZ35">
        <v>25224</v>
      </c>
      <c r="CA35">
        <v>255</v>
      </c>
      <c r="CB35">
        <v>25479</v>
      </c>
      <c r="CC35">
        <v>0</v>
      </c>
      <c r="CD35">
        <v>12617</v>
      </c>
      <c r="CE35">
        <v>5293</v>
      </c>
      <c r="CF35">
        <v>17910</v>
      </c>
      <c r="CG35">
        <v>0</v>
      </c>
      <c r="CH35">
        <v>0</v>
      </c>
      <c r="CI35">
        <v>10959</v>
      </c>
      <c r="CJ35">
        <v>563</v>
      </c>
      <c r="CK35">
        <v>11522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</row>
    <row r="36" spans="1:99" ht="13.5">
      <c r="A36" t="s">
        <v>164</v>
      </c>
      <c r="B36" t="s">
        <v>39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156938</v>
      </c>
      <c r="BV36">
        <v>16609</v>
      </c>
      <c r="BW36">
        <v>173547</v>
      </c>
      <c r="BX36">
        <v>0</v>
      </c>
      <c r="BY36">
        <v>0</v>
      </c>
      <c r="BZ36">
        <v>153865</v>
      </c>
      <c r="CA36">
        <v>1925</v>
      </c>
      <c r="CB36">
        <v>155790</v>
      </c>
      <c r="CC36">
        <v>0</v>
      </c>
      <c r="CD36">
        <v>32290</v>
      </c>
      <c r="CE36">
        <v>4476</v>
      </c>
      <c r="CF36">
        <v>36766</v>
      </c>
      <c r="CG36">
        <v>0</v>
      </c>
      <c r="CH36">
        <v>0</v>
      </c>
      <c r="CI36">
        <v>30018</v>
      </c>
      <c r="CJ36">
        <v>417</v>
      </c>
      <c r="CK36">
        <v>30435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</row>
    <row r="37" spans="1:99" ht="13.5">
      <c r="A37" t="s">
        <v>165</v>
      </c>
      <c r="B37" t="s">
        <v>40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66828</v>
      </c>
      <c r="BV37">
        <v>4263</v>
      </c>
      <c r="BW37">
        <v>71091</v>
      </c>
      <c r="BX37">
        <v>0</v>
      </c>
      <c r="BY37">
        <v>0</v>
      </c>
      <c r="BZ37">
        <v>63867</v>
      </c>
      <c r="CA37">
        <v>1003</v>
      </c>
      <c r="CB37">
        <v>64870</v>
      </c>
      <c r="CC37">
        <v>0</v>
      </c>
      <c r="CD37">
        <v>12051</v>
      </c>
      <c r="CE37">
        <v>0</v>
      </c>
      <c r="CF37">
        <v>12051</v>
      </c>
      <c r="CG37">
        <v>0</v>
      </c>
      <c r="CH37">
        <v>0</v>
      </c>
      <c r="CI37">
        <v>9547</v>
      </c>
      <c r="CJ37">
        <v>0</v>
      </c>
      <c r="CK37">
        <v>9547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</row>
    <row r="38" spans="1:99" ht="13.5">
      <c r="A38" t="s">
        <v>166</v>
      </c>
      <c r="B38" t="s">
        <v>41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72362</v>
      </c>
      <c r="BV38">
        <v>6486</v>
      </c>
      <c r="BW38">
        <v>78848</v>
      </c>
      <c r="BX38">
        <v>0</v>
      </c>
      <c r="BY38">
        <v>0</v>
      </c>
      <c r="BZ38">
        <v>68613</v>
      </c>
      <c r="CA38">
        <v>2080</v>
      </c>
      <c r="CB38">
        <v>70693</v>
      </c>
      <c r="CC38">
        <v>0</v>
      </c>
      <c r="CD38">
        <v>25073</v>
      </c>
      <c r="CE38">
        <v>3139</v>
      </c>
      <c r="CF38">
        <v>28212</v>
      </c>
      <c r="CG38">
        <v>0</v>
      </c>
      <c r="CH38">
        <v>0</v>
      </c>
      <c r="CI38">
        <v>24376</v>
      </c>
      <c r="CJ38">
        <v>88</v>
      </c>
      <c r="CK38">
        <v>24464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</row>
    <row r="39" spans="1:99" ht="13.5">
      <c r="A39" t="s">
        <v>167</v>
      </c>
      <c r="B39" t="s">
        <v>42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3879</v>
      </c>
      <c r="BD39">
        <v>0</v>
      </c>
      <c r="BE39">
        <v>3879</v>
      </c>
      <c r="BF39">
        <v>0</v>
      </c>
      <c r="BG39">
        <v>0</v>
      </c>
      <c r="BH39">
        <v>3879</v>
      </c>
      <c r="BI39">
        <v>0</v>
      </c>
      <c r="BJ39">
        <v>3879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121901</v>
      </c>
      <c r="BV39">
        <v>22962</v>
      </c>
      <c r="BW39">
        <v>144863</v>
      </c>
      <c r="BX39">
        <v>0</v>
      </c>
      <c r="BY39">
        <v>0</v>
      </c>
      <c r="BZ39">
        <v>114748</v>
      </c>
      <c r="CA39">
        <v>1721</v>
      </c>
      <c r="CB39">
        <v>116469</v>
      </c>
      <c r="CC39">
        <v>0</v>
      </c>
      <c r="CD39">
        <v>37671</v>
      </c>
      <c r="CE39">
        <v>20218</v>
      </c>
      <c r="CF39">
        <v>57889</v>
      </c>
      <c r="CG39">
        <v>0</v>
      </c>
      <c r="CH39">
        <v>0</v>
      </c>
      <c r="CI39">
        <v>34836</v>
      </c>
      <c r="CJ39">
        <v>893</v>
      </c>
      <c r="CK39">
        <v>35729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</row>
    <row r="40" spans="1:99" ht="13.5">
      <c r="A40" t="s">
        <v>168</v>
      </c>
      <c r="B40" t="s">
        <v>127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651493</v>
      </c>
      <c r="BV40">
        <v>153170</v>
      </c>
      <c r="BW40">
        <v>804663</v>
      </c>
      <c r="BX40">
        <v>0</v>
      </c>
      <c r="BY40">
        <v>0</v>
      </c>
      <c r="BZ40">
        <v>610219</v>
      </c>
      <c r="CA40">
        <v>26229</v>
      </c>
      <c r="CB40">
        <v>636448</v>
      </c>
      <c r="CC40">
        <v>0</v>
      </c>
      <c r="CD40">
        <v>225897</v>
      </c>
      <c r="CE40">
        <v>92451</v>
      </c>
      <c r="CF40">
        <v>318348</v>
      </c>
      <c r="CG40">
        <v>0</v>
      </c>
      <c r="CH40">
        <v>0</v>
      </c>
      <c r="CI40">
        <v>202312</v>
      </c>
      <c r="CJ40">
        <v>16173</v>
      </c>
      <c r="CK40">
        <v>218485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</row>
    <row r="41" spans="1:99" ht="13.5">
      <c r="A41" t="s">
        <v>169</v>
      </c>
      <c r="B41" t="s">
        <v>128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1594412</v>
      </c>
      <c r="BV41">
        <v>281526</v>
      </c>
      <c r="BW41">
        <v>1875938</v>
      </c>
      <c r="BX41">
        <v>0</v>
      </c>
      <c r="BY41">
        <v>0</v>
      </c>
      <c r="BZ41">
        <v>1503793</v>
      </c>
      <c r="CA41">
        <v>50744</v>
      </c>
      <c r="CB41">
        <v>1554537</v>
      </c>
      <c r="CC41">
        <v>0</v>
      </c>
      <c r="CD41">
        <v>574758</v>
      </c>
      <c r="CE41">
        <v>144802</v>
      </c>
      <c r="CF41">
        <v>719560</v>
      </c>
      <c r="CG41">
        <v>0</v>
      </c>
      <c r="CH41">
        <v>0</v>
      </c>
      <c r="CI41">
        <v>539481</v>
      </c>
      <c r="CJ41">
        <v>14526</v>
      </c>
      <c r="CK41">
        <v>554007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</row>
    <row r="42" spans="1:99" ht="13.5">
      <c r="A42" t="s">
        <v>170</v>
      </c>
      <c r="B42" t="s">
        <v>43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86571</v>
      </c>
      <c r="BV42">
        <v>8766</v>
      </c>
      <c r="BW42">
        <v>95337</v>
      </c>
      <c r="BX42">
        <v>0</v>
      </c>
      <c r="BY42">
        <v>0</v>
      </c>
      <c r="BZ42">
        <v>82268</v>
      </c>
      <c r="CA42">
        <v>2640</v>
      </c>
      <c r="CB42">
        <v>84908</v>
      </c>
      <c r="CC42">
        <v>0</v>
      </c>
      <c r="CD42">
        <v>30442</v>
      </c>
      <c r="CE42">
        <v>2990</v>
      </c>
      <c r="CF42">
        <v>33432</v>
      </c>
      <c r="CG42">
        <v>0</v>
      </c>
      <c r="CH42">
        <v>0</v>
      </c>
      <c r="CI42">
        <v>29995</v>
      </c>
      <c r="CJ42">
        <v>1269</v>
      </c>
      <c r="CK42">
        <v>31264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</row>
    <row r="43" spans="1:99" ht="13.5">
      <c r="A43" t="s">
        <v>171</v>
      </c>
      <c r="B43" t="s">
        <v>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493274</v>
      </c>
      <c r="BV43">
        <v>44814</v>
      </c>
      <c r="BW43">
        <v>538088</v>
      </c>
      <c r="BX43">
        <v>0</v>
      </c>
      <c r="BY43">
        <v>0</v>
      </c>
      <c r="BZ43">
        <v>474174</v>
      </c>
      <c r="CA43">
        <v>15113</v>
      </c>
      <c r="CB43">
        <v>489287</v>
      </c>
      <c r="CC43">
        <v>0</v>
      </c>
      <c r="CD43">
        <v>115446</v>
      </c>
      <c r="CE43">
        <v>16019</v>
      </c>
      <c r="CF43">
        <v>131465</v>
      </c>
      <c r="CG43">
        <v>0</v>
      </c>
      <c r="CH43">
        <v>0</v>
      </c>
      <c r="CI43">
        <v>108515</v>
      </c>
      <c r="CJ43">
        <v>2674</v>
      </c>
      <c r="CK43">
        <v>111189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</row>
    <row r="44" spans="1:99" ht="13.5">
      <c r="A44" t="s">
        <v>172</v>
      </c>
      <c r="B44" t="s">
        <v>45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134017</v>
      </c>
      <c r="BV44">
        <v>34580</v>
      </c>
      <c r="BW44">
        <v>168597</v>
      </c>
      <c r="BX44">
        <v>0</v>
      </c>
      <c r="BY44">
        <v>0</v>
      </c>
      <c r="BZ44">
        <v>126994</v>
      </c>
      <c r="CA44">
        <v>6213</v>
      </c>
      <c r="CB44">
        <v>133207</v>
      </c>
      <c r="CC44">
        <v>0</v>
      </c>
      <c r="CD44">
        <v>37966</v>
      </c>
      <c r="CE44">
        <v>6121</v>
      </c>
      <c r="CF44">
        <v>44087</v>
      </c>
      <c r="CG44">
        <v>0</v>
      </c>
      <c r="CH44">
        <v>0</v>
      </c>
      <c r="CI44">
        <v>36166</v>
      </c>
      <c r="CJ44">
        <v>856</v>
      </c>
      <c r="CK44">
        <v>37022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</row>
    <row r="45" spans="2:99" ht="13.5">
      <c r="B45" t="s">
        <v>129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3879</v>
      </c>
      <c r="BD45">
        <v>0</v>
      </c>
      <c r="BE45">
        <v>3879</v>
      </c>
      <c r="BF45">
        <v>0</v>
      </c>
      <c r="BG45">
        <v>0</v>
      </c>
      <c r="BH45">
        <v>3879</v>
      </c>
      <c r="BI45">
        <v>0</v>
      </c>
      <c r="BJ45">
        <v>3879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133678184</v>
      </c>
      <c r="BV45">
        <v>15986665</v>
      </c>
      <c r="BW45">
        <v>149664849</v>
      </c>
      <c r="BX45">
        <v>0</v>
      </c>
      <c r="BY45">
        <v>0</v>
      </c>
      <c r="BZ45">
        <v>128690626</v>
      </c>
      <c r="CA45">
        <v>3758453</v>
      </c>
      <c r="CB45">
        <v>132449079</v>
      </c>
      <c r="CC45">
        <v>0</v>
      </c>
      <c r="CD45">
        <v>31790305</v>
      </c>
      <c r="CE45">
        <v>9634251</v>
      </c>
      <c r="CF45">
        <v>41424556</v>
      </c>
      <c r="CG45">
        <v>0</v>
      </c>
      <c r="CH45">
        <v>0</v>
      </c>
      <c r="CI45">
        <v>29520259</v>
      </c>
      <c r="CJ45">
        <v>1147792</v>
      </c>
      <c r="CK45">
        <v>30668051</v>
      </c>
      <c r="CL45">
        <v>0</v>
      </c>
      <c r="CM45">
        <v>3729002</v>
      </c>
      <c r="CN45">
        <v>1656653</v>
      </c>
      <c r="CO45">
        <v>5385655</v>
      </c>
      <c r="CP45">
        <v>0</v>
      </c>
      <c r="CQ45">
        <v>0</v>
      </c>
      <c r="CR45">
        <v>3385141</v>
      </c>
      <c r="CS45">
        <v>177690</v>
      </c>
      <c r="CT45">
        <v>3562831</v>
      </c>
      <c r="CU45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3" width="9.875" style="9" bestFit="1" customWidth="1"/>
    <col min="4" max="4" width="9.125" style="9" bestFit="1" customWidth="1"/>
    <col min="5" max="5" width="9.875" style="9" bestFit="1" customWidth="1"/>
    <col min="6" max="8" width="9.125" style="9" bestFit="1" customWidth="1"/>
    <col min="9" max="11" width="5.625" style="3" customWidth="1"/>
    <col min="12" max="16384" width="9.00390625" style="3" customWidth="1"/>
  </cols>
  <sheetData>
    <row r="1" spans="2:11" s="2" customFormat="1" ht="14.25" thickBot="1">
      <c r="B1" s="3" t="s">
        <v>116</v>
      </c>
      <c r="C1" s="8"/>
      <c r="D1" s="8"/>
      <c r="E1" s="8"/>
      <c r="F1" s="8"/>
      <c r="G1" s="8"/>
      <c r="H1" s="8"/>
      <c r="K1" s="81" t="s">
        <v>64</v>
      </c>
    </row>
    <row r="2" spans="2:11" s="84" customFormat="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8" t="str">
        <f>+'帳票61_06(1)'!B4</f>
        <v>那覇市</v>
      </c>
      <c r="C5" s="86">
        <f>'1普通税'!C5+'2目的税'!C5</f>
        <v>38915579</v>
      </c>
      <c r="D5" s="87">
        <f>'1普通税'!D5+'2目的税'!D5</f>
        <v>3348873</v>
      </c>
      <c r="E5" s="88">
        <f>SUM(C5:D5)</f>
        <v>42264452</v>
      </c>
      <c r="F5" s="86">
        <f>'1普通税'!F5+'2目的税'!F5</f>
        <v>37898871</v>
      </c>
      <c r="G5" s="87">
        <f>'1普通税'!G5+'2目的税'!G5</f>
        <v>895125</v>
      </c>
      <c r="H5" s="88">
        <f>SUM(F5:G5)</f>
        <v>38793996</v>
      </c>
      <c r="I5" s="107">
        <f>IF(C5=0,"－",(F5/C5)*100)</f>
        <v>97.3874010714321</v>
      </c>
      <c r="J5" s="210">
        <f aca="true" t="shared" si="0" ref="J5:K36">IF(D5=0,"－",(G5/D5)*100)</f>
        <v>26.729141415634455</v>
      </c>
      <c r="K5" s="108">
        <f>IF(E5=0,"－",(H5/E5)*100)</f>
        <v>91.78871170505181</v>
      </c>
    </row>
    <row r="6" spans="1:11" ht="13.5">
      <c r="A6" s="5"/>
      <c r="B6" s="75" t="str">
        <f>+'帳票61_06(1)'!B5</f>
        <v>宜野湾市</v>
      </c>
      <c r="C6" s="89">
        <f>'1普通税'!C6+'2目的税'!C6</f>
        <v>8535121</v>
      </c>
      <c r="D6" s="90">
        <f>'1普通税'!D6+'2目的税'!D6</f>
        <v>1224531</v>
      </c>
      <c r="E6" s="91">
        <f aca="true" t="shared" si="1" ref="E6:E45">SUM(C6:D6)</f>
        <v>9759652</v>
      </c>
      <c r="F6" s="89">
        <f>'1普通税'!F6+'2目的税'!F6</f>
        <v>8134490</v>
      </c>
      <c r="G6" s="90">
        <f>'1普通税'!G6+'2目的税'!G6</f>
        <v>306861</v>
      </c>
      <c r="H6" s="91">
        <f aca="true" t="shared" si="2" ref="H6:H45">SUM(F6:G6)</f>
        <v>8441351</v>
      </c>
      <c r="I6" s="109">
        <f aca="true" t="shared" si="3" ref="I6:K48">IF(C6=0,"－",(F6/C6)*100)</f>
        <v>95.30608880647387</v>
      </c>
      <c r="J6" s="155">
        <f t="shared" si="0"/>
        <v>25.059471748775653</v>
      </c>
      <c r="K6" s="110">
        <f t="shared" si="0"/>
        <v>86.49233599722614</v>
      </c>
    </row>
    <row r="7" spans="1:11" ht="13.5">
      <c r="A7" s="5"/>
      <c r="B7" s="75" t="str">
        <f>+'帳票61_06(1)'!B6</f>
        <v>石垣市</v>
      </c>
      <c r="C7" s="89">
        <f>'1普通税'!C7+'2目的税'!C7</f>
        <v>4224776</v>
      </c>
      <c r="D7" s="90">
        <f>'1普通税'!D7+'2目的税'!D7</f>
        <v>668101</v>
      </c>
      <c r="E7" s="91">
        <f t="shared" si="1"/>
        <v>4892877</v>
      </c>
      <c r="F7" s="89">
        <f>'1普通税'!F7+'2目的税'!F7</f>
        <v>4023735</v>
      </c>
      <c r="G7" s="90">
        <f>'1普通税'!G7+'2目的税'!G7</f>
        <v>160837</v>
      </c>
      <c r="H7" s="91">
        <f t="shared" si="2"/>
        <v>4184572</v>
      </c>
      <c r="I7" s="109">
        <f t="shared" si="3"/>
        <v>95.24138084480693</v>
      </c>
      <c r="J7" s="155">
        <f t="shared" si="0"/>
        <v>24.073755315438834</v>
      </c>
      <c r="K7" s="110">
        <f t="shared" si="0"/>
        <v>85.52375218097656</v>
      </c>
    </row>
    <row r="8" spans="1:11" ht="13.5">
      <c r="A8" s="5"/>
      <c r="B8" s="75" t="str">
        <f>+'帳票61_06(1)'!B7</f>
        <v>浦添市</v>
      </c>
      <c r="C8" s="89">
        <f>'1普通税'!C8+'2目的税'!C8</f>
        <v>12708252</v>
      </c>
      <c r="D8" s="90">
        <f>'1普通税'!D8+'2目的税'!D8</f>
        <v>827074</v>
      </c>
      <c r="E8" s="91">
        <f t="shared" si="1"/>
        <v>13535326</v>
      </c>
      <c r="F8" s="89">
        <f>'1普通税'!F8+'2目的税'!F8</f>
        <v>12418419</v>
      </c>
      <c r="G8" s="90">
        <f>'1普通税'!G8+'2目的税'!G8</f>
        <v>251487</v>
      </c>
      <c r="H8" s="91">
        <f t="shared" si="2"/>
        <v>12669906</v>
      </c>
      <c r="I8" s="109">
        <f t="shared" si="3"/>
        <v>97.71933228897255</v>
      </c>
      <c r="J8" s="155">
        <f t="shared" si="0"/>
        <v>30.40683179497844</v>
      </c>
      <c r="K8" s="110">
        <f t="shared" si="0"/>
        <v>93.60621236607084</v>
      </c>
    </row>
    <row r="9" spans="1:11" ht="13.5">
      <c r="A9" s="5"/>
      <c r="B9" s="76" t="str">
        <f>+'帳票61_06(1)'!B8</f>
        <v>名護市</v>
      </c>
      <c r="C9" s="92">
        <f>'1普通税'!C9+'2目的税'!C9</f>
        <v>5313412</v>
      </c>
      <c r="D9" s="93">
        <f>'1普通税'!D9+'2目的税'!D9</f>
        <v>861077</v>
      </c>
      <c r="E9" s="94">
        <f t="shared" si="1"/>
        <v>6174489</v>
      </c>
      <c r="F9" s="92">
        <f>'1普通税'!F9+'2目的税'!F9</f>
        <v>5050338</v>
      </c>
      <c r="G9" s="93">
        <f>'1普通税'!G9+'2目的税'!G9</f>
        <v>150274</v>
      </c>
      <c r="H9" s="94">
        <f t="shared" si="2"/>
        <v>5200612</v>
      </c>
      <c r="I9" s="111">
        <f t="shared" si="3"/>
        <v>95.04886878713715</v>
      </c>
      <c r="J9" s="204">
        <f t="shared" si="0"/>
        <v>17.451865512608048</v>
      </c>
      <c r="K9" s="112">
        <f t="shared" si="0"/>
        <v>84.2274073206706</v>
      </c>
    </row>
    <row r="10" spans="1:11" ht="13.5">
      <c r="A10" s="5"/>
      <c r="B10" s="77" t="str">
        <f>+'帳票61_06(1)'!B9</f>
        <v>糸満市</v>
      </c>
      <c r="C10" s="95">
        <f>'1普通税'!C10+'2目的税'!C10</f>
        <v>4279932</v>
      </c>
      <c r="D10" s="96">
        <f>'1普通税'!D10+'2目的税'!D10</f>
        <v>609131</v>
      </c>
      <c r="E10" s="97">
        <f t="shared" si="1"/>
        <v>4889063</v>
      </c>
      <c r="F10" s="95">
        <f>'1普通税'!F10+'2目的税'!F10</f>
        <v>4085112</v>
      </c>
      <c r="G10" s="96">
        <f>'1普通税'!G10+'2目的税'!G10</f>
        <v>187182</v>
      </c>
      <c r="H10" s="97">
        <f t="shared" si="2"/>
        <v>4272294</v>
      </c>
      <c r="I10" s="113">
        <f t="shared" si="3"/>
        <v>95.44805852055593</v>
      </c>
      <c r="J10" s="207">
        <f t="shared" si="0"/>
        <v>30.729350500959562</v>
      </c>
      <c r="K10" s="114">
        <f t="shared" si="0"/>
        <v>87.38471973054959</v>
      </c>
    </row>
    <row r="11" spans="1:11" ht="13.5">
      <c r="A11" s="5"/>
      <c r="B11" s="75" t="str">
        <f>+'帳票61_06(1)'!B10</f>
        <v>沖縄市</v>
      </c>
      <c r="C11" s="89">
        <f>'1普通税'!C11+'2目的税'!C11</f>
        <v>11765135</v>
      </c>
      <c r="D11" s="90">
        <f>'1普通税'!D11+'2目的税'!D11</f>
        <v>1719297</v>
      </c>
      <c r="E11" s="91">
        <f t="shared" si="1"/>
        <v>13484432</v>
      </c>
      <c r="F11" s="89">
        <f>'1普通税'!F11+'2目的税'!F11</f>
        <v>11233178</v>
      </c>
      <c r="G11" s="90">
        <f>'1普通税'!G11+'2目的税'!G11</f>
        <v>298449</v>
      </c>
      <c r="H11" s="91">
        <f t="shared" si="2"/>
        <v>11531627</v>
      </c>
      <c r="I11" s="109">
        <f t="shared" si="3"/>
        <v>95.47853042060291</v>
      </c>
      <c r="J11" s="155">
        <f t="shared" si="0"/>
        <v>17.358780943606604</v>
      </c>
      <c r="K11" s="110">
        <f t="shared" si="0"/>
        <v>85.5180774392277</v>
      </c>
    </row>
    <row r="12" spans="1:11" ht="13.5">
      <c r="A12" s="5"/>
      <c r="B12" s="75" t="str">
        <f>+'帳票61_06(1)'!B11</f>
        <v>豊見城市</v>
      </c>
      <c r="C12" s="89">
        <f>'1普通税'!C12+'2目的税'!C12</f>
        <v>4281046</v>
      </c>
      <c r="D12" s="90">
        <f>'1普通税'!D12+'2目的税'!D12</f>
        <v>497733</v>
      </c>
      <c r="E12" s="91">
        <f t="shared" si="1"/>
        <v>4778779</v>
      </c>
      <c r="F12" s="89">
        <f>'1普通税'!F12+'2目的税'!F12</f>
        <v>4114141</v>
      </c>
      <c r="G12" s="90">
        <f>'1普通税'!G12+'2目的税'!G12</f>
        <v>104324</v>
      </c>
      <c r="H12" s="91">
        <f t="shared" si="2"/>
        <v>4218465</v>
      </c>
      <c r="I12" s="109">
        <f t="shared" si="3"/>
        <v>96.10130327961905</v>
      </c>
      <c r="J12" s="155">
        <f t="shared" si="0"/>
        <v>20.959831877733645</v>
      </c>
      <c r="K12" s="110">
        <f t="shared" si="0"/>
        <v>88.2749547530865</v>
      </c>
    </row>
    <row r="13" spans="1:11" ht="13.5">
      <c r="A13" s="5"/>
      <c r="B13" s="75" t="str">
        <f>+'帳票61_06(1)'!B12</f>
        <v>うるま市</v>
      </c>
      <c r="C13" s="89">
        <f>'1普通税'!C13+'2目的税'!C13</f>
        <v>9038343</v>
      </c>
      <c r="D13" s="90">
        <f>'1普通税'!D13+'2目的税'!D13</f>
        <v>1708758</v>
      </c>
      <c r="E13" s="91">
        <f t="shared" si="1"/>
        <v>10747101</v>
      </c>
      <c r="F13" s="89">
        <f>'1普通税'!F13+'2目的税'!F13</f>
        <v>8544000</v>
      </c>
      <c r="G13" s="90">
        <f>'1普通税'!G13+'2目的税'!G13</f>
        <v>405718</v>
      </c>
      <c r="H13" s="91">
        <f t="shared" si="2"/>
        <v>8949718</v>
      </c>
      <c r="I13" s="109">
        <f t="shared" si="3"/>
        <v>94.53060146090937</v>
      </c>
      <c r="J13" s="155">
        <f t="shared" si="0"/>
        <v>23.743444068732963</v>
      </c>
      <c r="K13" s="110">
        <f t="shared" si="0"/>
        <v>83.27564800963533</v>
      </c>
    </row>
    <row r="14" spans="1:11" ht="13.5">
      <c r="A14" s="5"/>
      <c r="B14" s="76" t="str">
        <f>+'帳票61_06(1)'!B13</f>
        <v>宮古島市</v>
      </c>
      <c r="C14" s="92">
        <f>'1普通税'!C14+'2目的税'!C14</f>
        <v>4395914</v>
      </c>
      <c r="D14" s="93">
        <f>'1普通税'!D14+'2目的税'!D14</f>
        <v>790169</v>
      </c>
      <c r="E14" s="94">
        <f t="shared" si="1"/>
        <v>5186083</v>
      </c>
      <c r="F14" s="92">
        <f>'1普通税'!F14+'2目的税'!F14</f>
        <v>4197339</v>
      </c>
      <c r="G14" s="93">
        <f>'1普通税'!G14+'2目的税'!G14</f>
        <v>204175</v>
      </c>
      <c r="H14" s="94">
        <f t="shared" si="2"/>
        <v>4401514</v>
      </c>
      <c r="I14" s="111">
        <f t="shared" si="3"/>
        <v>95.4827369234248</v>
      </c>
      <c r="J14" s="204">
        <f t="shared" si="0"/>
        <v>25.839409037813432</v>
      </c>
      <c r="K14" s="112">
        <f t="shared" si="0"/>
        <v>84.87164590308332</v>
      </c>
    </row>
    <row r="15" spans="1:11" ht="13.5">
      <c r="A15" s="5"/>
      <c r="B15" s="77" t="str">
        <f>+'帳票61_06(1)'!B14</f>
        <v>南城市</v>
      </c>
      <c r="C15" s="95">
        <f>'1普通税'!C15+'2目的税'!C15</f>
        <v>2504658</v>
      </c>
      <c r="D15" s="96">
        <f>'1普通税'!D15+'2目的税'!D15</f>
        <v>290376</v>
      </c>
      <c r="E15" s="97">
        <f t="shared" si="1"/>
        <v>2795034</v>
      </c>
      <c r="F15" s="95">
        <f>'1普通税'!F15+'2目的税'!F15</f>
        <v>2397070</v>
      </c>
      <c r="G15" s="96">
        <f>'1普通税'!G15+'2目的税'!G15</f>
        <v>56748</v>
      </c>
      <c r="H15" s="97">
        <f t="shared" si="2"/>
        <v>2453818</v>
      </c>
      <c r="I15" s="113">
        <f t="shared" si="3"/>
        <v>95.70448340651699</v>
      </c>
      <c r="J15" s="207">
        <f t="shared" si="0"/>
        <v>19.54293743284569</v>
      </c>
      <c r="K15" s="114">
        <f t="shared" si="0"/>
        <v>87.79206263680514</v>
      </c>
    </row>
    <row r="16" spans="1:11" ht="13.5">
      <c r="A16" s="5"/>
      <c r="B16" s="78" t="str">
        <f>+'帳票61_06(1)'!B15</f>
        <v>国頭村</v>
      </c>
      <c r="C16" s="86">
        <f>'1普通税'!C16+'2目的税'!C16</f>
        <v>674507</v>
      </c>
      <c r="D16" s="87">
        <f>'1普通税'!D16+'2目的税'!D16</f>
        <v>47306</v>
      </c>
      <c r="E16" s="88">
        <f t="shared" si="1"/>
        <v>721813</v>
      </c>
      <c r="F16" s="86">
        <f>'1普通税'!F16+'2目的税'!F16</f>
        <v>657504</v>
      </c>
      <c r="G16" s="87">
        <f>'1普通税'!G16+'2目的税'!G16</f>
        <v>8356</v>
      </c>
      <c r="H16" s="88">
        <f t="shared" si="2"/>
        <v>665860</v>
      </c>
      <c r="I16" s="107">
        <f t="shared" si="3"/>
        <v>97.47919591642489</v>
      </c>
      <c r="J16" s="210">
        <f t="shared" si="0"/>
        <v>17.66372130385152</v>
      </c>
      <c r="K16" s="108">
        <f t="shared" si="0"/>
        <v>92.24826928858305</v>
      </c>
    </row>
    <row r="17" spans="1:11" ht="13.5">
      <c r="A17" s="5"/>
      <c r="B17" s="75" t="str">
        <f>+'帳票61_06(1)'!B16</f>
        <v>大宜味村</v>
      </c>
      <c r="C17" s="89">
        <f>'1普通税'!C17+'2目的税'!C17</f>
        <v>198115</v>
      </c>
      <c r="D17" s="90">
        <f>'1普通税'!D17+'2目的税'!D17</f>
        <v>33830</v>
      </c>
      <c r="E17" s="91">
        <f t="shared" si="1"/>
        <v>231945</v>
      </c>
      <c r="F17" s="89">
        <f>'1普通税'!F17+'2目的税'!F17</f>
        <v>179320</v>
      </c>
      <c r="G17" s="90">
        <f>'1普通税'!G17+'2目的税'!G17</f>
        <v>3217</v>
      </c>
      <c r="H17" s="91">
        <f t="shared" si="2"/>
        <v>182537</v>
      </c>
      <c r="I17" s="109">
        <f t="shared" si="3"/>
        <v>90.5130858339853</v>
      </c>
      <c r="J17" s="155">
        <f t="shared" si="0"/>
        <v>9.50931126219332</v>
      </c>
      <c r="K17" s="110">
        <f t="shared" si="0"/>
        <v>78.69839832718964</v>
      </c>
    </row>
    <row r="18" spans="1:11" ht="13.5">
      <c r="A18" s="5"/>
      <c r="B18" s="75" t="str">
        <f>+'帳票61_06(1)'!B17</f>
        <v>東村</v>
      </c>
      <c r="C18" s="89">
        <f>'1普通税'!C18+'2目的税'!C18</f>
        <v>253813</v>
      </c>
      <c r="D18" s="90">
        <f>'1普通税'!D18+'2目的税'!D18</f>
        <v>11015</v>
      </c>
      <c r="E18" s="91">
        <f t="shared" si="1"/>
        <v>264828</v>
      </c>
      <c r="F18" s="89">
        <f>'1普通税'!F18+'2目的税'!F18</f>
        <v>250019</v>
      </c>
      <c r="G18" s="90">
        <f>'1普通税'!G18+'2目的税'!G18</f>
        <v>1040</v>
      </c>
      <c r="H18" s="91">
        <f t="shared" si="2"/>
        <v>251059</v>
      </c>
      <c r="I18" s="109">
        <f t="shared" si="3"/>
        <v>98.50519870928596</v>
      </c>
      <c r="J18" s="155">
        <f t="shared" si="0"/>
        <v>9.4416704493872</v>
      </c>
      <c r="K18" s="110">
        <f t="shared" si="0"/>
        <v>94.80077635295362</v>
      </c>
    </row>
    <row r="19" spans="1:11" ht="13.5">
      <c r="A19" s="5"/>
      <c r="B19" s="76" t="str">
        <f>+'帳票61_06(1)'!B18</f>
        <v>今帰仁村</v>
      </c>
      <c r="C19" s="92">
        <f>'1普通税'!C19+'2目的税'!C19</f>
        <v>514991</v>
      </c>
      <c r="D19" s="93">
        <f>'1普通税'!D19+'2目的税'!D19</f>
        <v>49629</v>
      </c>
      <c r="E19" s="94">
        <f t="shared" si="1"/>
        <v>564620</v>
      </c>
      <c r="F19" s="92">
        <f>'1普通税'!F19+'2目的税'!F19</f>
        <v>496584</v>
      </c>
      <c r="G19" s="93">
        <f>'1普通税'!G19+'2目的税'!G19</f>
        <v>8193</v>
      </c>
      <c r="H19" s="94">
        <f t="shared" si="2"/>
        <v>504777</v>
      </c>
      <c r="I19" s="111">
        <f t="shared" si="3"/>
        <v>96.42576278032044</v>
      </c>
      <c r="J19" s="204">
        <f t="shared" si="0"/>
        <v>16.508493018195004</v>
      </c>
      <c r="K19" s="112">
        <f t="shared" si="0"/>
        <v>89.4011901810067</v>
      </c>
    </row>
    <row r="20" spans="1:11" ht="13.5">
      <c r="A20" s="5"/>
      <c r="B20" s="77" t="str">
        <f>+'帳票61_06(1)'!B19</f>
        <v>本部町</v>
      </c>
      <c r="C20" s="95">
        <f>'1普通税'!C20+'2目的税'!C20</f>
        <v>864275</v>
      </c>
      <c r="D20" s="96">
        <f>'1普通税'!D20+'2目的税'!D20</f>
        <v>175785</v>
      </c>
      <c r="E20" s="97">
        <f t="shared" si="1"/>
        <v>1040060</v>
      </c>
      <c r="F20" s="95">
        <f>'1普通税'!F20+'2目的税'!F20</f>
        <v>814909</v>
      </c>
      <c r="G20" s="96">
        <f>'1普通税'!G20+'2目的税'!G20</f>
        <v>23907</v>
      </c>
      <c r="H20" s="97">
        <f t="shared" si="2"/>
        <v>838816</v>
      </c>
      <c r="I20" s="113">
        <f t="shared" si="3"/>
        <v>94.2881605970322</v>
      </c>
      <c r="J20" s="207">
        <f t="shared" si="0"/>
        <v>13.600136530420684</v>
      </c>
      <c r="K20" s="114">
        <f t="shared" si="0"/>
        <v>80.65073168855643</v>
      </c>
    </row>
    <row r="21" spans="1:11" ht="13.5">
      <c r="A21" s="5"/>
      <c r="B21" s="75" t="str">
        <f>+'帳票61_06(1)'!B20</f>
        <v>恩納村</v>
      </c>
      <c r="C21" s="89">
        <f>'1普通税'!C21+'2目的税'!C21</f>
        <v>1785750</v>
      </c>
      <c r="D21" s="90">
        <f>'1普通税'!D21+'2目的税'!D21</f>
        <v>186602</v>
      </c>
      <c r="E21" s="91">
        <f t="shared" si="1"/>
        <v>1972352</v>
      </c>
      <c r="F21" s="89">
        <f>'1普通税'!F21+'2目的税'!F21</f>
        <v>1738203</v>
      </c>
      <c r="G21" s="90">
        <f>'1普通税'!G21+'2目的税'!G21</f>
        <v>37405</v>
      </c>
      <c r="H21" s="91">
        <f t="shared" si="2"/>
        <v>1775608</v>
      </c>
      <c r="I21" s="109">
        <f t="shared" si="3"/>
        <v>97.33742125157498</v>
      </c>
      <c r="J21" s="155">
        <f t="shared" si="0"/>
        <v>20.045337134650218</v>
      </c>
      <c r="K21" s="110">
        <f t="shared" si="0"/>
        <v>90.0249042767214</v>
      </c>
    </row>
    <row r="22" spans="1:11" ht="13.5">
      <c r="A22" s="5"/>
      <c r="B22" s="75" t="str">
        <f>+'帳票61_06(1)'!B21</f>
        <v>宜野座村</v>
      </c>
      <c r="C22" s="89">
        <f>'1普通税'!C22+'2目的税'!C22</f>
        <v>583488</v>
      </c>
      <c r="D22" s="90">
        <f>'1普通税'!D22+'2目的税'!D22</f>
        <v>103372</v>
      </c>
      <c r="E22" s="91">
        <f t="shared" si="1"/>
        <v>686860</v>
      </c>
      <c r="F22" s="89">
        <f>'1普通税'!F22+'2目的税'!F22</f>
        <v>561501</v>
      </c>
      <c r="G22" s="90">
        <f>'1普通税'!G22+'2目的税'!G22</f>
        <v>26035</v>
      </c>
      <c r="H22" s="91">
        <f t="shared" si="2"/>
        <v>587536</v>
      </c>
      <c r="I22" s="109">
        <f t="shared" si="3"/>
        <v>96.23179911154985</v>
      </c>
      <c r="J22" s="155">
        <f t="shared" si="0"/>
        <v>25.1857369500445</v>
      </c>
      <c r="K22" s="110">
        <f t="shared" si="0"/>
        <v>85.5394112337303</v>
      </c>
    </row>
    <row r="23" spans="1:11" ht="13.5">
      <c r="A23" s="5"/>
      <c r="B23" s="75" t="str">
        <f>+'帳票61_06(1)'!B22</f>
        <v>金武町</v>
      </c>
      <c r="C23" s="89">
        <f>'1普通税'!C23+'2目的税'!C23</f>
        <v>973368</v>
      </c>
      <c r="D23" s="90">
        <f>'1普通税'!D23+'2目的税'!D23</f>
        <v>229208</v>
      </c>
      <c r="E23" s="91">
        <f t="shared" si="1"/>
        <v>1202576</v>
      </c>
      <c r="F23" s="89">
        <f>'1普通税'!F23+'2目的税'!F23</f>
        <v>907522</v>
      </c>
      <c r="G23" s="90">
        <f>'1普通税'!G23+'2目的税'!G23</f>
        <v>33203</v>
      </c>
      <c r="H23" s="91">
        <f t="shared" si="2"/>
        <v>940725</v>
      </c>
      <c r="I23" s="109">
        <f t="shared" si="3"/>
        <v>93.23524093662418</v>
      </c>
      <c r="J23" s="155">
        <f t="shared" si="0"/>
        <v>14.485969076122998</v>
      </c>
      <c r="K23" s="110">
        <f t="shared" si="0"/>
        <v>78.22582522850948</v>
      </c>
    </row>
    <row r="24" spans="1:11" ht="13.5">
      <c r="A24" s="5"/>
      <c r="B24" s="76" t="str">
        <f>+'帳票61_06(1)'!B23</f>
        <v>伊江村</v>
      </c>
      <c r="C24" s="92">
        <f>'1普通税'!C24+'2目的税'!C24</f>
        <v>284314</v>
      </c>
      <c r="D24" s="93">
        <f>'1普通税'!D24+'2目的税'!D24</f>
        <v>22785</v>
      </c>
      <c r="E24" s="94">
        <f t="shared" si="1"/>
        <v>307099</v>
      </c>
      <c r="F24" s="92">
        <f>'1普通税'!F24+'2目的税'!F24</f>
        <v>277982</v>
      </c>
      <c r="G24" s="93">
        <f>'1普通税'!G24+'2目的税'!G24</f>
        <v>2628</v>
      </c>
      <c r="H24" s="94">
        <f t="shared" si="2"/>
        <v>280610</v>
      </c>
      <c r="I24" s="111">
        <f t="shared" si="3"/>
        <v>97.7728849089387</v>
      </c>
      <c r="J24" s="204">
        <f t="shared" si="0"/>
        <v>11.533903884134299</v>
      </c>
      <c r="K24" s="112">
        <f t="shared" si="0"/>
        <v>91.37444276926985</v>
      </c>
    </row>
    <row r="25" spans="1:11" ht="13.5">
      <c r="A25" s="5"/>
      <c r="B25" s="77" t="str">
        <f>+'帳票61_06(1)'!B24</f>
        <v>読谷村</v>
      </c>
      <c r="C25" s="95">
        <f>'1普通税'!C25+'2目的税'!C25</f>
        <v>2847531</v>
      </c>
      <c r="D25" s="96">
        <f>'1普通税'!D25+'2目的税'!D25</f>
        <v>364765</v>
      </c>
      <c r="E25" s="97">
        <f t="shared" si="1"/>
        <v>3212296</v>
      </c>
      <c r="F25" s="95">
        <f>'1普通税'!F25+'2目的税'!F25</f>
        <v>2711077</v>
      </c>
      <c r="G25" s="96">
        <f>'1普通税'!G25+'2目的税'!G25</f>
        <v>103629</v>
      </c>
      <c r="H25" s="97">
        <f t="shared" si="2"/>
        <v>2814706</v>
      </c>
      <c r="I25" s="113">
        <f t="shared" si="3"/>
        <v>95.20798895604649</v>
      </c>
      <c r="J25" s="207">
        <f t="shared" si="0"/>
        <v>28.409798089180704</v>
      </c>
      <c r="K25" s="114">
        <f t="shared" si="0"/>
        <v>87.62287161581622</v>
      </c>
    </row>
    <row r="26" spans="1:11" ht="13.5">
      <c r="A26" s="5"/>
      <c r="B26" s="75" t="str">
        <f>+'帳票61_06(1)'!B25</f>
        <v>嘉手納町</v>
      </c>
      <c r="C26" s="89">
        <f>'1普通税'!C26+'2目的税'!C26</f>
        <v>1564914</v>
      </c>
      <c r="D26" s="90">
        <f>'1普通税'!D26+'2目的税'!D26</f>
        <v>133958</v>
      </c>
      <c r="E26" s="91">
        <f t="shared" si="1"/>
        <v>1698872</v>
      </c>
      <c r="F26" s="89">
        <f>'1普通税'!F26+'2目的税'!F26</f>
        <v>1493560</v>
      </c>
      <c r="G26" s="90">
        <f>'1普通税'!G26+'2目的税'!G26</f>
        <v>33696</v>
      </c>
      <c r="H26" s="91">
        <f t="shared" si="2"/>
        <v>1527256</v>
      </c>
      <c r="I26" s="109">
        <f t="shared" si="3"/>
        <v>95.44038841751048</v>
      </c>
      <c r="J26" s="155">
        <f t="shared" si="0"/>
        <v>25.154152794159362</v>
      </c>
      <c r="K26" s="110">
        <f t="shared" si="0"/>
        <v>89.89823836051215</v>
      </c>
    </row>
    <row r="27" spans="1:11" ht="13.5">
      <c r="A27" s="5"/>
      <c r="B27" s="75" t="str">
        <f>+'帳票61_06(1)'!B26</f>
        <v>北谷町</v>
      </c>
      <c r="C27" s="89">
        <f>'1普通税'!C27+'2目的税'!C27</f>
        <v>3357884</v>
      </c>
      <c r="D27" s="90">
        <f>'1普通税'!D27+'2目的税'!D27</f>
        <v>359295</v>
      </c>
      <c r="E27" s="91">
        <f t="shared" si="1"/>
        <v>3717179</v>
      </c>
      <c r="F27" s="89">
        <f>'1普通税'!F27+'2目的税'!F27</f>
        <v>3202503</v>
      </c>
      <c r="G27" s="90">
        <f>'1普通税'!G27+'2目的税'!G27</f>
        <v>71808</v>
      </c>
      <c r="H27" s="91">
        <f t="shared" si="2"/>
        <v>3274311</v>
      </c>
      <c r="I27" s="109">
        <f t="shared" si="3"/>
        <v>95.37265134828957</v>
      </c>
      <c r="J27" s="155">
        <f t="shared" si="0"/>
        <v>19.985805535841024</v>
      </c>
      <c r="K27" s="110">
        <f t="shared" si="0"/>
        <v>88.08591138602686</v>
      </c>
    </row>
    <row r="28" spans="1:11" ht="13.5">
      <c r="A28" s="5"/>
      <c r="B28" s="75" t="str">
        <f>+'帳票61_06(1)'!B27</f>
        <v>北中城村</v>
      </c>
      <c r="C28" s="89">
        <f>'1普通税'!C28+'2目的税'!C28</f>
        <v>1605434</v>
      </c>
      <c r="D28" s="90">
        <f>'1普通税'!D28+'2目的税'!D28</f>
        <v>216863</v>
      </c>
      <c r="E28" s="91">
        <f t="shared" si="1"/>
        <v>1822297</v>
      </c>
      <c r="F28" s="89">
        <f>'1普通税'!F28+'2目的税'!F28</f>
        <v>1544693</v>
      </c>
      <c r="G28" s="90">
        <f>'1普通税'!G28+'2目的税'!G28</f>
        <v>53526</v>
      </c>
      <c r="H28" s="91">
        <f t="shared" si="2"/>
        <v>1598219</v>
      </c>
      <c r="I28" s="109">
        <f t="shared" si="3"/>
        <v>96.21653708592194</v>
      </c>
      <c r="J28" s="155">
        <f t="shared" si="0"/>
        <v>24.681942055583477</v>
      </c>
      <c r="K28" s="110">
        <f t="shared" si="0"/>
        <v>87.7035411900475</v>
      </c>
    </row>
    <row r="29" spans="1:11" ht="13.5">
      <c r="A29" s="5"/>
      <c r="B29" s="76" t="str">
        <f>+'帳票61_06(1)'!B28</f>
        <v>中城村</v>
      </c>
      <c r="C29" s="92">
        <f>'1普通税'!C29+'2目的税'!C29</f>
        <v>1339109</v>
      </c>
      <c r="D29" s="93">
        <f>'1普通税'!D29+'2目的税'!D29</f>
        <v>203907</v>
      </c>
      <c r="E29" s="94">
        <f t="shared" si="1"/>
        <v>1543016</v>
      </c>
      <c r="F29" s="92">
        <f>'1普通税'!F29+'2目的税'!F29</f>
        <v>1277152</v>
      </c>
      <c r="G29" s="93">
        <f>'1普通税'!G29+'2目的税'!G29</f>
        <v>37855</v>
      </c>
      <c r="H29" s="94">
        <f t="shared" si="2"/>
        <v>1315007</v>
      </c>
      <c r="I29" s="111">
        <f t="shared" si="3"/>
        <v>95.37326685131681</v>
      </c>
      <c r="J29" s="204">
        <f t="shared" si="0"/>
        <v>18.564835930105392</v>
      </c>
      <c r="K29" s="112">
        <f t="shared" si="0"/>
        <v>85.22316035608185</v>
      </c>
    </row>
    <row r="30" spans="1:11" ht="13.5">
      <c r="A30" s="5"/>
      <c r="B30" s="77" t="str">
        <f>+'帳票61_06(1)'!B29</f>
        <v>西原町</v>
      </c>
      <c r="C30" s="95">
        <f>'1普通税'!C30+'2目的税'!C30</f>
        <v>3074951</v>
      </c>
      <c r="D30" s="96">
        <f>'1普通税'!D30+'2目的税'!D30</f>
        <v>347340</v>
      </c>
      <c r="E30" s="97">
        <f t="shared" si="1"/>
        <v>3422291</v>
      </c>
      <c r="F30" s="95">
        <f>'1普通税'!F30+'2目的税'!F30</f>
        <v>2984720</v>
      </c>
      <c r="G30" s="96">
        <f>'1普通税'!G30+'2目的税'!G30</f>
        <v>95734</v>
      </c>
      <c r="H30" s="97">
        <f t="shared" si="2"/>
        <v>3080454</v>
      </c>
      <c r="I30" s="113">
        <f t="shared" si="3"/>
        <v>97.06561177722833</v>
      </c>
      <c r="J30" s="207">
        <f t="shared" si="0"/>
        <v>27.562042955029654</v>
      </c>
      <c r="K30" s="114">
        <f t="shared" si="0"/>
        <v>90.01145723727176</v>
      </c>
    </row>
    <row r="31" spans="1:11" ht="13.5">
      <c r="A31" s="5"/>
      <c r="B31" s="75" t="str">
        <f>+'帳票61_06(1)'!B30</f>
        <v>与那原町</v>
      </c>
      <c r="C31" s="89">
        <f>'1普通税'!C31+'2目的税'!C31</f>
        <v>1098974</v>
      </c>
      <c r="D31" s="90">
        <f>'1普通税'!D31+'2目的税'!D31</f>
        <v>115125</v>
      </c>
      <c r="E31" s="91">
        <f t="shared" si="1"/>
        <v>1214099</v>
      </c>
      <c r="F31" s="89">
        <f>'1普通税'!F31+'2目的税'!F31</f>
        <v>1063250</v>
      </c>
      <c r="G31" s="90">
        <f>'1普通税'!G31+'2目的税'!G31</f>
        <v>24869</v>
      </c>
      <c r="H31" s="91">
        <f t="shared" si="2"/>
        <v>1088119</v>
      </c>
      <c r="I31" s="109">
        <f t="shared" si="3"/>
        <v>96.74933164933839</v>
      </c>
      <c r="J31" s="155">
        <f t="shared" si="0"/>
        <v>21.60173724212812</v>
      </c>
      <c r="K31" s="110">
        <f t="shared" si="0"/>
        <v>89.62358094356391</v>
      </c>
    </row>
    <row r="32" spans="1:11" ht="13.5">
      <c r="A32" s="5"/>
      <c r="B32" s="75" t="str">
        <f>+'帳票61_06(1)'!B31</f>
        <v>南風原町</v>
      </c>
      <c r="C32" s="89">
        <f>'1普通税'!C32+'2目的税'!C32</f>
        <v>3101285</v>
      </c>
      <c r="D32" s="90">
        <f>'1普通税'!D32+'2目的税'!D32</f>
        <v>237275</v>
      </c>
      <c r="E32" s="91">
        <f t="shared" si="1"/>
        <v>3338560</v>
      </c>
      <c r="F32" s="89">
        <f>'1普通税'!F32+'2目的税'!F32</f>
        <v>3028241</v>
      </c>
      <c r="G32" s="90">
        <f>'1普通税'!G32+'2目的税'!G32</f>
        <v>52409</v>
      </c>
      <c r="H32" s="91">
        <f t="shared" si="2"/>
        <v>3080650</v>
      </c>
      <c r="I32" s="109">
        <f t="shared" si="3"/>
        <v>97.64471823776273</v>
      </c>
      <c r="J32" s="155">
        <f t="shared" si="0"/>
        <v>22.087872721525656</v>
      </c>
      <c r="K32" s="110">
        <f t="shared" si="0"/>
        <v>92.27481309307007</v>
      </c>
    </row>
    <row r="33" spans="1:11" ht="13.5">
      <c r="A33" s="5"/>
      <c r="B33" s="75" t="str">
        <f>+'帳票61_06(1)'!B32</f>
        <v>渡嘉敷村</v>
      </c>
      <c r="C33" s="89">
        <f>'1普通税'!C33+'2目的税'!C33</f>
        <v>59151</v>
      </c>
      <c r="D33" s="90">
        <f>'1普通税'!D33+'2目的税'!D33</f>
        <v>2347</v>
      </c>
      <c r="E33" s="91">
        <f t="shared" si="1"/>
        <v>61498</v>
      </c>
      <c r="F33" s="89">
        <f>'1普通税'!F33+'2目的税'!F33</f>
        <v>58388</v>
      </c>
      <c r="G33" s="90">
        <f>'1普通税'!G33+'2目的税'!G33</f>
        <v>1503</v>
      </c>
      <c r="H33" s="91">
        <f t="shared" si="2"/>
        <v>59891</v>
      </c>
      <c r="I33" s="109">
        <f t="shared" si="3"/>
        <v>98.71008097918886</v>
      </c>
      <c r="J33" s="155">
        <f t="shared" si="0"/>
        <v>64.03919897741798</v>
      </c>
      <c r="K33" s="110">
        <f t="shared" si="0"/>
        <v>97.38690689128103</v>
      </c>
    </row>
    <row r="34" spans="1:11" ht="13.5">
      <c r="A34" s="5"/>
      <c r="B34" s="76" t="str">
        <f>+'帳票61_06(1)'!B33</f>
        <v>座間味村</v>
      </c>
      <c r="C34" s="92">
        <f>'1普通税'!C34+'2目的税'!C34</f>
        <v>74046</v>
      </c>
      <c r="D34" s="93">
        <f>'1普通税'!D34+'2目的税'!D34</f>
        <v>21294</v>
      </c>
      <c r="E34" s="94">
        <f t="shared" si="1"/>
        <v>95340</v>
      </c>
      <c r="F34" s="92">
        <f>'1普通税'!F34+'2目的税'!F34</f>
        <v>69127</v>
      </c>
      <c r="G34" s="93">
        <f>'1普通税'!G34+'2目的税'!G34</f>
        <v>8573</v>
      </c>
      <c r="H34" s="94">
        <f t="shared" si="2"/>
        <v>77700</v>
      </c>
      <c r="I34" s="111">
        <f t="shared" si="3"/>
        <v>93.35683223941874</v>
      </c>
      <c r="J34" s="204">
        <f t="shared" si="0"/>
        <v>40.26016718324411</v>
      </c>
      <c r="K34" s="112">
        <f t="shared" si="0"/>
        <v>81.4977973568282</v>
      </c>
    </row>
    <row r="35" spans="1:11" ht="13.5">
      <c r="A35" s="5"/>
      <c r="B35" s="77" t="str">
        <f>+'帳票61_06(1)'!B34</f>
        <v>粟国村</v>
      </c>
      <c r="C35" s="95">
        <f>'1普通税'!C35+'2目的税'!C35</f>
        <v>55674</v>
      </c>
      <c r="D35" s="96">
        <f>'1普通税'!D35+'2目的税'!D35</f>
        <v>5478</v>
      </c>
      <c r="E35" s="97">
        <f t="shared" si="1"/>
        <v>61152</v>
      </c>
      <c r="F35" s="95">
        <f>'1普通税'!F35+'2目的税'!F35</f>
        <v>53913</v>
      </c>
      <c r="G35" s="96">
        <f>'1普通税'!G35+'2目的税'!G35</f>
        <v>1764</v>
      </c>
      <c r="H35" s="97">
        <f t="shared" si="2"/>
        <v>55677</v>
      </c>
      <c r="I35" s="113">
        <f t="shared" si="3"/>
        <v>96.83694363616769</v>
      </c>
      <c r="J35" s="207">
        <f t="shared" si="0"/>
        <v>32.20153340635268</v>
      </c>
      <c r="K35" s="114">
        <f t="shared" si="0"/>
        <v>91.04689952904239</v>
      </c>
    </row>
    <row r="36" spans="1:11" ht="13.5">
      <c r="A36" s="5"/>
      <c r="B36" s="75" t="str">
        <f>+'帳票61_06(1)'!B35</f>
        <v>渡名喜村</v>
      </c>
      <c r="C36" s="89">
        <f>'1普通税'!C36+'2目的税'!C36</f>
        <v>26646</v>
      </c>
      <c r="D36" s="90">
        <f>'1普通税'!D36+'2目的税'!D36</f>
        <v>1190</v>
      </c>
      <c r="E36" s="91">
        <f t="shared" si="1"/>
        <v>27836</v>
      </c>
      <c r="F36" s="89">
        <f>'1普通税'!F36+'2目的税'!F36</f>
        <v>25224</v>
      </c>
      <c r="G36" s="90">
        <f>'1普通税'!G36+'2目的税'!G36</f>
        <v>255</v>
      </c>
      <c r="H36" s="91">
        <f t="shared" si="2"/>
        <v>25479</v>
      </c>
      <c r="I36" s="109">
        <f t="shared" si="3"/>
        <v>94.66336410718307</v>
      </c>
      <c r="J36" s="155">
        <f t="shared" si="0"/>
        <v>21.428571428571427</v>
      </c>
      <c r="K36" s="110">
        <f t="shared" si="0"/>
        <v>91.53254777985342</v>
      </c>
    </row>
    <row r="37" spans="1:11" ht="13.5">
      <c r="A37" s="5"/>
      <c r="B37" s="75" t="str">
        <f>+'帳票61_06(1)'!B36</f>
        <v>南大東村</v>
      </c>
      <c r="C37" s="89">
        <f>'1普通税'!C37+'2目的税'!C37</f>
        <v>156938</v>
      </c>
      <c r="D37" s="90">
        <f>'1普通税'!D37+'2目的税'!D37</f>
        <v>16609</v>
      </c>
      <c r="E37" s="91">
        <f t="shared" si="1"/>
        <v>173547</v>
      </c>
      <c r="F37" s="89">
        <f>'1普通税'!F37+'2目的税'!F37</f>
        <v>153865</v>
      </c>
      <c r="G37" s="90">
        <f>'1普通税'!G37+'2目的税'!G37</f>
        <v>1925</v>
      </c>
      <c r="H37" s="91">
        <f t="shared" si="2"/>
        <v>155790</v>
      </c>
      <c r="I37" s="109">
        <f t="shared" si="3"/>
        <v>98.04190189756464</v>
      </c>
      <c r="J37" s="155">
        <f t="shared" si="3"/>
        <v>11.590101752062134</v>
      </c>
      <c r="K37" s="110">
        <f t="shared" si="3"/>
        <v>89.7681895970544</v>
      </c>
    </row>
    <row r="38" spans="1:11" ht="13.5">
      <c r="A38" s="5"/>
      <c r="B38" s="75" t="str">
        <f>+'帳票61_06(1)'!B37</f>
        <v>北大東村</v>
      </c>
      <c r="C38" s="89">
        <f>'1普通税'!C38+'2目的税'!C38</f>
        <v>66828</v>
      </c>
      <c r="D38" s="90">
        <f>'1普通税'!D38+'2目的税'!D38</f>
        <v>4263</v>
      </c>
      <c r="E38" s="91">
        <f t="shared" si="1"/>
        <v>71091</v>
      </c>
      <c r="F38" s="89">
        <f>'1普通税'!F38+'2目的税'!F38</f>
        <v>63867</v>
      </c>
      <c r="G38" s="90">
        <f>'1普通税'!G38+'2目的税'!G38</f>
        <v>1003</v>
      </c>
      <c r="H38" s="91">
        <f t="shared" si="2"/>
        <v>64870</v>
      </c>
      <c r="I38" s="109">
        <f t="shared" si="3"/>
        <v>95.56922248159454</v>
      </c>
      <c r="J38" s="155">
        <f t="shared" si="3"/>
        <v>23.52803190241614</v>
      </c>
      <c r="K38" s="110">
        <f t="shared" si="3"/>
        <v>91.24924392679804</v>
      </c>
    </row>
    <row r="39" spans="1:11" ht="13.5">
      <c r="A39" s="5"/>
      <c r="B39" s="76" t="str">
        <f>+'帳票61_06(1)'!B38</f>
        <v>伊平屋村</v>
      </c>
      <c r="C39" s="92">
        <f>'1普通税'!C39+'2目的税'!C39</f>
        <v>72362</v>
      </c>
      <c r="D39" s="93">
        <f>'1普通税'!D39+'2目的税'!D39</f>
        <v>6486</v>
      </c>
      <c r="E39" s="94">
        <f t="shared" si="1"/>
        <v>78848</v>
      </c>
      <c r="F39" s="92">
        <f>'1普通税'!F39+'2目的税'!F39</f>
        <v>68613</v>
      </c>
      <c r="G39" s="93">
        <f>'1普通税'!G39+'2目的税'!G39</f>
        <v>2080</v>
      </c>
      <c r="H39" s="94">
        <f t="shared" si="2"/>
        <v>70693</v>
      </c>
      <c r="I39" s="111">
        <f t="shared" si="3"/>
        <v>94.8191039495868</v>
      </c>
      <c r="J39" s="204">
        <f t="shared" si="3"/>
        <v>32.0690718470552</v>
      </c>
      <c r="K39" s="112">
        <f t="shared" si="3"/>
        <v>89.6573153409091</v>
      </c>
    </row>
    <row r="40" spans="1:11" ht="13.5">
      <c r="A40" s="5"/>
      <c r="B40" s="77" t="str">
        <f>+'帳票61_06(1)'!B39</f>
        <v>伊是名村</v>
      </c>
      <c r="C40" s="95">
        <f>'1普通税'!C40+'2目的税'!C40</f>
        <v>121901</v>
      </c>
      <c r="D40" s="96">
        <f>'1普通税'!D40+'2目的税'!D40</f>
        <v>22962</v>
      </c>
      <c r="E40" s="97">
        <f t="shared" si="1"/>
        <v>144863</v>
      </c>
      <c r="F40" s="95">
        <f>'1普通税'!F40+'2目的税'!F40</f>
        <v>114748</v>
      </c>
      <c r="G40" s="96">
        <f>'1普通税'!G40+'2目的税'!G40</f>
        <v>1721</v>
      </c>
      <c r="H40" s="97">
        <f t="shared" si="2"/>
        <v>116469</v>
      </c>
      <c r="I40" s="113">
        <f t="shared" si="3"/>
        <v>94.13212360850198</v>
      </c>
      <c r="J40" s="207">
        <f t="shared" si="3"/>
        <v>7.494991725459455</v>
      </c>
      <c r="K40" s="114">
        <f t="shared" si="3"/>
        <v>80.39941185810041</v>
      </c>
    </row>
    <row r="41" spans="1:11" ht="13.5">
      <c r="A41" s="5"/>
      <c r="B41" s="75" t="str">
        <f>+'帳票61_06(1)'!B40</f>
        <v>久米島町</v>
      </c>
      <c r="C41" s="89">
        <f>'1普通税'!C41+'2目的税'!C41</f>
        <v>651493</v>
      </c>
      <c r="D41" s="90">
        <f>'1普通税'!D41+'2目的税'!D41</f>
        <v>153170</v>
      </c>
      <c r="E41" s="91">
        <f t="shared" si="1"/>
        <v>804663</v>
      </c>
      <c r="F41" s="89">
        <f>'1普通税'!F41+'2目的税'!F41</f>
        <v>610219</v>
      </c>
      <c r="G41" s="90">
        <f>'1普通税'!G41+'2目的税'!G41</f>
        <v>26229</v>
      </c>
      <c r="H41" s="91">
        <f t="shared" si="2"/>
        <v>636448</v>
      </c>
      <c r="I41" s="109">
        <f t="shared" si="3"/>
        <v>93.66470553022059</v>
      </c>
      <c r="J41" s="155">
        <f t="shared" si="3"/>
        <v>17.124110465495853</v>
      </c>
      <c r="K41" s="110">
        <f t="shared" si="3"/>
        <v>79.09497516351566</v>
      </c>
    </row>
    <row r="42" spans="1:11" ht="13.5">
      <c r="A42" s="5"/>
      <c r="B42" s="75" t="str">
        <f>+'帳票61_06(1)'!B41</f>
        <v>八重瀬町</v>
      </c>
      <c r="C42" s="89">
        <f>'1普通税'!C42+'2目的税'!C42</f>
        <v>1594412</v>
      </c>
      <c r="D42" s="90">
        <f>'1普通税'!D42+'2目的税'!D42</f>
        <v>281526</v>
      </c>
      <c r="E42" s="91">
        <f t="shared" si="1"/>
        <v>1875938</v>
      </c>
      <c r="F42" s="89">
        <f>'1普通税'!F42+'2目的税'!F42</f>
        <v>1503793</v>
      </c>
      <c r="G42" s="90">
        <f>'1普通税'!G42+'2目的税'!G42</f>
        <v>50744</v>
      </c>
      <c r="H42" s="91">
        <f t="shared" si="2"/>
        <v>1554537</v>
      </c>
      <c r="I42" s="109">
        <f t="shared" si="3"/>
        <v>94.3164627461409</v>
      </c>
      <c r="J42" s="155">
        <f t="shared" si="3"/>
        <v>18.024622947791677</v>
      </c>
      <c r="K42" s="110">
        <f t="shared" si="3"/>
        <v>82.86718430992921</v>
      </c>
    </row>
    <row r="43" spans="1:11" ht="13.5">
      <c r="A43" s="5"/>
      <c r="B43" s="75" t="str">
        <f>+'帳票61_06(1)'!B42</f>
        <v>多良間村</v>
      </c>
      <c r="C43" s="89">
        <f>'1普通税'!C43+'2目的税'!C43</f>
        <v>86571</v>
      </c>
      <c r="D43" s="90">
        <f>'1普通税'!D43+'2目的税'!D43</f>
        <v>8766</v>
      </c>
      <c r="E43" s="91">
        <f t="shared" si="1"/>
        <v>95337</v>
      </c>
      <c r="F43" s="89">
        <f>'1普通税'!F43+'2目的税'!F43</f>
        <v>82268</v>
      </c>
      <c r="G43" s="90">
        <f>'1普通税'!G43+'2目的税'!G43</f>
        <v>2640</v>
      </c>
      <c r="H43" s="91">
        <f t="shared" si="2"/>
        <v>84908</v>
      </c>
      <c r="I43" s="109">
        <f t="shared" si="3"/>
        <v>95.0295133474258</v>
      </c>
      <c r="J43" s="155">
        <f t="shared" si="3"/>
        <v>30.116358658453112</v>
      </c>
      <c r="K43" s="110">
        <f t="shared" si="3"/>
        <v>89.06091024471087</v>
      </c>
    </row>
    <row r="44" spans="1:11" ht="13.5">
      <c r="A44" s="5"/>
      <c r="B44" s="76" t="str">
        <f>+'帳票61_06(1)'!B43</f>
        <v>竹富町</v>
      </c>
      <c r="C44" s="92">
        <f>'1普通税'!C44+'2目的税'!C44</f>
        <v>493274</v>
      </c>
      <c r="D44" s="93">
        <f>'1普通税'!D44+'2目的税'!D44</f>
        <v>44814</v>
      </c>
      <c r="E44" s="94">
        <f t="shared" si="1"/>
        <v>538088</v>
      </c>
      <c r="F44" s="92">
        <f>'1普通税'!F44+'2目的税'!F44</f>
        <v>474174</v>
      </c>
      <c r="G44" s="93">
        <f>'1普通税'!G44+'2目的税'!G44</f>
        <v>15113</v>
      </c>
      <c r="H44" s="94">
        <f t="shared" si="2"/>
        <v>489287</v>
      </c>
      <c r="I44" s="111">
        <f t="shared" si="3"/>
        <v>96.12791268139006</v>
      </c>
      <c r="J44" s="204">
        <f t="shared" si="3"/>
        <v>33.72383630115589</v>
      </c>
      <c r="K44" s="112">
        <f t="shared" si="3"/>
        <v>90.93066561603307</v>
      </c>
    </row>
    <row r="45" spans="1:11" ht="14.25" thickBot="1">
      <c r="A45" s="5"/>
      <c r="B45" s="77" t="str">
        <f>+'帳票61_06(1)'!B44</f>
        <v>与那国町</v>
      </c>
      <c r="C45" s="95">
        <f>'1普通税'!C45+'2目的税'!C45</f>
        <v>134017</v>
      </c>
      <c r="D45" s="96">
        <f>'1普通税'!D45+'2目的税'!D45</f>
        <v>34580</v>
      </c>
      <c r="E45" s="97">
        <f t="shared" si="1"/>
        <v>168597</v>
      </c>
      <c r="F45" s="95">
        <f>'1普通税'!F45+'2目的税'!F45</f>
        <v>126994</v>
      </c>
      <c r="G45" s="96">
        <f>'1普通税'!G45+'2目的税'!G45</f>
        <v>6213</v>
      </c>
      <c r="H45" s="97">
        <f t="shared" si="2"/>
        <v>133207</v>
      </c>
      <c r="I45" s="113">
        <f t="shared" si="3"/>
        <v>94.75962004820285</v>
      </c>
      <c r="J45" s="207">
        <f t="shared" si="3"/>
        <v>17.967032967032967</v>
      </c>
      <c r="K45" s="114">
        <f t="shared" si="3"/>
        <v>79.00911641369657</v>
      </c>
    </row>
    <row r="46" spans="1:11" ht="14.25" thickTop="1">
      <c r="A46" s="6"/>
      <c r="B46" s="79" t="s">
        <v>65</v>
      </c>
      <c r="C46" s="98">
        <f aca="true" t="shared" si="4" ref="C46:H46">SUM(C5:C15)</f>
        <v>105962168</v>
      </c>
      <c r="D46" s="99">
        <f t="shared" si="4"/>
        <v>12545120</v>
      </c>
      <c r="E46" s="100">
        <f t="shared" si="4"/>
        <v>118507288</v>
      </c>
      <c r="F46" s="98">
        <f t="shared" si="4"/>
        <v>102096693</v>
      </c>
      <c r="G46" s="99">
        <f t="shared" si="4"/>
        <v>3021180</v>
      </c>
      <c r="H46" s="100">
        <f t="shared" si="4"/>
        <v>105117873</v>
      </c>
      <c r="I46" s="115">
        <f t="shared" si="3"/>
        <v>96.35202348823213</v>
      </c>
      <c r="J46" s="219">
        <f t="shared" si="3"/>
        <v>24.08251176553114</v>
      </c>
      <c r="K46" s="116">
        <f t="shared" si="3"/>
        <v>88.70161048660569</v>
      </c>
    </row>
    <row r="47" spans="1:11" ht="14.25" thickBot="1">
      <c r="A47" s="6"/>
      <c r="B47" s="80" t="s">
        <v>66</v>
      </c>
      <c r="C47" s="101">
        <f aca="true" t="shared" si="5" ref="C47:H47">SUM(C16:C45)</f>
        <v>27716016</v>
      </c>
      <c r="D47" s="102">
        <f t="shared" si="5"/>
        <v>3441545</v>
      </c>
      <c r="E47" s="103">
        <f t="shared" si="5"/>
        <v>31157561</v>
      </c>
      <c r="F47" s="101">
        <f t="shared" si="5"/>
        <v>26593933</v>
      </c>
      <c r="G47" s="102">
        <f t="shared" si="5"/>
        <v>737273</v>
      </c>
      <c r="H47" s="103">
        <f t="shared" si="5"/>
        <v>27331206</v>
      </c>
      <c r="I47" s="117">
        <f t="shared" si="3"/>
        <v>95.95149966719603</v>
      </c>
      <c r="J47" s="216">
        <f t="shared" si="3"/>
        <v>21.422733103882123</v>
      </c>
      <c r="K47" s="118">
        <f t="shared" si="3"/>
        <v>87.71933720999535</v>
      </c>
    </row>
    <row r="48" spans="2:11" ht="14.25" thickBot="1">
      <c r="B48" s="82" t="s">
        <v>114</v>
      </c>
      <c r="C48" s="104">
        <f aca="true" t="shared" si="6" ref="C48:H48">SUM(C46:C47)</f>
        <v>133678184</v>
      </c>
      <c r="D48" s="105">
        <f t="shared" si="6"/>
        <v>15986665</v>
      </c>
      <c r="E48" s="106">
        <f t="shared" si="6"/>
        <v>149664849</v>
      </c>
      <c r="F48" s="104">
        <f t="shared" si="6"/>
        <v>128690626</v>
      </c>
      <c r="G48" s="105">
        <f t="shared" si="6"/>
        <v>3758453</v>
      </c>
      <c r="H48" s="106">
        <f t="shared" si="6"/>
        <v>132449079</v>
      </c>
      <c r="I48" s="119">
        <f t="shared" si="3"/>
        <v>96.26898133206238</v>
      </c>
      <c r="J48" s="224">
        <f t="shared" si="3"/>
        <v>23.50992530337003</v>
      </c>
      <c r="K48" s="120">
        <f t="shared" si="3"/>
        <v>88.49711865208911</v>
      </c>
    </row>
  </sheetData>
  <sheetProtection/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9.125" style="8" bestFit="1" customWidth="1"/>
    <col min="5" max="5" width="9.875" style="8" bestFit="1" customWidth="1"/>
    <col min="6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118</v>
      </c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4" t="str">
        <f>+'帳票61_06(1)'!B4</f>
        <v>那覇市</v>
      </c>
      <c r="C5" s="121">
        <f>'(1)市町村民税'!C5+'(2)固定資産税'!C5+'(3)軽自動車'!C5+'(4)たばこ税'!C5+'(5)鉱産税'!C5+'(6)特土地'!C5</f>
        <v>38155149</v>
      </c>
      <c r="D5" s="122">
        <f>'(1)市町村民税'!D5+'(2)固定資産税'!D5+'(3)軽自動車'!D5+'(4)たばこ税'!D5+'(5)鉱産税'!D5+'(6)特土地'!D5</f>
        <v>3338305</v>
      </c>
      <c r="E5" s="123">
        <f>SUM(C5:D5)</f>
        <v>41493454</v>
      </c>
      <c r="F5" s="121">
        <f>'(1)市町村民税'!F5+'(2)固定資産税'!F5+'(3)軽自動車'!F5+'(4)たばこ税'!F5+'(5)鉱産税'!F5+'(6)特土地'!F5</f>
        <v>37141047</v>
      </c>
      <c r="G5" s="122">
        <f>'(1)市町村民税'!G5+'(2)固定資産税'!G5+'(3)軽自動車'!G5+'(4)たばこ税'!G5+'(5)鉱産税'!G5+'(6)特土地'!G5</f>
        <v>891445</v>
      </c>
      <c r="H5" s="123">
        <f aca="true" t="shared" si="0" ref="H5:H36">SUM(F5:G5)</f>
        <v>38032492</v>
      </c>
      <c r="I5" s="124">
        <f>IF(C5=0,"－",(F5/C5)*100)</f>
        <v>97.34216212862908</v>
      </c>
      <c r="J5" s="242">
        <f aca="true" t="shared" si="1" ref="J5:K36">IF(D5=0,"－",(G5/D5)*100)</f>
        <v>26.703521697388343</v>
      </c>
      <c r="K5" s="125">
        <f>IF(E5=0,"－",(H5/E5)*100)</f>
        <v>91.65901686564825</v>
      </c>
    </row>
    <row r="6" spans="1:11" ht="13.5">
      <c r="A6" s="5"/>
      <c r="B6" s="75" t="str">
        <f>+'帳票61_06(1)'!B5</f>
        <v>宜野湾市</v>
      </c>
      <c r="C6" s="89">
        <f>'(1)市町村民税'!C6+'(2)固定資産税'!C6+'(3)軽自動車'!C6+'(4)たばこ税'!C6+'(5)鉱産税'!C6+'(6)特土地'!C6</f>
        <v>8532350</v>
      </c>
      <c r="D6" s="90">
        <f>'(1)市町村民税'!D6+'(2)固定資産税'!D6+'(3)軽自動車'!D6+'(4)たばこ税'!D6+'(5)鉱産税'!D6+'(6)特土地'!D6</f>
        <v>1224531</v>
      </c>
      <c r="E6" s="91">
        <f aca="true" t="shared" si="2" ref="E6:E45">SUM(C6:D6)</f>
        <v>9756881</v>
      </c>
      <c r="F6" s="89">
        <f>'(1)市町村民税'!F6+'(2)固定資産税'!F6+'(3)軽自動車'!F6+'(4)たばこ税'!F6+'(5)鉱産税'!F6+'(6)特土地'!F6</f>
        <v>8131719</v>
      </c>
      <c r="G6" s="90">
        <f>'(1)市町村民税'!G6+'(2)固定資産税'!G6+'(3)軽自動車'!G6+'(4)たばこ税'!G6+'(5)鉱産税'!G6+'(6)特土地'!G6</f>
        <v>306861</v>
      </c>
      <c r="H6" s="91">
        <f t="shared" si="0"/>
        <v>8438580</v>
      </c>
      <c r="I6" s="109">
        <f aca="true" t="shared" si="3" ref="I6:K48">IF(C6=0,"－",(F6/C6)*100)</f>
        <v>95.3045643931625</v>
      </c>
      <c r="J6" s="155">
        <f t="shared" si="1"/>
        <v>25.059471748775653</v>
      </c>
      <c r="K6" s="110">
        <f t="shared" si="1"/>
        <v>86.48849975724823</v>
      </c>
    </row>
    <row r="7" spans="1:11" ht="13.5">
      <c r="A7" s="5"/>
      <c r="B7" s="75" t="str">
        <f>+'帳票61_06(1)'!B6</f>
        <v>石垣市</v>
      </c>
      <c r="C7" s="89">
        <f>'(1)市町村民税'!C7+'(2)固定資産税'!C7+'(3)軽自動車'!C7+'(4)たばこ税'!C7+'(5)鉱産税'!C7+'(6)特土地'!C7</f>
        <v>4224776</v>
      </c>
      <c r="D7" s="90">
        <f>'(1)市町村民税'!D7+'(2)固定資産税'!D7+'(3)軽自動車'!D7+'(4)たばこ税'!D7+'(5)鉱産税'!D7+'(6)特土地'!D7</f>
        <v>668101</v>
      </c>
      <c r="E7" s="91">
        <f t="shared" si="2"/>
        <v>4892877</v>
      </c>
      <c r="F7" s="89">
        <f>'(1)市町村民税'!F7+'(2)固定資産税'!F7+'(3)軽自動車'!F7+'(4)たばこ税'!F7+'(5)鉱産税'!F7+'(6)特土地'!F7</f>
        <v>4023735</v>
      </c>
      <c r="G7" s="90">
        <f>'(1)市町村民税'!G7+'(2)固定資産税'!G7+'(3)軽自動車'!G7+'(4)たばこ税'!G7+'(5)鉱産税'!G7+'(6)特土地'!G7</f>
        <v>160837</v>
      </c>
      <c r="H7" s="91">
        <f t="shared" si="0"/>
        <v>4184572</v>
      </c>
      <c r="I7" s="109">
        <f t="shared" si="3"/>
        <v>95.24138084480693</v>
      </c>
      <c r="J7" s="155">
        <f t="shared" si="1"/>
        <v>24.073755315438834</v>
      </c>
      <c r="K7" s="110">
        <f t="shared" si="1"/>
        <v>85.52375218097656</v>
      </c>
    </row>
    <row r="8" spans="1:11" ht="13.5">
      <c r="A8" s="5"/>
      <c r="B8" s="75" t="str">
        <f>+'帳票61_06(1)'!B7</f>
        <v>浦添市</v>
      </c>
      <c r="C8" s="89">
        <f>'(1)市町村民税'!C8+'(2)固定資産税'!C8+'(3)軽自動車'!C8+'(4)たばこ税'!C8+'(5)鉱産税'!C8+'(6)特土地'!C8</f>
        <v>12698928</v>
      </c>
      <c r="D8" s="90">
        <f>'(1)市町村民税'!D8+'(2)固定資産税'!D8+'(3)軽自動車'!D8+'(4)たばこ税'!D8+'(5)鉱産税'!D8+'(6)特土地'!D8</f>
        <v>827074</v>
      </c>
      <c r="E8" s="91">
        <f t="shared" si="2"/>
        <v>13526002</v>
      </c>
      <c r="F8" s="89">
        <f>'(1)市町村民税'!F8+'(2)固定資産税'!F8+'(3)軽自動車'!F8+'(4)たばこ税'!F8+'(5)鉱産税'!F8+'(6)特土地'!F8</f>
        <v>12409095</v>
      </c>
      <c r="G8" s="90">
        <f>'(1)市町村民税'!G8+'(2)固定資産税'!G8+'(3)軽自動車'!G8+'(4)たばこ税'!G8+'(5)鉱産税'!G8+'(6)特土地'!G8</f>
        <v>251487</v>
      </c>
      <c r="H8" s="91">
        <f t="shared" si="0"/>
        <v>12660582</v>
      </c>
      <c r="I8" s="109">
        <f t="shared" si="3"/>
        <v>97.71765774244882</v>
      </c>
      <c r="J8" s="155">
        <f t="shared" si="1"/>
        <v>30.40683179497844</v>
      </c>
      <c r="K8" s="110">
        <f t="shared" si="1"/>
        <v>93.60180487922447</v>
      </c>
    </row>
    <row r="9" spans="1:11" ht="13.5">
      <c r="A9" s="5"/>
      <c r="B9" s="76" t="str">
        <f>+'帳票61_06(1)'!B8</f>
        <v>名護市</v>
      </c>
      <c r="C9" s="92">
        <f>'(1)市町村民税'!C9+'(2)固定資産税'!C9+'(3)軽自動車'!C9+'(4)たばこ税'!C9+'(5)鉱産税'!C9+'(6)特土地'!C9</f>
        <v>5313412</v>
      </c>
      <c r="D9" s="93">
        <f>'(1)市町村民税'!D9+'(2)固定資産税'!D9+'(3)軽自動車'!D9+'(4)たばこ税'!D9+'(5)鉱産税'!D9+'(6)特土地'!D9</f>
        <v>861077</v>
      </c>
      <c r="E9" s="94">
        <f t="shared" si="2"/>
        <v>6174489</v>
      </c>
      <c r="F9" s="92">
        <f>'(1)市町村民税'!F9+'(2)固定資産税'!F9+'(3)軽自動車'!F9+'(4)たばこ税'!F9+'(5)鉱産税'!F9+'(6)特土地'!F9</f>
        <v>5050338</v>
      </c>
      <c r="G9" s="93">
        <f>'(1)市町村民税'!G9+'(2)固定資産税'!G9+'(3)軽自動車'!G9+'(4)たばこ税'!G9+'(5)鉱産税'!G9+'(6)特土地'!G9</f>
        <v>150274</v>
      </c>
      <c r="H9" s="94">
        <f t="shared" si="0"/>
        <v>5200612</v>
      </c>
      <c r="I9" s="111">
        <f t="shared" si="3"/>
        <v>95.04886878713715</v>
      </c>
      <c r="J9" s="204">
        <f t="shared" si="1"/>
        <v>17.451865512608048</v>
      </c>
      <c r="K9" s="112">
        <f t="shared" si="1"/>
        <v>84.2274073206706</v>
      </c>
    </row>
    <row r="10" spans="1:11" ht="13.5">
      <c r="A10" s="5"/>
      <c r="B10" s="77" t="str">
        <f>+'帳票61_06(1)'!B9</f>
        <v>糸満市</v>
      </c>
      <c r="C10" s="95">
        <f>'(1)市町村民税'!C10+'(2)固定資産税'!C10+'(3)軽自動車'!C10+'(4)たばこ税'!C10+'(5)鉱産税'!C10+'(6)特土地'!C10</f>
        <v>4279932</v>
      </c>
      <c r="D10" s="96">
        <f>'(1)市町村民税'!D10+'(2)固定資産税'!D10+'(3)軽自動車'!D10+'(4)たばこ税'!D10+'(5)鉱産税'!D10+'(6)特土地'!D10</f>
        <v>609131</v>
      </c>
      <c r="E10" s="97">
        <f t="shared" si="2"/>
        <v>4889063</v>
      </c>
      <c r="F10" s="95">
        <f>'(1)市町村民税'!F10+'(2)固定資産税'!F10+'(3)軽自動車'!F10+'(4)たばこ税'!F10+'(5)鉱産税'!F10+'(6)特土地'!F10</f>
        <v>4085112</v>
      </c>
      <c r="G10" s="96">
        <f>'(1)市町村民税'!G10+'(2)固定資産税'!G10+'(3)軽自動車'!G10+'(4)たばこ税'!G10+'(5)鉱産税'!G10+'(6)特土地'!G10</f>
        <v>187182</v>
      </c>
      <c r="H10" s="97">
        <f t="shared" si="0"/>
        <v>4272294</v>
      </c>
      <c r="I10" s="113">
        <f t="shared" si="3"/>
        <v>95.44805852055593</v>
      </c>
      <c r="J10" s="207">
        <f t="shared" si="1"/>
        <v>30.729350500959562</v>
      </c>
      <c r="K10" s="114">
        <f t="shared" si="1"/>
        <v>87.38471973054959</v>
      </c>
    </row>
    <row r="11" spans="1:11" ht="13.5">
      <c r="A11" s="5"/>
      <c r="B11" s="75" t="str">
        <f>+'帳票61_06(1)'!B10</f>
        <v>沖縄市</v>
      </c>
      <c r="C11" s="89">
        <f>'(1)市町村民税'!C11+'(2)固定資産税'!C11+'(3)軽自動車'!C11+'(4)たばこ税'!C11+'(5)鉱産税'!C11+'(6)特土地'!C11</f>
        <v>11765135</v>
      </c>
      <c r="D11" s="90">
        <f>'(1)市町村民税'!D11+'(2)固定資産税'!D11+'(3)軽自動車'!D11+'(4)たばこ税'!D11+'(5)鉱産税'!D11+'(6)特土地'!D11</f>
        <v>1719297</v>
      </c>
      <c r="E11" s="91">
        <f t="shared" si="2"/>
        <v>13484432</v>
      </c>
      <c r="F11" s="89">
        <f>'(1)市町村民税'!F11+'(2)固定資産税'!F11+'(3)軽自動車'!F11+'(4)たばこ税'!F11+'(5)鉱産税'!F11+'(6)特土地'!F11</f>
        <v>11233178</v>
      </c>
      <c r="G11" s="90">
        <f>'(1)市町村民税'!G11+'(2)固定資産税'!G11+'(3)軽自動車'!G11+'(4)たばこ税'!G11+'(5)鉱産税'!G11+'(6)特土地'!G11</f>
        <v>298449</v>
      </c>
      <c r="H11" s="91">
        <f t="shared" si="0"/>
        <v>11531627</v>
      </c>
      <c r="I11" s="109">
        <f t="shared" si="3"/>
        <v>95.47853042060291</v>
      </c>
      <c r="J11" s="155">
        <f t="shared" si="1"/>
        <v>17.358780943606604</v>
      </c>
      <c r="K11" s="110">
        <f t="shared" si="1"/>
        <v>85.5180774392277</v>
      </c>
    </row>
    <row r="12" spans="1:11" ht="13.5">
      <c r="A12" s="5"/>
      <c r="B12" s="75" t="str">
        <f>+'帳票61_06(1)'!B11</f>
        <v>豊見城市</v>
      </c>
      <c r="C12" s="89">
        <f>'(1)市町村民税'!C12+'(2)固定資産税'!C12+'(3)軽自動車'!C12+'(4)たばこ税'!C12+'(5)鉱産税'!C12+'(6)特土地'!C12</f>
        <v>4281046</v>
      </c>
      <c r="D12" s="90">
        <f>'(1)市町村民税'!D12+'(2)固定資産税'!D12+'(3)軽自動車'!D12+'(4)たばこ税'!D12+'(5)鉱産税'!D12+'(6)特土地'!D12</f>
        <v>497733</v>
      </c>
      <c r="E12" s="91">
        <f t="shared" si="2"/>
        <v>4778779</v>
      </c>
      <c r="F12" s="89">
        <f>'(1)市町村民税'!F12+'(2)固定資産税'!F12+'(3)軽自動車'!F12+'(4)たばこ税'!F12+'(5)鉱産税'!F12+'(6)特土地'!F12</f>
        <v>4114141</v>
      </c>
      <c r="G12" s="90">
        <f>'(1)市町村民税'!G12+'(2)固定資産税'!G12+'(3)軽自動車'!G12+'(4)たばこ税'!G12+'(5)鉱産税'!G12+'(6)特土地'!G12</f>
        <v>104324</v>
      </c>
      <c r="H12" s="91">
        <f t="shared" si="0"/>
        <v>4218465</v>
      </c>
      <c r="I12" s="109">
        <f t="shared" si="3"/>
        <v>96.10130327961905</v>
      </c>
      <c r="J12" s="155">
        <f t="shared" si="1"/>
        <v>20.959831877733645</v>
      </c>
      <c r="K12" s="110">
        <f t="shared" si="1"/>
        <v>88.2749547530865</v>
      </c>
    </row>
    <row r="13" spans="1:11" ht="13.5">
      <c r="A13" s="5"/>
      <c r="B13" s="75" t="str">
        <f>+'帳票61_06(1)'!B12</f>
        <v>うるま市</v>
      </c>
      <c r="C13" s="89">
        <f>'(1)市町村民税'!C13+'(2)固定資産税'!C13+'(3)軽自動車'!C13+'(4)たばこ税'!C13+'(5)鉱産税'!C13+'(6)特土地'!C13</f>
        <v>9038343</v>
      </c>
      <c r="D13" s="90">
        <f>'(1)市町村民税'!D13+'(2)固定資産税'!D13+'(3)軽自動車'!D13+'(4)たばこ税'!D13+'(5)鉱産税'!D13+'(6)特土地'!D13</f>
        <v>1708758</v>
      </c>
      <c r="E13" s="91">
        <f t="shared" si="2"/>
        <v>10747101</v>
      </c>
      <c r="F13" s="89">
        <f>'(1)市町村民税'!F13+'(2)固定資産税'!F13+'(3)軽自動車'!F13+'(4)たばこ税'!F13+'(5)鉱産税'!F13+'(6)特土地'!F13</f>
        <v>8544000</v>
      </c>
      <c r="G13" s="90">
        <f>'(1)市町村民税'!G13+'(2)固定資産税'!G13+'(3)軽自動車'!G13+'(4)たばこ税'!G13+'(5)鉱産税'!G13+'(6)特土地'!G13</f>
        <v>405718</v>
      </c>
      <c r="H13" s="91">
        <f t="shared" si="0"/>
        <v>8949718</v>
      </c>
      <c r="I13" s="109">
        <f t="shared" si="3"/>
        <v>94.53060146090937</v>
      </c>
      <c r="J13" s="155">
        <f t="shared" si="1"/>
        <v>23.743444068732963</v>
      </c>
      <c r="K13" s="110">
        <f t="shared" si="1"/>
        <v>83.27564800963533</v>
      </c>
    </row>
    <row r="14" spans="1:11" ht="13.5">
      <c r="A14" s="5"/>
      <c r="B14" s="76" t="str">
        <f>+'帳票61_06(1)'!B13</f>
        <v>宮古島市</v>
      </c>
      <c r="C14" s="92">
        <f>'(1)市町村民税'!C14+'(2)固定資産税'!C14+'(3)軽自動車'!C14+'(4)たばこ税'!C14+'(5)鉱産税'!C14+'(6)特土地'!C14</f>
        <v>4395914</v>
      </c>
      <c r="D14" s="93">
        <f>'(1)市町村民税'!D14+'(2)固定資産税'!D14+'(3)軽自動車'!D14+'(4)たばこ税'!D14+'(5)鉱産税'!D14+'(6)特土地'!D14</f>
        <v>790169</v>
      </c>
      <c r="E14" s="94">
        <f t="shared" si="2"/>
        <v>5186083</v>
      </c>
      <c r="F14" s="92">
        <f>'(1)市町村民税'!F14+'(2)固定資産税'!F14+'(3)軽自動車'!F14+'(4)たばこ税'!F14+'(5)鉱産税'!F14+'(6)特土地'!F14</f>
        <v>4197339</v>
      </c>
      <c r="G14" s="93">
        <f>'(1)市町村民税'!G14+'(2)固定資産税'!G14+'(3)軽自動車'!G14+'(4)たばこ税'!G14+'(5)鉱産税'!G14+'(6)特土地'!G14</f>
        <v>204175</v>
      </c>
      <c r="H14" s="94">
        <f>SUM(F14:G14)</f>
        <v>4401514</v>
      </c>
      <c r="I14" s="111">
        <f t="shared" si="3"/>
        <v>95.4827369234248</v>
      </c>
      <c r="J14" s="204">
        <f t="shared" si="1"/>
        <v>25.839409037813432</v>
      </c>
      <c r="K14" s="112">
        <f t="shared" si="1"/>
        <v>84.87164590308332</v>
      </c>
    </row>
    <row r="15" spans="1:11" ht="13.5">
      <c r="A15" s="5"/>
      <c r="B15" s="77" t="str">
        <f>+'帳票61_06(1)'!B14</f>
        <v>南城市</v>
      </c>
      <c r="C15" s="95">
        <f>'(1)市町村民税'!C15+'(2)固定資産税'!C15+'(3)軽自動車'!C15+'(4)たばこ税'!C15+'(5)鉱産税'!C15+'(6)特土地'!C15</f>
        <v>2504658</v>
      </c>
      <c r="D15" s="96">
        <f>'(1)市町村民税'!D15+'(2)固定資産税'!D15+'(3)軽自動車'!D15+'(4)たばこ税'!D15+'(5)鉱産税'!D15+'(6)特土地'!D15</f>
        <v>290376</v>
      </c>
      <c r="E15" s="97">
        <f t="shared" si="2"/>
        <v>2795034</v>
      </c>
      <c r="F15" s="95">
        <f>'(1)市町村民税'!F15+'(2)固定資産税'!F15+'(3)軽自動車'!F15+'(4)たばこ税'!F15+'(5)鉱産税'!F15+'(6)特土地'!F15</f>
        <v>2397070</v>
      </c>
      <c r="G15" s="96">
        <f>'(1)市町村民税'!G15+'(2)固定資産税'!G15+'(3)軽自動車'!G15+'(4)たばこ税'!G15+'(5)鉱産税'!G15+'(6)特土地'!G15</f>
        <v>56748</v>
      </c>
      <c r="H15" s="97">
        <f t="shared" si="0"/>
        <v>2453818</v>
      </c>
      <c r="I15" s="113">
        <f t="shared" si="3"/>
        <v>95.70448340651699</v>
      </c>
      <c r="J15" s="207">
        <f t="shared" si="1"/>
        <v>19.54293743284569</v>
      </c>
      <c r="K15" s="114">
        <f t="shared" si="1"/>
        <v>87.79206263680514</v>
      </c>
    </row>
    <row r="16" spans="1:11" ht="13.5">
      <c r="A16" s="5"/>
      <c r="B16" s="78" t="str">
        <f>+'帳票61_06(1)'!B15</f>
        <v>国頭村</v>
      </c>
      <c r="C16" s="86">
        <f>'(1)市町村民税'!C16+'(2)固定資産税'!C16+'(3)軽自動車'!C16+'(4)たばこ税'!C16+'(5)鉱産税'!C16+'(6)特土地'!C16</f>
        <v>674507</v>
      </c>
      <c r="D16" s="87">
        <f>'(1)市町村民税'!D16+'(2)固定資産税'!D16+'(3)軽自動車'!D16+'(4)たばこ税'!D16+'(5)鉱産税'!D16+'(6)特土地'!D16</f>
        <v>47306</v>
      </c>
      <c r="E16" s="88">
        <f t="shared" si="2"/>
        <v>721813</v>
      </c>
      <c r="F16" s="86">
        <f>'(1)市町村民税'!F16+'(2)固定資産税'!F16+'(3)軽自動車'!F16+'(4)たばこ税'!F16+'(5)鉱産税'!F16+'(6)特土地'!F16</f>
        <v>657504</v>
      </c>
      <c r="G16" s="87">
        <f>'(1)市町村民税'!G16+'(2)固定資産税'!G16+'(3)軽自動車'!G16+'(4)たばこ税'!G16+'(5)鉱産税'!G16+'(6)特土地'!G16</f>
        <v>8356</v>
      </c>
      <c r="H16" s="88">
        <f t="shared" si="0"/>
        <v>665860</v>
      </c>
      <c r="I16" s="107">
        <f t="shared" si="3"/>
        <v>97.47919591642489</v>
      </c>
      <c r="J16" s="210">
        <f t="shared" si="1"/>
        <v>17.66372130385152</v>
      </c>
      <c r="K16" s="108">
        <f t="shared" si="1"/>
        <v>92.24826928858305</v>
      </c>
    </row>
    <row r="17" spans="1:11" ht="13.5">
      <c r="A17" s="5"/>
      <c r="B17" s="75" t="str">
        <f>+'帳票61_06(1)'!B16</f>
        <v>大宜味村</v>
      </c>
      <c r="C17" s="89">
        <f>'(1)市町村民税'!C17+'(2)固定資産税'!C17+'(3)軽自動車'!C17+'(4)たばこ税'!C17+'(5)鉱産税'!C17+'(6)特土地'!C17</f>
        <v>198115</v>
      </c>
      <c r="D17" s="90">
        <f>'(1)市町村民税'!D17+'(2)固定資産税'!D17+'(3)軽自動車'!D17+'(4)たばこ税'!D17+'(5)鉱産税'!D17+'(6)特土地'!D17</f>
        <v>33830</v>
      </c>
      <c r="E17" s="91">
        <f t="shared" si="2"/>
        <v>231945</v>
      </c>
      <c r="F17" s="89">
        <f>'(1)市町村民税'!F17+'(2)固定資産税'!F17+'(3)軽自動車'!F17+'(4)たばこ税'!F17+'(5)鉱産税'!F17+'(6)特土地'!F17</f>
        <v>179320</v>
      </c>
      <c r="G17" s="90">
        <f>'(1)市町村民税'!G17+'(2)固定資産税'!G17+'(3)軽自動車'!G17+'(4)たばこ税'!G17+'(5)鉱産税'!G17+'(6)特土地'!G17</f>
        <v>3217</v>
      </c>
      <c r="H17" s="91">
        <f t="shared" si="0"/>
        <v>182537</v>
      </c>
      <c r="I17" s="109">
        <f t="shared" si="3"/>
        <v>90.5130858339853</v>
      </c>
      <c r="J17" s="155">
        <f t="shared" si="1"/>
        <v>9.50931126219332</v>
      </c>
      <c r="K17" s="110">
        <f t="shared" si="1"/>
        <v>78.69839832718964</v>
      </c>
    </row>
    <row r="18" spans="1:11" ht="13.5">
      <c r="A18" s="5"/>
      <c r="B18" s="75" t="str">
        <f>+'帳票61_06(1)'!B17</f>
        <v>東村</v>
      </c>
      <c r="C18" s="89">
        <f>'(1)市町村民税'!C18+'(2)固定資産税'!C18+'(3)軽自動車'!C18+'(4)たばこ税'!C18+'(5)鉱産税'!C18+'(6)特土地'!C18</f>
        <v>253813</v>
      </c>
      <c r="D18" s="90">
        <f>'(1)市町村民税'!D18+'(2)固定資産税'!D18+'(3)軽自動車'!D18+'(4)たばこ税'!D18+'(5)鉱産税'!D18+'(6)特土地'!D18</f>
        <v>11015</v>
      </c>
      <c r="E18" s="91">
        <f t="shared" si="2"/>
        <v>264828</v>
      </c>
      <c r="F18" s="89">
        <f>'(1)市町村民税'!F18+'(2)固定資産税'!F18+'(3)軽自動車'!F18+'(4)たばこ税'!F18+'(5)鉱産税'!F18+'(6)特土地'!F18</f>
        <v>250019</v>
      </c>
      <c r="G18" s="90">
        <f>'(1)市町村民税'!G18+'(2)固定資産税'!G18+'(3)軽自動車'!G18+'(4)たばこ税'!G18+'(5)鉱産税'!G18+'(6)特土地'!G18</f>
        <v>1040</v>
      </c>
      <c r="H18" s="91">
        <f t="shared" si="0"/>
        <v>251059</v>
      </c>
      <c r="I18" s="109">
        <f t="shared" si="3"/>
        <v>98.50519870928596</v>
      </c>
      <c r="J18" s="155">
        <f t="shared" si="1"/>
        <v>9.4416704493872</v>
      </c>
      <c r="K18" s="110">
        <f t="shared" si="1"/>
        <v>94.80077635295362</v>
      </c>
    </row>
    <row r="19" spans="1:11" ht="13.5">
      <c r="A19" s="5"/>
      <c r="B19" s="76" t="str">
        <f>+'帳票61_06(1)'!B18</f>
        <v>今帰仁村</v>
      </c>
      <c r="C19" s="92">
        <f>'(1)市町村民税'!C19+'(2)固定資産税'!C19+'(3)軽自動車'!C19+'(4)たばこ税'!C19+'(5)鉱産税'!C19+'(6)特土地'!C19</f>
        <v>514991</v>
      </c>
      <c r="D19" s="93">
        <f>'(1)市町村民税'!D19+'(2)固定資産税'!D19+'(3)軽自動車'!D19+'(4)たばこ税'!D19+'(5)鉱産税'!D19+'(6)特土地'!D19</f>
        <v>49629</v>
      </c>
      <c r="E19" s="94">
        <f t="shared" si="2"/>
        <v>564620</v>
      </c>
      <c r="F19" s="92">
        <f>'(1)市町村民税'!F19+'(2)固定資産税'!F19+'(3)軽自動車'!F19+'(4)たばこ税'!F19+'(5)鉱産税'!F19+'(6)特土地'!F19</f>
        <v>496584</v>
      </c>
      <c r="G19" s="93">
        <f>'(1)市町村民税'!G19+'(2)固定資産税'!G19+'(3)軽自動車'!G19+'(4)たばこ税'!G19+'(5)鉱産税'!G19+'(6)特土地'!G19</f>
        <v>8193</v>
      </c>
      <c r="H19" s="94">
        <f t="shared" si="0"/>
        <v>504777</v>
      </c>
      <c r="I19" s="111">
        <f t="shared" si="3"/>
        <v>96.42576278032044</v>
      </c>
      <c r="J19" s="204">
        <f t="shared" si="1"/>
        <v>16.508493018195004</v>
      </c>
      <c r="K19" s="112">
        <f t="shared" si="1"/>
        <v>89.4011901810067</v>
      </c>
    </row>
    <row r="20" spans="1:11" ht="13.5">
      <c r="A20" s="5"/>
      <c r="B20" s="77" t="str">
        <f>+'帳票61_06(1)'!B19</f>
        <v>本部町</v>
      </c>
      <c r="C20" s="95">
        <f>'(1)市町村民税'!C20+'(2)固定資産税'!C20+'(3)軽自動車'!C20+'(4)たばこ税'!C20+'(5)鉱産税'!C20+'(6)特土地'!C20</f>
        <v>864275</v>
      </c>
      <c r="D20" s="96">
        <f>'(1)市町村民税'!D20+'(2)固定資産税'!D20+'(3)軽自動車'!D20+'(4)たばこ税'!D20+'(5)鉱産税'!D20+'(6)特土地'!D20</f>
        <v>175785</v>
      </c>
      <c r="E20" s="97">
        <f t="shared" si="2"/>
        <v>1040060</v>
      </c>
      <c r="F20" s="95">
        <f>'(1)市町村民税'!F20+'(2)固定資産税'!F20+'(3)軽自動車'!F20+'(4)たばこ税'!F20+'(5)鉱産税'!F20+'(6)特土地'!F20</f>
        <v>814909</v>
      </c>
      <c r="G20" s="96">
        <f>'(1)市町村民税'!G20+'(2)固定資産税'!G20+'(3)軽自動車'!G20+'(4)たばこ税'!G20+'(5)鉱産税'!G20+'(6)特土地'!G20</f>
        <v>23907</v>
      </c>
      <c r="H20" s="97">
        <f t="shared" si="0"/>
        <v>838816</v>
      </c>
      <c r="I20" s="113">
        <f t="shared" si="3"/>
        <v>94.2881605970322</v>
      </c>
      <c r="J20" s="207">
        <f t="shared" si="1"/>
        <v>13.600136530420684</v>
      </c>
      <c r="K20" s="114">
        <f t="shared" si="1"/>
        <v>80.65073168855643</v>
      </c>
    </row>
    <row r="21" spans="1:11" ht="13.5">
      <c r="A21" s="5"/>
      <c r="B21" s="75" t="str">
        <f>+'帳票61_06(1)'!B20</f>
        <v>恩納村</v>
      </c>
      <c r="C21" s="89">
        <f>'(1)市町村民税'!C21+'(2)固定資産税'!C21+'(3)軽自動車'!C21+'(4)たばこ税'!C21+'(5)鉱産税'!C21+'(6)特土地'!C21</f>
        <v>1785750</v>
      </c>
      <c r="D21" s="90">
        <f>'(1)市町村民税'!D21+'(2)固定資産税'!D21+'(3)軽自動車'!D21+'(4)たばこ税'!D21+'(5)鉱産税'!D21+'(6)特土地'!D21</f>
        <v>186602</v>
      </c>
      <c r="E21" s="91">
        <f t="shared" si="2"/>
        <v>1972352</v>
      </c>
      <c r="F21" s="89">
        <f>'(1)市町村民税'!F21+'(2)固定資産税'!F21+'(3)軽自動車'!F21+'(4)たばこ税'!F21+'(5)鉱産税'!F21+'(6)特土地'!F21</f>
        <v>1738203</v>
      </c>
      <c r="G21" s="90">
        <f>'(1)市町村民税'!G21+'(2)固定資産税'!G21+'(3)軽自動車'!G21+'(4)たばこ税'!G21+'(5)鉱産税'!G21+'(6)特土地'!G21</f>
        <v>37405</v>
      </c>
      <c r="H21" s="91">
        <f t="shared" si="0"/>
        <v>1775608</v>
      </c>
      <c r="I21" s="109">
        <f t="shared" si="3"/>
        <v>97.33742125157498</v>
      </c>
      <c r="J21" s="155">
        <f t="shared" si="1"/>
        <v>20.045337134650218</v>
      </c>
      <c r="K21" s="110">
        <f t="shared" si="1"/>
        <v>90.0249042767214</v>
      </c>
    </row>
    <row r="22" spans="1:11" ht="13.5">
      <c r="A22" s="5"/>
      <c r="B22" s="75" t="str">
        <f>+'帳票61_06(1)'!B21</f>
        <v>宜野座村</v>
      </c>
      <c r="C22" s="89">
        <f>'(1)市町村民税'!C22+'(2)固定資産税'!C22+'(3)軽自動車'!C22+'(4)たばこ税'!C22+'(5)鉱産税'!C22+'(6)特土地'!C22</f>
        <v>583488</v>
      </c>
      <c r="D22" s="90">
        <f>'(1)市町村民税'!D22+'(2)固定資産税'!D22+'(3)軽自動車'!D22+'(4)たばこ税'!D22+'(5)鉱産税'!D22+'(6)特土地'!D22</f>
        <v>103372</v>
      </c>
      <c r="E22" s="91">
        <f t="shared" si="2"/>
        <v>686860</v>
      </c>
      <c r="F22" s="89">
        <f>'(1)市町村民税'!F22+'(2)固定資産税'!F22+'(3)軽自動車'!F22+'(4)たばこ税'!F22+'(5)鉱産税'!F22+'(6)特土地'!F22</f>
        <v>561501</v>
      </c>
      <c r="G22" s="90">
        <f>'(1)市町村民税'!G22+'(2)固定資産税'!G22+'(3)軽自動車'!G22+'(4)たばこ税'!G22+'(5)鉱産税'!G22+'(6)特土地'!G22</f>
        <v>26035</v>
      </c>
      <c r="H22" s="91">
        <f t="shared" si="0"/>
        <v>587536</v>
      </c>
      <c r="I22" s="109">
        <f t="shared" si="3"/>
        <v>96.23179911154985</v>
      </c>
      <c r="J22" s="155">
        <f t="shared" si="1"/>
        <v>25.1857369500445</v>
      </c>
      <c r="K22" s="110">
        <f t="shared" si="1"/>
        <v>85.5394112337303</v>
      </c>
    </row>
    <row r="23" spans="1:11" ht="13.5">
      <c r="A23" s="5"/>
      <c r="B23" s="75" t="str">
        <f>+'帳票61_06(1)'!B22</f>
        <v>金武町</v>
      </c>
      <c r="C23" s="89">
        <f>'(1)市町村民税'!C23+'(2)固定資産税'!C23+'(3)軽自動車'!C23+'(4)たばこ税'!C23+'(5)鉱産税'!C23+'(6)特土地'!C23</f>
        <v>973368</v>
      </c>
      <c r="D23" s="90">
        <f>'(1)市町村民税'!D23+'(2)固定資産税'!D23+'(3)軽自動車'!D23+'(4)たばこ税'!D23+'(5)鉱産税'!D23+'(6)特土地'!D23</f>
        <v>229208</v>
      </c>
      <c r="E23" s="91">
        <f t="shared" si="2"/>
        <v>1202576</v>
      </c>
      <c r="F23" s="89">
        <f>'(1)市町村民税'!F23+'(2)固定資産税'!F23+'(3)軽自動車'!F23+'(4)たばこ税'!F23+'(5)鉱産税'!F23+'(6)特土地'!F23</f>
        <v>907522</v>
      </c>
      <c r="G23" s="90">
        <f>'(1)市町村民税'!G23+'(2)固定資産税'!G23+'(3)軽自動車'!G23+'(4)たばこ税'!G23+'(5)鉱産税'!G23+'(6)特土地'!G23</f>
        <v>33203</v>
      </c>
      <c r="H23" s="91">
        <f t="shared" si="0"/>
        <v>940725</v>
      </c>
      <c r="I23" s="109">
        <f t="shared" si="3"/>
        <v>93.23524093662418</v>
      </c>
      <c r="J23" s="155">
        <f t="shared" si="1"/>
        <v>14.485969076122998</v>
      </c>
      <c r="K23" s="110">
        <f t="shared" si="1"/>
        <v>78.22582522850948</v>
      </c>
    </row>
    <row r="24" spans="1:11" ht="13.5">
      <c r="A24" s="5"/>
      <c r="B24" s="76" t="str">
        <f>+'帳票61_06(1)'!B23</f>
        <v>伊江村</v>
      </c>
      <c r="C24" s="92">
        <f>'(1)市町村民税'!C24+'(2)固定資産税'!C24+'(3)軽自動車'!C24+'(4)たばこ税'!C24+'(5)鉱産税'!C24+'(6)特土地'!C24</f>
        <v>284314</v>
      </c>
      <c r="D24" s="93">
        <f>'(1)市町村民税'!D24+'(2)固定資産税'!D24+'(3)軽自動車'!D24+'(4)たばこ税'!D24+'(5)鉱産税'!D24+'(6)特土地'!D24</f>
        <v>22785</v>
      </c>
      <c r="E24" s="94">
        <f t="shared" si="2"/>
        <v>307099</v>
      </c>
      <c r="F24" s="92">
        <f>'(1)市町村民税'!F24+'(2)固定資産税'!F24+'(3)軽自動車'!F24+'(4)たばこ税'!F24+'(5)鉱産税'!F24+'(6)特土地'!F24</f>
        <v>277982</v>
      </c>
      <c r="G24" s="93">
        <f>'(1)市町村民税'!G24+'(2)固定資産税'!G24+'(3)軽自動車'!G24+'(4)たばこ税'!G24+'(5)鉱産税'!G24+'(6)特土地'!G24</f>
        <v>2628</v>
      </c>
      <c r="H24" s="94">
        <f t="shared" si="0"/>
        <v>280610</v>
      </c>
      <c r="I24" s="111">
        <f t="shared" si="3"/>
        <v>97.7728849089387</v>
      </c>
      <c r="J24" s="204">
        <f t="shared" si="1"/>
        <v>11.533903884134299</v>
      </c>
      <c r="K24" s="112">
        <f t="shared" si="1"/>
        <v>91.37444276926985</v>
      </c>
    </row>
    <row r="25" spans="1:11" ht="13.5">
      <c r="A25" s="5"/>
      <c r="B25" s="77" t="str">
        <f>+'帳票61_06(1)'!B24</f>
        <v>読谷村</v>
      </c>
      <c r="C25" s="95">
        <f>'(1)市町村民税'!C25+'(2)固定資産税'!C25+'(3)軽自動車'!C25+'(4)たばこ税'!C25+'(5)鉱産税'!C25+'(6)特土地'!C25</f>
        <v>2847531</v>
      </c>
      <c r="D25" s="96">
        <f>'(1)市町村民税'!D25+'(2)固定資産税'!D25+'(3)軽自動車'!D25+'(4)たばこ税'!D25+'(5)鉱産税'!D25+'(6)特土地'!D25</f>
        <v>364765</v>
      </c>
      <c r="E25" s="97">
        <f t="shared" si="2"/>
        <v>3212296</v>
      </c>
      <c r="F25" s="95">
        <f>'(1)市町村民税'!F25+'(2)固定資産税'!F25+'(3)軽自動車'!F25+'(4)たばこ税'!F25+'(5)鉱産税'!F25+'(6)特土地'!F25</f>
        <v>2711077</v>
      </c>
      <c r="G25" s="96">
        <f>'(1)市町村民税'!G25+'(2)固定資産税'!G25+'(3)軽自動車'!G25+'(4)たばこ税'!G25+'(5)鉱産税'!G25+'(6)特土地'!G25</f>
        <v>103629</v>
      </c>
      <c r="H25" s="97">
        <f t="shared" si="0"/>
        <v>2814706</v>
      </c>
      <c r="I25" s="113">
        <f t="shared" si="3"/>
        <v>95.20798895604649</v>
      </c>
      <c r="J25" s="207">
        <f t="shared" si="1"/>
        <v>28.409798089180704</v>
      </c>
      <c r="K25" s="114">
        <f t="shared" si="1"/>
        <v>87.62287161581622</v>
      </c>
    </row>
    <row r="26" spans="1:11" ht="13.5">
      <c r="A26" s="5"/>
      <c r="B26" s="75" t="str">
        <f>+'帳票61_06(1)'!B25</f>
        <v>嘉手納町</v>
      </c>
      <c r="C26" s="89">
        <f>'(1)市町村民税'!C26+'(2)固定資産税'!C26+'(3)軽自動車'!C26+'(4)たばこ税'!C26+'(5)鉱産税'!C26+'(6)特土地'!C26</f>
        <v>1564914</v>
      </c>
      <c r="D26" s="90">
        <f>'(1)市町村民税'!D26+'(2)固定資産税'!D26+'(3)軽自動車'!D26+'(4)たばこ税'!D26+'(5)鉱産税'!D26+'(6)特土地'!D26</f>
        <v>133958</v>
      </c>
      <c r="E26" s="91">
        <f t="shared" si="2"/>
        <v>1698872</v>
      </c>
      <c r="F26" s="89">
        <f>'(1)市町村民税'!F26+'(2)固定資産税'!F26+'(3)軽自動車'!F26+'(4)たばこ税'!F26+'(5)鉱産税'!F26+'(6)特土地'!F26</f>
        <v>1493560</v>
      </c>
      <c r="G26" s="90">
        <f>'(1)市町村民税'!G26+'(2)固定資産税'!G26+'(3)軽自動車'!G26+'(4)たばこ税'!G26+'(5)鉱産税'!G26+'(6)特土地'!G26</f>
        <v>33696</v>
      </c>
      <c r="H26" s="91">
        <f t="shared" si="0"/>
        <v>1527256</v>
      </c>
      <c r="I26" s="109">
        <f t="shared" si="3"/>
        <v>95.44038841751048</v>
      </c>
      <c r="J26" s="155">
        <f t="shared" si="1"/>
        <v>25.154152794159362</v>
      </c>
      <c r="K26" s="110">
        <f t="shared" si="1"/>
        <v>89.89823836051215</v>
      </c>
    </row>
    <row r="27" spans="1:11" ht="13.5">
      <c r="A27" s="5"/>
      <c r="B27" s="75" t="str">
        <f>+'帳票61_06(1)'!B26</f>
        <v>北谷町</v>
      </c>
      <c r="C27" s="89">
        <f>'(1)市町村民税'!C27+'(2)固定資産税'!C27+'(3)軽自動車'!C27+'(4)たばこ税'!C27+'(5)鉱産税'!C27+'(6)特土地'!C27</f>
        <v>3338180</v>
      </c>
      <c r="D27" s="90">
        <f>'(1)市町村民税'!D27+'(2)固定資産税'!D27+'(3)軽自動車'!D27+'(4)たばこ税'!D27+'(5)鉱産税'!D27+'(6)特土地'!D27</f>
        <v>359295</v>
      </c>
      <c r="E27" s="91">
        <f t="shared" si="2"/>
        <v>3697475</v>
      </c>
      <c r="F27" s="89">
        <f>'(1)市町村民税'!F27+'(2)固定資産税'!F27+'(3)軽自動車'!F27+'(4)たばこ税'!F27+'(5)鉱産税'!F27+'(6)特土地'!F27</f>
        <v>3182799</v>
      </c>
      <c r="G27" s="90">
        <f>'(1)市町村民税'!G27+'(2)固定資産税'!G27+'(3)軽自動車'!G27+'(4)たばこ税'!G27+'(5)鉱産税'!G27+'(6)特土地'!G27</f>
        <v>71808</v>
      </c>
      <c r="H27" s="91">
        <f t="shared" si="0"/>
        <v>3254607</v>
      </c>
      <c r="I27" s="109">
        <f t="shared" si="3"/>
        <v>95.34533787872434</v>
      </c>
      <c r="J27" s="155">
        <f t="shared" si="1"/>
        <v>19.985805535841024</v>
      </c>
      <c r="K27" s="110">
        <f t="shared" si="1"/>
        <v>88.02242070602236</v>
      </c>
    </row>
    <row r="28" spans="1:11" ht="13.5">
      <c r="A28" s="5"/>
      <c r="B28" s="75" t="str">
        <f>+'帳票61_06(1)'!B27</f>
        <v>北中城村</v>
      </c>
      <c r="C28" s="89">
        <f>'(1)市町村民税'!C28+'(2)固定資産税'!C28+'(3)軽自動車'!C28+'(4)たばこ税'!C28+'(5)鉱産税'!C28+'(6)特土地'!C28</f>
        <v>1605434</v>
      </c>
      <c r="D28" s="90">
        <f>'(1)市町村民税'!D28+'(2)固定資産税'!D28+'(3)軽自動車'!D28+'(4)たばこ税'!D28+'(5)鉱産税'!D28+'(6)特土地'!D28</f>
        <v>216863</v>
      </c>
      <c r="E28" s="91">
        <f t="shared" si="2"/>
        <v>1822297</v>
      </c>
      <c r="F28" s="89">
        <f>'(1)市町村民税'!F28+'(2)固定資産税'!F28+'(3)軽自動車'!F28+'(4)たばこ税'!F28+'(5)鉱産税'!F28+'(6)特土地'!F28</f>
        <v>1544693</v>
      </c>
      <c r="G28" s="90">
        <f>'(1)市町村民税'!G28+'(2)固定資産税'!G28+'(3)軽自動車'!G28+'(4)たばこ税'!G28+'(5)鉱産税'!G28+'(6)特土地'!G28</f>
        <v>53526</v>
      </c>
      <c r="H28" s="91">
        <f t="shared" si="0"/>
        <v>1598219</v>
      </c>
      <c r="I28" s="109">
        <f t="shared" si="3"/>
        <v>96.21653708592194</v>
      </c>
      <c r="J28" s="155">
        <f t="shared" si="1"/>
        <v>24.681942055583477</v>
      </c>
      <c r="K28" s="110">
        <f t="shared" si="1"/>
        <v>87.7035411900475</v>
      </c>
    </row>
    <row r="29" spans="1:11" ht="13.5">
      <c r="A29" s="5"/>
      <c r="B29" s="76" t="str">
        <f>+'帳票61_06(1)'!B28</f>
        <v>中城村</v>
      </c>
      <c r="C29" s="92">
        <f>'(1)市町村民税'!C29+'(2)固定資産税'!C29+'(3)軽自動車'!C29+'(4)たばこ税'!C29+'(5)鉱産税'!C29+'(6)特土地'!C29</f>
        <v>1339109</v>
      </c>
      <c r="D29" s="93">
        <f>'(1)市町村民税'!D29+'(2)固定資産税'!D29+'(3)軽自動車'!D29+'(4)たばこ税'!D29+'(5)鉱産税'!D29+'(6)特土地'!D29</f>
        <v>203907</v>
      </c>
      <c r="E29" s="94">
        <f t="shared" si="2"/>
        <v>1543016</v>
      </c>
      <c r="F29" s="92">
        <f>'(1)市町村民税'!F29+'(2)固定資産税'!F29+'(3)軽自動車'!F29+'(4)たばこ税'!F29+'(5)鉱産税'!F29+'(6)特土地'!F29</f>
        <v>1277152</v>
      </c>
      <c r="G29" s="93">
        <f>'(1)市町村民税'!G29+'(2)固定資産税'!G29+'(3)軽自動車'!G29+'(4)たばこ税'!G29+'(5)鉱産税'!G29+'(6)特土地'!G29</f>
        <v>37855</v>
      </c>
      <c r="H29" s="94">
        <f t="shared" si="0"/>
        <v>1315007</v>
      </c>
      <c r="I29" s="111">
        <f t="shared" si="3"/>
        <v>95.37326685131681</v>
      </c>
      <c r="J29" s="204">
        <f t="shared" si="1"/>
        <v>18.564835930105392</v>
      </c>
      <c r="K29" s="112">
        <f t="shared" si="1"/>
        <v>85.22316035608185</v>
      </c>
    </row>
    <row r="30" spans="1:11" ht="13.5">
      <c r="A30" s="5"/>
      <c r="B30" s="77" t="str">
        <f>+'帳票61_06(1)'!B29</f>
        <v>西原町</v>
      </c>
      <c r="C30" s="95">
        <f>'(1)市町村民税'!C30+'(2)固定資産税'!C30+'(3)軽自動車'!C30+'(4)たばこ税'!C30+'(5)鉱産税'!C30+'(6)特土地'!C30</f>
        <v>3074951</v>
      </c>
      <c r="D30" s="96">
        <f>'(1)市町村民税'!D30+'(2)固定資産税'!D30+'(3)軽自動車'!D30+'(4)たばこ税'!D30+'(5)鉱産税'!D30+'(6)特土地'!D30</f>
        <v>347340</v>
      </c>
      <c r="E30" s="97">
        <f t="shared" si="2"/>
        <v>3422291</v>
      </c>
      <c r="F30" s="95">
        <f>'(1)市町村民税'!F30+'(2)固定資産税'!F30+'(3)軽自動車'!F30+'(4)たばこ税'!F30+'(5)鉱産税'!F30+'(6)特土地'!F30</f>
        <v>2984720</v>
      </c>
      <c r="G30" s="96">
        <f>'(1)市町村民税'!G30+'(2)固定資産税'!G30+'(3)軽自動車'!G30+'(4)たばこ税'!G30+'(5)鉱産税'!G30+'(6)特土地'!G30</f>
        <v>95734</v>
      </c>
      <c r="H30" s="97">
        <f t="shared" si="0"/>
        <v>3080454</v>
      </c>
      <c r="I30" s="113">
        <f t="shared" si="3"/>
        <v>97.06561177722833</v>
      </c>
      <c r="J30" s="207">
        <f t="shared" si="1"/>
        <v>27.562042955029654</v>
      </c>
      <c r="K30" s="114">
        <f t="shared" si="1"/>
        <v>90.01145723727176</v>
      </c>
    </row>
    <row r="31" spans="1:11" ht="13.5">
      <c r="A31" s="5"/>
      <c r="B31" s="75" t="str">
        <f>+'帳票61_06(1)'!B30</f>
        <v>与那原町</v>
      </c>
      <c r="C31" s="89">
        <f>'(1)市町村民税'!C31+'(2)固定資産税'!C31+'(3)軽自動車'!C31+'(4)たばこ税'!C31+'(5)鉱産税'!C31+'(6)特土地'!C31</f>
        <v>1098974</v>
      </c>
      <c r="D31" s="90">
        <f>'(1)市町村民税'!D31+'(2)固定資産税'!D31+'(3)軽自動車'!D31+'(4)たばこ税'!D31+'(5)鉱産税'!D31+'(6)特土地'!D31</f>
        <v>115125</v>
      </c>
      <c r="E31" s="91">
        <f t="shared" si="2"/>
        <v>1214099</v>
      </c>
      <c r="F31" s="89">
        <f>'(1)市町村民税'!F31+'(2)固定資産税'!F31+'(3)軽自動車'!F31+'(4)たばこ税'!F31+'(5)鉱産税'!F31+'(6)特土地'!F31</f>
        <v>1063250</v>
      </c>
      <c r="G31" s="90">
        <f>'(1)市町村民税'!G31+'(2)固定資産税'!G31+'(3)軽自動車'!G31+'(4)たばこ税'!G31+'(5)鉱産税'!G31+'(6)特土地'!G31</f>
        <v>24869</v>
      </c>
      <c r="H31" s="91">
        <f t="shared" si="0"/>
        <v>1088119</v>
      </c>
      <c r="I31" s="109">
        <f t="shared" si="3"/>
        <v>96.74933164933839</v>
      </c>
      <c r="J31" s="155">
        <f t="shared" si="1"/>
        <v>21.60173724212812</v>
      </c>
      <c r="K31" s="110">
        <f t="shared" si="1"/>
        <v>89.62358094356391</v>
      </c>
    </row>
    <row r="32" spans="1:11" ht="13.5">
      <c r="A32" s="5"/>
      <c r="B32" s="75" t="str">
        <f>+'帳票61_06(1)'!B31</f>
        <v>南風原町</v>
      </c>
      <c r="C32" s="89">
        <f>'(1)市町村民税'!C32+'(2)固定資産税'!C32+'(3)軽自動車'!C32+'(4)たばこ税'!C32+'(5)鉱産税'!C32+'(6)特土地'!C32</f>
        <v>3101285</v>
      </c>
      <c r="D32" s="90">
        <f>'(1)市町村民税'!D32+'(2)固定資産税'!D32+'(3)軽自動車'!D32+'(4)たばこ税'!D32+'(5)鉱産税'!D32+'(6)特土地'!D32</f>
        <v>237275</v>
      </c>
      <c r="E32" s="91">
        <f t="shared" si="2"/>
        <v>3338560</v>
      </c>
      <c r="F32" s="89">
        <f>'(1)市町村民税'!F32+'(2)固定資産税'!F32+'(3)軽自動車'!F32+'(4)たばこ税'!F32+'(5)鉱産税'!F32+'(6)特土地'!F32</f>
        <v>3028241</v>
      </c>
      <c r="G32" s="90">
        <f>'(1)市町村民税'!G32+'(2)固定資産税'!G32+'(3)軽自動車'!G32+'(4)たばこ税'!G32+'(5)鉱産税'!G32+'(6)特土地'!G32</f>
        <v>52409</v>
      </c>
      <c r="H32" s="91">
        <f t="shared" si="0"/>
        <v>3080650</v>
      </c>
      <c r="I32" s="109">
        <f t="shared" si="3"/>
        <v>97.64471823776273</v>
      </c>
      <c r="J32" s="155">
        <f t="shared" si="1"/>
        <v>22.087872721525656</v>
      </c>
      <c r="K32" s="110">
        <f t="shared" si="1"/>
        <v>92.27481309307007</v>
      </c>
    </row>
    <row r="33" spans="1:11" ht="13.5">
      <c r="A33" s="5"/>
      <c r="B33" s="75" t="str">
        <f>+'帳票61_06(1)'!B32</f>
        <v>渡嘉敷村</v>
      </c>
      <c r="C33" s="89">
        <f>'(1)市町村民税'!C33+'(2)固定資産税'!C33+'(3)軽自動車'!C33+'(4)たばこ税'!C33+'(5)鉱産税'!C33+'(6)特土地'!C33</f>
        <v>59151</v>
      </c>
      <c r="D33" s="90">
        <f>'(1)市町村民税'!D33+'(2)固定資産税'!D33+'(3)軽自動車'!D33+'(4)たばこ税'!D33+'(5)鉱産税'!D33+'(6)特土地'!D33</f>
        <v>2347</v>
      </c>
      <c r="E33" s="91">
        <f t="shared" si="2"/>
        <v>61498</v>
      </c>
      <c r="F33" s="89">
        <f>'(1)市町村民税'!F33+'(2)固定資産税'!F33+'(3)軽自動車'!F33+'(4)たばこ税'!F33+'(5)鉱産税'!F33+'(6)特土地'!F33</f>
        <v>58388</v>
      </c>
      <c r="G33" s="90">
        <f>'(1)市町村民税'!G33+'(2)固定資産税'!G33+'(3)軽自動車'!G33+'(4)たばこ税'!G33+'(5)鉱産税'!G33+'(6)特土地'!G33</f>
        <v>1503</v>
      </c>
      <c r="H33" s="91">
        <f t="shared" si="0"/>
        <v>59891</v>
      </c>
      <c r="I33" s="109">
        <f t="shared" si="3"/>
        <v>98.71008097918886</v>
      </c>
      <c r="J33" s="155">
        <f t="shared" si="1"/>
        <v>64.03919897741798</v>
      </c>
      <c r="K33" s="110">
        <f t="shared" si="1"/>
        <v>97.38690689128103</v>
      </c>
    </row>
    <row r="34" spans="1:11" ht="13.5">
      <c r="A34" s="5"/>
      <c r="B34" s="76" t="str">
        <f>+'帳票61_06(1)'!B33</f>
        <v>座間味村</v>
      </c>
      <c r="C34" s="92">
        <f>'(1)市町村民税'!C34+'(2)固定資産税'!C34+'(3)軽自動車'!C34+'(4)たばこ税'!C34+'(5)鉱産税'!C34+'(6)特土地'!C34</f>
        <v>74046</v>
      </c>
      <c r="D34" s="93">
        <f>'(1)市町村民税'!D34+'(2)固定資産税'!D34+'(3)軽自動車'!D34+'(4)たばこ税'!D34+'(5)鉱産税'!D34+'(6)特土地'!D34</f>
        <v>21294</v>
      </c>
      <c r="E34" s="94">
        <f t="shared" si="2"/>
        <v>95340</v>
      </c>
      <c r="F34" s="92">
        <f>'(1)市町村民税'!F34+'(2)固定資産税'!F34+'(3)軽自動車'!F34+'(4)たばこ税'!F34+'(5)鉱産税'!F34+'(6)特土地'!F34</f>
        <v>69127</v>
      </c>
      <c r="G34" s="93">
        <f>'(1)市町村民税'!G34+'(2)固定資産税'!G34+'(3)軽自動車'!G34+'(4)たばこ税'!G34+'(5)鉱産税'!G34+'(6)特土地'!G34</f>
        <v>8573</v>
      </c>
      <c r="H34" s="94">
        <f t="shared" si="0"/>
        <v>77700</v>
      </c>
      <c r="I34" s="111">
        <f t="shared" si="3"/>
        <v>93.35683223941874</v>
      </c>
      <c r="J34" s="204">
        <f t="shared" si="1"/>
        <v>40.26016718324411</v>
      </c>
      <c r="K34" s="112">
        <f t="shared" si="1"/>
        <v>81.4977973568282</v>
      </c>
    </row>
    <row r="35" spans="1:11" ht="13.5">
      <c r="A35" s="5"/>
      <c r="B35" s="77" t="str">
        <f>+'帳票61_06(1)'!B34</f>
        <v>粟国村</v>
      </c>
      <c r="C35" s="95">
        <f>'(1)市町村民税'!C35+'(2)固定資産税'!C35+'(3)軽自動車'!C35+'(4)たばこ税'!C35+'(5)鉱産税'!C35+'(6)特土地'!C35</f>
        <v>55674</v>
      </c>
      <c r="D35" s="96">
        <f>'(1)市町村民税'!D35+'(2)固定資産税'!D35+'(3)軽自動車'!D35+'(4)たばこ税'!D35+'(5)鉱産税'!D35+'(6)特土地'!D35</f>
        <v>5478</v>
      </c>
      <c r="E35" s="97">
        <f t="shared" si="2"/>
        <v>61152</v>
      </c>
      <c r="F35" s="95">
        <f>'(1)市町村民税'!F35+'(2)固定資産税'!F35+'(3)軽自動車'!F35+'(4)たばこ税'!F35+'(5)鉱産税'!F35+'(6)特土地'!F35</f>
        <v>53913</v>
      </c>
      <c r="G35" s="96">
        <f>'(1)市町村民税'!G35+'(2)固定資産税'!G35+'(3)軽自動車'!G35+'(4)たばこ税'!G35+'(5)鉱産税'!G35+'(6)特土地'!G35</f>
        <v>1764</v>
      </c>
      <c r="H35" s="97">
        <f t="shared" si="0"/>
        <v>55677</v>
      </c>
      <c r="I35" s="113">
        <f t="shared" si="3"/>
        <v>96.83694363616769</v>
      </c>
      <c r="J35" s="207">
        <f t="shared" si="1"/>
        <v>32.20153340635268</v>
      </c>
      <c r="K35" s="114">
        <f t="shared" si="1"/>
        <v>91.04689952904239</v>
      </c>
    </row>
    <row r="36" spans="1:11" ht="13.5">
      <c r="A36" s="5"/>
      <c r="B36" s="75" t="str">
        <f>+'帳票61_06(1)'!B35</f>
        <v>渡名喜村</v>
      </c>
      <c r="C36" s="89">
        <f>'(1)市町村民税'!C36+'(2)固定資産税'!C36+'(3)軽自動車'!C36+'(4)たばこ税'!C36+'(5)鉱産税'!C36+'(6)特土地'!C36</f>
        <v>26646</v>
      </c>
      <c r="D36" s="90">
        <f>'(1)市町村民税'!D36+'(2)固定資産税'!D36+'(3)軽自動車'!D36+'(4)たばこ税'!D36+'(5)鉱産税'!D36+'(6)特土地'!D36</f>
        <v>1190</v>
      </c>
      <c r="E36" s="91">
        <f t="shared" si="2"/>
        <v>27836</v>
      </c>
      <c r="F36" s="89">
        <f>'(1)市町村民税'!F36+'(2)固定資産税'!F36+'(3)軽自動車'!F36+'(4)たばこ税'!F36+'(5)鉱産税'!F36+'(6)特土地'!F36</f>
        <v>25224</v>
      </c>
      <c r="G36" s="90">
        <f>'(1)市町村民税'!G36+'(2)固定資産税'!G36+'(3)軽自動車'!G36+'(4)たばこ税'!G36+'(5)鉱産税'!G36+'(6)特土地'!G36</f>
        <v>255</v>
      </c>
      <c r="H36" s="91">
        <f t="shared" si="0"/>
        <v>25479</v>
      </c>
      <c r="I36" s="109">
        <f t="shared" si="3"/>
        <v>94.66336410718307</v>
      </c>
      <c r="J36" s="155">
        <f t="shared" si="1"/>
        <v>21.428571428571427</v>
      </c>
      <c r="K36" s="110">
        <f t="shared" si="1"/>
        <v>91.53254777985342</v>
      </c>
    </row>
    <row r="37" spans="1:11" ht="13.5">
      <c r="A37" s="5"/>
      <c r="B37" s="75" t="str">
        <f>+'帳票61_06(1)'!B36</f>
        <v>南大東村</v>
      </c>
      <c r="C37" s="89">
        <f>'(1)市町村民税'!C37+'(2)固定資産税'!C37+'(3)軽自動車'!C37+'(4)たばこ税'!C37+'(5)鉱産税'!C37+'(6)特土地'!C37</f>
        <v>156938</v>
      </c>
      <c r="D37" s="90">
        <f>'(1)市町村民税'!D37+'(2)固定資産税'!D37+'(3)軽自動車'!D37+'(4)たばこ税'!D37+'(5)鉱産税'!D37+'(6)特土地'!D37</f>
        <v>16609</v>
      </c>
      <c r="E37" s="91">
        <f t="shared" si="2"/>
        <v>173547</v>
      </c>
      <c r="F37" s="89">
        <f>'(1)市町村民税'!F37+'(2)固定資産税'!F37+'(3)軽自動車'!F37+'(4)たばこ税'!F37+'(5)鉱産税'!F37+'(6)特土地'!F37</f>
        <v>153865</v>
      </c>
      <c r="G37" s="90">
        <f>'(1)市町村民税'!G37+'(2)固定資産税'!G37+'(3)軽自動車'!G37+'(4)たばこ税'!G37+'(5)鉱産税'!G37+'(6)特土地'!G37</f>
        <v>1925</v>
      </c>
      <c r="H37" s="91">
        <f aca="true" t="shared" si="4" ref="H37:H45">SUM(F37:G37)</f>
        <v>155790</v>
      </c>
      <c r="I37" s="109">
        <f t="shared" si="3"/>
        <v>98.04190189756464</v>
      </c>
      <c r="J37" s="155">
        <f t="shared" si="3"/>
        <v>11.590101752062134</v>
      </c>
      <c r="K37" s="110">
        <f t="shared" si="3"/>
        <v>89.7681895970544</v>
      </c>
    </row>
    <row r="38" spans="1:11" ht="13.5">
      <c r="A38" s="5"/>
      <c r="B38" s="75" t="str">
        <f>+'帳票61_06(1)'!B37</f>
        <v>北大東村</v>
      </c>
      <c r="C38" s="89">
        <f>'(1)市町村民税'!C38+'(2)固定資産税'!C38+'(3)軽自動車'!C38+'(4)たばこ税'!C38+'(5)鉱産税'!C38+'(6)特土地'!C38</f>
        <v>66828</v>
      </c>
      <c r="D38" s="90">
        <f>'(1)市町村民税'!D38+'(2)固定資産税'!D38+'(3)軽自動車'!D38+'(4)たばこ税'!D38+'(5)鉱産税'!D38+'(6)特土地'!D38</f>
        <v>4263</v>
      </c>
      <c r="E38" s="91">
        <f t="shared" si="2"/>
        <v>71091</v>
      </c>
      <c r="F38" s="89">
        <f>'(1)市町村民税'!F38+'(2)固定資産税'!F38+'(3)軽自動車'!F38+'(4)たばこ税'!F38+'(5)鉱産税'!F38+'(6)特土地'!F38</f>
        <v>63867</v>
      </c>
      <c r="G38" s="90">
        <f>'(1)市町村民税'!G38+'(2)固定資産税'!G38+'(3)軽自動車'!G38+'(4)たばこ税'!G38+'(5)鉱産税'!G38+'(6)特土地'!G38</f>
        <v>1003</v>
      </c>
      <c r="H38" s="91">
        <f t="shared" si="4"/>
        <v>64870</v>
      </c>
      <c r="I38" s="109">
        <f t="shared" si="3"/>
        <v>95.56922248159454</v>
      </c>
      <c r="J38" s="155">
        <f t="shared" si="3"/>
        <v>23.52803190241614</v>
      </c>
      <c r="K38" s="110">
        <f t="shared" si="3"/>
        <v>91.24924392679804</v>
      </c>
    </row>
    <row r="39" spans="1:11" ht="13.5">
      <c r="A39" s="5"/>
      <c r="B39" s="76" t="str">
        <f>+'帳票61_06(1)'!B38</f>
        <v>伊平屋村</v>
      </c>
      <c r="C39" s="92">
        <f>'(1)市町村民税'!C39+'(2)固定資産税'!C39+'(3)軽自動車'!C39+'(4)たばこ税'!C39+'(5)鉱産税'!C39+'(6)特土地'!C39</f>
        <v>72362</v>
      </c>
      <c r="D39" s="93">
        <f>'(1)市町村民税'!D39+'(2)固定資産税'!D39+'(3)軽自動車'!D39+'(4)たばこ税'!D39+'(5)鉱産税'!D39+'(6)特土地'!D39</f>
        <v>6486</v>
      </c>
      <c r="E39" s="94">
        <f t="shared" si="2"/>
        <v>78848</v>
      </c>
      <c r="F39" s="92">
        <f>'(1)市町村民税'!F39+'(2)固定資産税'!F39+'(3)軽自動車'!F39+'(4)たばこ税'!F39+'(5)鉱産税'!F39+'(6)特土地'!F39</f>
        <v>68613</v>
      </c>
      <c r="G39" s="93">
        <f>'(1)市町村民税'!G39+'(2)固定資産税'!G39+'(3)軽自動車'!G39+'(4)たばこ税'!G39+'(5)鉱産税'!G39+'(6)特土地'!G39</f>
        <v>2080</v>
      </c>
      <c r="H39" s="94">
        <f t="shared" si="4"/>
        <v>70693</v>
      </c>
      <c r="I39" s="111">
        <f t="shared" si="3"/>
        <v>94.8191039495868</v>
      </c>
      <c r="J39" s="204">
        <f t="shared" si="3"/>
        <v>32.0690718470552</v>
      </c>
      <c r="K39" s="112">
        <f t="shared" si="3"/>
        <v>89.6573153409091</v>
      </c>
    </row>
    <row r="40" spans="1:11" ht="13.5">
      <c r="A40" s="5"/>
      <c r="B40" s="77" t="str">
        <f>+'帳票61_06(1)'!B39</f>
        <v>伊是名村</v>
      </c>
      <c r="C40" s="95">
        <f>'(1)市町村民税'!C40+'(2)固定資産税'!C40+'(3)軽自動車'!C40+'(4)たばこ税'!C40+'(5)鉱産税'!C40+'(6)特土地'!C40</f>
        <v>118022</v>
      </c>
      <c r="D40" s="96">
        <f>'(1)市町村民税'!D40+'(2)固定資産税'!D40+'(3)軽自動車'!D40+'(4)たばこ税'!D40+'(5)鉱産税'!D40+'(6)特土地'!D40</f>
        <v>22962</v>
      </c>
      <c r="E40" s="97">
        <f t="shared" si="2"/>
        <v>140984</v>
      </c>
      <c r="F40" s="95">
        <f>'(1)市町村民税'!F40+'(2)固定資産税'!F40+'(3)軽自動車'!F40+'(4)たばこ税'!F40+'(5)鉱産税'!F40+'(6)特土地'!F40</f>
        <v>110869</v>
      </c>
      <c r="G40" s="96">
        <f>'(1)市町村民税'!G40+'(2)固定資産税'!G40+'(3)軽自動車'!G40+'(4)たばこ税'!G40+'(5)鉱産税'!G40+'(6)特土地'!G40</f>
        <v>1721</v>
      </c>
      <c r="H40" s="97">
        <f t="shared" si="4"/>
        <v>112590</v>
      </c>
      <c r="I40" s="113">
        <f t="shared" si="3"/>
        <v>93.93926556065819</v>
      </c>
      <c r="J40" s="207">
        <f t="shared" si="3"/>
        <v>7.494991725459455</v>
      </c>
      <c r="K40" s="114">
        <f t="shared" si="3"/>
        <v>79.86012597174147</v>
      </c>
    </row>
    <row r="41" spans="1:11" ht="13.5">
      <c r="A41" s="5"/>
      <c r="B41" s="75" t="str">
        <f>+'帳票61_06(1)'!B40</f>
        <v>久米島町</v>
      </c>
      <c r="C41" s="89">
        <f>'(1)市町村民税'!C41+'(2)固定資産税'!C41+'(3)軽自動車'!C41+'(4)たばこ税'!C41+'(5)鉱産税'!C41+'(6)特土地'!C41</f>
        <v>651493</v>
      </c>
      <c r="D41" s="90">
        <f>'(1)市町村民税'!D41+'(2)固定資産税'!D41+'(3)軽自動車'!D41+'(4)たばこ税'!D41+'(5)鉱産税'!D41+'(6)特土地'!D41</f>
        <v>153170</v>
      </c>
      <c r="E41" s="91">
        <f t="shared" si="2"/>
        <v>804663</v>
      </c>
      <c r="F41" s="89">
        <f>'(1)市町村民税'!F41+'(2)固定資産税'!F41+'(3)軽自動車'!F41+'(4)たばこ税'!F41+'(5)鉱産税'!F41+'(6)特土地'!F41</f>
        <v>610219</v>
      </c>
      <c r="G41" s="90">
        <f>'(1)市町村民税'!G41+'(2)固定資産税'!G41+'(3)軽自動車'!G41+'(4)たばこ税'!G41+'(5)鉱産税'!G41+'(6)特土地'!G41</f>
        <v>26229</v>
      </c>
      <c r="H41" s="91">
        <f t="shared" si="4"/>
        <v>636448</v>
      </c>
      <c r="I41" s="109">
        <f t="shared" si="3"/>
        <v>93.66470553022059</v>
      </c>
      <c r="J41" s="155">
        <f t="shared" si="3"/>
        <v>17.124110465495853</v>
      </c>
      <c r="K41" s="110">
        <f t="shared" si="3"/>
        <v>79.09497516351566</v>
      </c>
    </row>
    <row r="42" spans="1:11" ht="13.5">
      <c r="A42" s="5"/>
      <c r="B42" s="75" t="str">
        <f>+'帳票61_06(1)'!B41</f>
        <v>八重瀬町</v>
      </c>
      <c r="C42" s="89">
        <f>'(1)市町村民税'!C42+'(2)固定資産税'!C42+'(3)軽自動車'!C42+'(4)たばこ税'!C42+'(5)鉱産税'!C42+'(6)特土地'!C42</f>
        <v>1594412</v>
      </c>
      <c r="D42" s="90">
        <f>'(1)市町村民税'!D42+'(2)固定資産税'!D42+'(3)軽自動車'!D42+'(4)たばこ税'!D42+'(5)鉱産税'!D42+'(6)特土地'!D42</f>
        <v>281526</v>
      </c>
      <c r="E42" s="91">
        <f t="shared" si="2"/>
        <v>1875938</v>
      </c>
      <c r="F42" s="89">
        <f>'(1)市町村民税'!F42+'(2)固定資産税'!F42+'(3)軽自動車'!F42+'(4)たばこ税'!F42+'(5)鉱産税'!F42+'(6)特土地'!F42</f>
        <v>1503793</v>
      </c>
      <c r="G42" s="90">
        <f>'(1)市町村民税'!G42+'(2)固定資産税'!G42+'(3)軽自動車'!G42+'(4)たばこ税'!G42+'(5)鉱産税'!G42+'(6)特土地'!G42</f>
        <v>50744</v>
      </c>
      <c r="H42" s="91">
        <f t="shared" si="4"/>
        <v>1554537</v>
      </c>
      <c r="I42" s="109">
        <f t="shared" si="3"/>
        <v>94.3164627461409</v>
      </c>
      <c r="J42" s="155">
        <f t="shared" si="3"/>
        <v>18.024622947791677</v>
      </c>
      <c r="K42" s="110">
        <f t="shared" si="3"/>
        <v>82.86718430992921</v>
      </c>
    </row>
    <row r="43" spans="1:11" ht="13.5">
      <c r="A43" s="5"/>
      <c r="B43" s="75" t="str">
        <f>+'帳票61_06(1)'!B42</f>
        <v>多良間村</v>
      </c>
      <c r="C43" s="89">
        <f>'(1)市町村民税'!C43+'(2)固定資産税'!C43+'(3)軽自動車'!C43+'(4)たばこ税'!C43+'(5)鉱産税'!C43+'(6)特土地'!C43</f>
        <v>86571</v>
      </c>
      <c r="D43" s="90">
        <f>'(1)市町村民税'!D43+'(2)固定資産税'!D43+'(3)軽自動車'!D43+'(4)たばこ税'!D43+'(5)鉱産税'!D43+'(6)特土地'!D43</f>
        <v>8766</v>
      </c>
      <c r="E43" s="91">
        <f t="shared" si="2"/>
        <v>95337</v>
      </c>
      <c r="F43" s="89">
        <f>'(1)市町村民税'!F43+'(2)固定資産税'!F43+'(3)軽自動車'!F43+'(4)たばこ税'!F43+'(5)鉱産税'!F43+'(6)特土地'!F43</f>
        <v>82268</v>
      </c>
      <c r="G43" s="90">
        <f>'(1)市町村民税'!G43+'(2)固定資産税'!G43+'(3)軽自動車'!G43+'(4)たばこ税'!G43+'(5)鉱産税'!G43+'(6)特土地'!G43</f>
        <v>2640</v>
      </c>
      <c r="H43" s="91">
        <f t="shared" si="4"/>
        <v>84908</v>
      </c>
      <c r="I43" s="109">
        <f t="shared" si="3"/>
        <v>95.0295133474258</v>
      </c>
      <c r="J43" s="155">
        <f t="shared" si="3"/>
        <v>30.116358658453112</v>
      </c>
      <c r="K43" s="110">
        <f t="shared" si="3"/>
        <v>89.06091024471087</v>
      </c>
    </row>
    <row r="44" spans="1:11" ht="13.5">
      <c r="A44" s="5"/>
      <c r="B44" s="76" t="str">
        <f>+'帳票61_06(1)'!B43</f>
        <v>竹富町</v>
      </c>
      <c r="C44" s="92">
        <f>'(1)市町村民税'!C44+'(2)固定資産税'!C44+'(3)軽自動車'!C44+'(4)たばこ税'!C44+'(5)鉱産税'!C44+'(6)特土地'!C44</f>
        <v>486982</v>
      </c>
      <c r="D44" s="93">
        <f>'(1)市町村民税'!D44+'(2)固定資産税'!D44+'(3)軽自動車'!D44+'(4)たばこ税'!D44+'(5)鉱産税'!D44+'(6)特土地'!D44</f>
        <v>44814</v>
      </c>
      <c r="E44" s="94">
        <f t="shared" si="2"/>
        <v>531796</v>
      </c>
      <c r="F44" s="92">
        <f>'(1)市町村民税'!F44+'(2)固定資産税'!F44+'(3)軽自動車'!F44+'(4)たばこ税'!F44+'(5)鉱産税'!F44+'(6)特土地'!F44</f>
        <v>467882</v>
      </c>
      <c r="G44" s="93">
        <f>'(1)市町村民税'!G44+'(2)固定資産税'!G44+'(3)軽自動車'!G44+'(4)たばこ税'!G44+'(5)鉱産税'!G44+'(6)特土地'!G44</f>
        <v>15113</v>
      </c>
      <c r="H44" s="94">
        <f t="shared" si="4"/>
        <v>482995</v>
      </c>
      <c r="I44" s="111">
        <f t="shared" si="3"/>
        <v>96.07788378215211</v>
      </c>
      <c r="J44" s="204">
        <f t="shared" si="3"/>
        <v>33.72383630115589</v>
      </c>
      <c r="K44" s="112">
        <f t="shared" si="3"/>
        <v>90.82336083761442</v>
      </c>
    </row>
    <row r="45" spans="1:11" ht="14.25" thickBot="1">
      <c r="A45" s="5"/>
      <c r="B45" s="77" t="str">
        <f>+'帳票61_06(1)'!B44</f>
        <v>与那国町</v>
      </c>
      <c r="C45" s="95">
        <f>'(1)市町村民税'!C45+'(2)固定資産税'!C45+'(3)軽自動車'!C45+'(4)たばこ税'!C45+'(5)鉱産税'!C45+'(6)特土地'!C45</f>
        <v>134017</v>
      </c>
      <c r="D45" s="96">
        <f>'(1)市町村民税'!D45+'(2)固定資産税'!D45+'(3)軽自動車'!D45+'(4)たばこ税'!D45+'(5)鉱産税'!D45+'(6)特土地'!D45</f>
        <v>34580</v>
      </c>
      <c r="E45" s="97">
        <f t="shared" si="2"/>
        <v>168597</v>
      </c>
      <c r="F45" s="95">
        <f>'(1)市町村民税'!F45+'(2)固定資産税'!F45+'(3)軽自動車'!F45+'(4)たばこ税'!F45+'(5)鉱産税'!F45+'(6)特土地'!F45</f>
        <v>126994</v>
      </c>
      <c r="G45" s="96">
        <f>'(1)市町村民税'!G45+'(2)固定資産税'!G45+'(3)軽自動車'!G45+'(4)たばこ税'!G45+'(5)鉱産税'!G45+'(6)特土地'!G45</f>
        <v>6213</v>
      </c>
      <c r="H45" s="97">
        <f t="shared" si="4"/>
        <v>133207</v>
      </c>
      <c r="I45" s="113">
        <f t="shared" si="3"/>
        <v>94.75962004820285</v>
      </c>
      <c r="J45" s="207">
        <f t="shared" si="3"/>
        <v>17.967032967032967</v>
      </c>
      <c r="K45" s="114">
        <f t="shared" si="3"/>
        <v>79.00911641369657</v>
      </c>
    </row>
    <row r="46" spans="1:11" ht="14.25" thickTop="1">
      <c r="A46" s="7"/>
      <c r="B46" s="79" t="s">
        <v>46</v>
      </c>
      <c r="C46" s="98">
        <f aca="true" t="shared" si="5" ref="C46:H46">SUM(C5:C15)</f>
        <v>105189643</v>
      </c>
      <c r="D46" s="99">
        <f t="shared" si="5"/>
        <v>12534552</v>
      </c>
      <c r="E46" s="100">
        <f t="shared" si="5"/>
        <v>117724195</v>
      </c>
      <c r="F46" s="98">
        <f t="shared" si="5"/>
        <v>101326774</v>
      </c>
      <c r="G46" s="99">
        <f t="shared" si="5"/>
        <v>3017500</v>
      </c>
      <c r="H46" s="100">
        <f t="shared" si="5"/>
        <v>104344274</v>
      </c>
      <c r="I46" s="115">
        <f t="shared" si="3"/>
        <v>96.32770975370646</v>
      </c>
      <c r="J46" s="219">
        <f t="shared" si="3"/>
        <v>24.073457112787118</v>
      </c>
      <c r="K46" s="116">
        <f t="shared" si="3"/>
        <v>88.63451901285033</v>
      </c>
    </row>
    <row r="47" spans="1:11" ht="14.25" thickBot="1">
      <c r="A47" s="7"/>
      <c r="B47" s="80" t="s">
        <v>47</v>
      </c>
      <c r="C47" s="101">
        <f aca="true" t="shared" si="6" ref="C47:H47">SUM(C16:C45)</f>
        <v>27686141</v>
      </c>
      <c r="D47" s="102">
        <f t="shared" si="6"/>
        <v>3441545</v>
      </c>
      <c r="E47" s="103">
        <f t="shared" si="6"/>
        <v>31127686</v>
      </c>
      <c r="F47" s="101">
        <f t="shared" si="6"/>
        <v>26564058</v>
      </c>
      <c r="G47" s="102">
        <f t="shared" si="6"/>
        <v>737273</v>
      </c>
      <c r="H47" s="103">
        <f t="shared" si="6"/>
        <v>27301331</v>
      </c>
      <c r="I47" s="117">
        <f t="shared" si="3"/>
        <v>95.94713109349547</v>
      </c>
      <c r="J47" s="216">
        <f t="shared" si="3"/>
        <v>21.422733103882123</v>
      </c>
      <c r="K47" s="118">
        <f t="shared" si="3"/>
        <v>87.70755076365137</v>
      </c>
    </row>
    <row r="48" spans="2:11" ht="14.25" thickBot="1">
      <c r="B48" s="82" t="s">
        <v>115</v>
      </c>
      <c r="C48" s="104">
        <f aca="true" t="shared" si="7" ref="C48:H48">SUM(C46:C47)</f>
        <v>132875784</v>
      </c>
      <c r="D48" s="105">
        <f t="shared" si="7"/>
        <v>15976097</v>
      </c>
      <c r="E48" s="106">
        <f t="shared" si="7"/>
        <v>148851881</v>
      </c>
      <c r="F48" s="104">
        <f t="shared" si="7"/>
        <v>127890832</v>
      </c>
      <c r="G48" s="105">
        <f t="shared" si="7"/>
        <v>3754773</v>
      </c>
      <c r="H48" s="106">
        <f t="shared" si="7"/>
        <v>131645605</v>
      </c>
      <c r="I48" s="119">
        <f t="shared" si="3"/>
        <v>96.24841197550337</v>
      </c>
      <c r="J48" s="224">
        <f t="shared" si="3"/>
        <v>23.5024424300879</v>
      </c>
      <c r="K48" s="120">
        <f t="shared" si="3"/>
        <v>88.44067277859928</v>
      </c>
    </row>
  </sheetData>
  <sheetProtection/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10.125" style="8" bestFit="1" customWidth="1"/>
    <col min="5" max="5" width="9.875" style="8" bestFit="1" customWidth="1"/>
    <col min="6" max="6" width="9.37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67</v>
      </c>
      <c r="K1" s="81" t="s">
        <v>48</v>
      </c>
    </row>
    <row r="2" spans="2:11" ht="15.7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5"/>
      <c r="B5" s="78" t="str">
        <f>+'帳票61_06(1)'!B4</f>
        <v>那覇市</v>
      </c>
      <c r="C5" s="86">
        <f>SUM('(ｲ)個人均等割'!C5+'(ﾛ)所得割'!C5+'(ﾊ)法人均等割'!C5+'(ﾆ)法人税割'!C5)</f>
        <v>17381536</v>
      </c>
      <c r="D5" s="87">
        <f>SUM('(ｲ)個人均等割'!D5+'(ﾛ)所得割'!D5+'(ﾊ)法人均等割'!D5+'(ﾆ)法人税割'!D5)</f>
        <v>1005545</v>
      </c>
      <c r="E5" s="88">
        <f>SUM(C5:D5)</f>
        <v>18387081</v>
      </c>
      <c r="F5" s="86">
        <f>SUM('(ｲ)個人均等割'!F5+'(ﾛ)所得割'!F5+'(ﾊ)法人均等割'!F5+'(ﾆ)法人税割'!F5)</f>
        <v>17015640</v>
      </c>
      <c r="G5" s="87">
        <f>SUM('(ｲ)個人均等割'!G5+'(ﾛ)所得割'!G5+'(ﾊ)法人均等割'!G5+'(ﾆ)法人税割'!G5)</f>
        <v>236553</v>
      </c>
      <c r="H5" s="88">
        <f>SUM(F5:G5)</f>
        <v>17252193</v>
      </c>
      <c r="I5" s="107">
        <f>IF(C5=0,"－",(F5/C5)*100)</f>
        <v>97.8949156162033</v>
      </c>
      <c r="J5" s="210">
        <f aca="true" t="shared" si="0" ref="J5:K36">IF(D5=0,"－",(G5/D5)*100)</f>
        <v>23.52485468079499</v>
      </c>
      <c r="K5" s="108">
        <f>IF(E5=0,"－",(H5/E5)*100)</f>
        <v>93.82779681016252</v>
      </c>
    </row>
    <row r="6" spans="1:11" ht="13.5">
      <c r="A6" s="5"/>
      <c r="B6" s="75" t="str">
        <f>+'帳票61_06(1)'!B5</f>
        <v>宜野湾市</v>
      </c>
      <c r="C6" s="89">
        <f>SUM('(ｲ)個人均等割'!C6+'(ﾛ)所得割'!C6+'(ﾊ)法人均等割'!C6+'(ﾆ)法人税割'!C6)</f>
        <v>3739292</v>
      </c>
      <c r="D6" s="90">
        <f>SUM('(ｲ)個人均等割'!D6+'(ﾛ)所得割'!D6+'(ﾊ)法人均等割'!D6+'(ﾆ)法人税割'!D6)</f>
        <v>320440</v>
      </c>
      <c r="E6" s="91">
        <f aca="true" t="shared" si="1" ref="E6:E45">SUM(C6:D6)</f>
        <v>4059732</v>
      </c>
      <c r="F6" s="89">
        <f>SUM('(ｲ)個人均等割'!F6+'(ﾛ)所得割'!F6+'(ﾊ)法人均等割'!F6+'(ﾆ)法人税割'!F6)</f>
        <v>3605166</v>
      </c>
      <c r="G6" s="90">
        <f>SUM('(ｲ)個人均等割'!G6+'(ﾛ)所得割'!G6+'(ﾊ)法人均等割'!G6+'(ﾆ)法人税割'!G6)</f>
        <v>76599</v>
      </c>
      <c r="H6" s="91">
        <f aca="true" t="shared" si="2" ref="H6:H45">SUM(F6:G6)</f>
        <v>3681765</v>
      </c>
      <c r="I6" s="109">
        <f aca="true" t="shared" si="3" ref="I6:K48">IF(C6=0,"－",(F6/C6)*100)</f>
        <v>96.41306429131504</v>
      </c>
      <c r="J6" s="155">
        <f t="shared" si="0"/>
        <v>23.904319061290725</v>
      </c>
      <c r="K6" s="110">
        <f t="shared" si="0"/>
        <v>90.68985341889562</v>
      </c>
    </row>
    <row r="7" spans="1:11" ht="13.5">
      <c r="A7" s="5"/>
      <c r="B7" s="75" t="str">
        <f>+'帳票61_06(1)'!B6</f>
        <v>石垣市</v>
      </c>
      <c r="C7" s="89">
        <f>SUM('(ｲ)個人均等割'!C7+'(ﾛ)所得割'!C7+'(ﾊ)法人均等割'!C7+'(ﾆ)法人税割'!C7)</f>
        <v>1747586</v>
      </c>
      <c r="D7" s="90">
        <f>SUM('(ｲ)個人均等割'!D7+'(ﾛ)所得割'!D7+'(ﾊ)法人均等割'!D7+'(ﾆ)法人税割'!D7)</f>
        <v>106779</v>
      </c>
      <c r="E7" s="91">
        <f t="shared" si="1"/>
        <v>1854365</v>
      </c>
      <c r="F7" s="89">
        <f>SUM('(ｲ)個人均等割'!F7+'(ﾛ)所得割'!F7+'(ﾊ)法人均等割'!F7+'(ﾆ)法人税割'!F7)</f>
        <v>1687499</v>
      </c>
      <c r="G7" s="90">
        <f>SUM('(ｲ)個人均等割'!G7+'(ﾛ)所得割'!G7+'(ﾊ)法人均等割'!G7+'(ﾆ)法人税割'!G7)</f>
        <v>32958</v>
      </c>
      <c r="H7" s="91">
        <f t="shared" si="2"/>
        <v>1720457</v>
      </c>
      <c r="I7" s="109">
        <f t="shared" si="3"/>
        <v>96.56171427328898</v>
      </c>
      <c r="J7" s="155">
        <f t="shared" si="0"/>
        <v>30.86561964431208</v>
      </c>
      <c r="K7" s="110">
        <f t="shared" si="0"/>
        <v>92.77876793403672</v>
      </c>
    </row>
    <row r="8" spans="1:11" ht="13.5">
      <c r="A8" s="5"/>
      <c r="B8" s="75" t="str">
        <f>+'帳票61_06(1)'!B7</f>
        <v>浦添市</v>
      </c>
      <c r="C8" s="89">
        <f>SUM('(ｲ)個人均等割'!C8+'(ﾛ)所得割'!C8+'(ﾊ)法人均等割'!C8+'(ﾆ)法人税割'!C8)</f>
        <v>5501243</v>
      </c>
      <c r="D8" s="90">
        <f>SUM('(ｲ)個人均等割'!D8+'(ﾛ)所得割'!D8+'(ﾊ)法人均等割'!D8+'(ﾆ)法人税割'!D8)</f>
        <v>224372</v>
      </c>
      <c r="E8" s="91">
        <f t="shared" si="1"/>
        <v>5725615</v>
      </c>
      <c r="F8" s="89">
        <f>SUM('(ｲ)個人均等割'!F8+'(ﾛ)所得割'!F8+'(ﾊ)法人均等割'!F8+'(ﾆ)法人税割'!F8)</f>
        <v>5378592</v>
      </c>
      <c r="G8" s="90">
        <f>SUM('(ｲ)個人均等割'!G8+'(ﾛ)所得割'!G8+'(ﾊ)法人均等割'!G8+'(ﾆ)法人税割'!G8)</f>
        <v>75352</v>
      </c>
      <c r="H8" s="91">
        <f t="shared" si="2"/>
        <v>5453944</v>
      </c>
      <c r="I8" s="109">
        <f t="shared" si="3"/>
        <v>97.77048568841623</v>
      </c>
      <c r="J8" s="155">
        <f t="shared" si="0"/>
        <v>33.5835130943255</v>
      </c>
      <c r="K8" s="110">
        <f t="shared" si="0"/>
        <v>95.2551647290291</v>
      </c>
    </row>
    <row r="9" spans="1:11" ht="13.5">
      <c r="A9" s="5"/>
      <c r="B9" s="76" t="str">
        <f>+'帳票61_06(1)'!B8</f>
        <v>名護市</v>
      </c>
      <c r="C9" s="92">
        <f>SUM('(ｲ)個人均等割'!C9+'(ﾛ)所得割'!C9+'(ﾊ)法人均等割'!C9+'(ﾆ)法人税割'!C9)</f>
        <v>2027673</v>
      </c>
      <c r="D9" s="93">
        <f>SUM('(ｲ)個人均等割'!D9+'(ﾛ)所得割'!D9+'(ﾊ)法人均等割'!D9+'(ﾆ)法人税割'!D9)</f>
        <v>152118</v>
      </c>
      <c r="E9" s="94">
        <f t="shared" si="1"/>
        <v>2179791</v>
      </c>
      <c r="F9" s="92">
        <f>SUM('(ｲ)個人均等割'!F9+'(ﾛ)所得割'!F9+'(ﾊ)法人均等割'!F9+'(ﾆ)法人税割'!F9)</f>
        <v>1956245</v>
      </c>
      <c r="G9" s="93">
        <f>SUM('(ｲ)個人均等割'!G9+'(ﾛ)所得割'!G9+'(ﾊ)法人均等割'!G9+'(ﾆ)法人税割'!G9)</f>
        <v>33174</v>
      </c>
      <c r="H9" s="94">
        <f t="shared" si="2"/>
        <v>1989419</v>
      </c>
      <c r="I9" s="111">
        <f t="shared" si="3"/>
        <v>96.47734126755152</v>
      </c>
      <c r="J9" s="204">
        <f t="shared" si="0"/>
        <v>21.808070050881554</v>
      </c>
      <c r="K9" s="112">
        <f t="shared" si="0"/>
        <v>91.26650215548187</v>
      </c>
    </row>
    <row r="10" spans="1:11" ht="13.5">
      <c r="A10" s="5"/>
      <c r="B10" s="77" t="str">
        <f>+'帳票61_06(1)'!B9</f>
        <v>糸満市</v>
      </c>
      <c r="C10" s="95">
        <f>SUM('(ｲ)個人均等割'!C10+'(ﾛ)所得割'!C10+'(ﾊ)法人均等割'!C10+'(ﾆ)法人税割'!C10)</f>
        <v>1700941</v>
      </c>
      <c r="D10" s="96">
        <f>SUM('(ｲ)個人均等割'!D10+'(ﾛ)所得割'!D10+'(ﾊ)法人均等割'!D10+'(ﾆ)法人税割'!D10)</f>
        <v>90653</v>
      </c>
      <c r="E10" s="97">
        <f t="shared" si="1"/>
        <v>1791594</v>
      </c>
      <c r="F10" s="95">
        <f>SUM('(ｲ)個人均等割'!F10+'(ﾛ)所得割'!F10+'(ﾊ)法人均等割'!F10+'(ﾆ)法人税割'!F10)</f>
        <v>1641588</v>
      </c>
      <c r="G10" s="96">
        <f>SUM('(ｲ)個人均等割'!G10+'(ﾛ)所得割'!G10+'(ﾊ)法人均等割'!G10+'(ﾆ)法人税割'!G10)</f>
        <v>37146</v>
      </c>
      <c r="H10" s="97">
        <f t="shared" si="2"/>
        <v>1678734</v>
      </c>
      <c r="I10" s="113">
        <f t="shared" si="3"/>
        <v>96.5105785562227</v>
      </c>
      <c r="J10" s="207">
        <f t="shared" si="0"/>
        <v>40.97602947503116</v>
      </c>
      <c r="K10" s="114">
        <f t="shared" si="0"/>
        <v>93.70058171661661</v>
      </c>
    </row>
    <row r="11" spans="1:11" ht="13.5">
      <c r="A11" s="5"/>
      <c r="B11" s="75" t="str">
        <f>+'帳票61_06(1)'!B10</f>
        <v>沖縄市</v>
      </c>
      <c r="C11" s="89">
        <f>SUM('(ｲ)個人均等割'!C11+'(ﾛ)所得割'!C11+'(ﾊ)法人均等割'!C11+'(ﾆ)法人税割'!C11)</f>
        <v>4834631</v>
      </c>
      <c r="D11" s="90">
        <f>SUM('(ｲ)個人均等割'!D11+'(ﾛ)所得割'!D11+'(ﾊ)法人均等割'!D11+'(ﾆ)法人税割'!D11)</f>
        <v>282619</v>
      </c>
      <c r="E11" s="91">
        <f t="shared" si="1"/>
        <v>5117250</v>
      </c>
      <c r="F11" s="89">
        <f>SUM('(ｲ)個人均等割'!F11+'(ﾛ)所得割'!F11+'(ﾊ)法人均等割'!F11+'(ﾆ)法人税割'!F11)</f>
        <v>4651196</v>
      </c>
      <c r="G11" s="90">
        <f>SUM('(ｲ)個人均等割'!G11+'(ﾛ)所得割'!G11+'(ﾊ)法人均等割'!G11+'(ﾆ)法人税割'!G11)</f>
        <v>78265</v>
      </c>
      <c r="H11" s="91">
        <f t="shared" si="2"/>
        <v>4729461</v>
      </c>
      <c r="I11" s="109">
        <f t="shared" si="3"/>
        <v>96.20581177756897</v>
      </c>
      <c r="J11" s="155">
        <f t="shared" si="0"/>
        <v>27.692759510153248</v>
      </c>
      <c r="K11" s="110">
        <f t="shared" si="0"/>
        <v>92.42192583907372</v>
      </c>
    </row>
    <row r="12" spans="1:11" ht="13.5">
      <c r="A12" s="5"/>
      <c r="B12" s="75" t="str">
        <f>+'帳票61_06(1)'!B11</f>
        <v>豊見城市</v>
      </c>
      <c r="C12" s="89">
        <f>SUM('(ｲ)個人均等割'!C12+'(ﾛ)所得割'!C12+'(ﾊ)法人均等割'!C12+'(ﾆ)法人税割'!C12)</f>
        <v>2007236</v>
      </c>
      <c r="D12" s="90">
        <f>SUM('(ｲ)個人均等割'!D12+'(ﾛ)所得割'!D12+'(ﾊ)法人均等割'!D12+'(ﾆ)法人税割'!D12)</f>
        <v>181273</v>
      </c>
      <c r="E12" s="91">
        <f t="shared" si="1"/>
        <v>2188509</v>
      </c>
      <c r="F12" s="89">
        <f>SUM('(ｲ)個人均等割'!F12+'(ﾛ)所得割'!F12+'(ﾊ)法人均等割'!F12+'(ﾆ)法人税割'!F12)</f>
        <v>1940304</v>
      </c>
      <c r="G12" s="90">
        <f>SUM('(ｲ)個人均等割'!G12+'(ﾛ)所得割'!G12+'(ﾊ)法人均等割'!G12+'(ﾆ)法人税割'!G12)</f>
        <v>28590</v>
      </c>
      <c r="H12" s="91">
        <f t="shared" si="2"/>
        <v>1968894</v>
      </c>
      <c r="I12" s="109">
        <f t="shared" si="3"/>
        <v>96.66546434998176</v>
      </c>
      <c r="J12" s="155">
        <f t="shared" si="0"/>
        <v>15.771791717464817</v>
      </c>
      <c r="K12" s="110">
        <f t="shared" si="0"/>
        <v>89.96508581870123</v>
      </c>
    </row>
    <row r="13" spans="1:11" ht="13.5">
      <c r="A13" s="5"/>
      <c r="B13" s="75" t="str">
        <f>+'帳票61_06(1)'!B12</f>
        <v>うるま市</v>
      </c>
      <c r="C13" s="89">
        <f>SUM('(ｲ)個人均等割'!C13+'(ﾛ)所得割'!C13+'(ﾊ)法人均等割'!C13+'(ﾆ)法人税割'!C13)</f>
        <v>3269331</v>
      </c>
      <c r="D13" s="90">
        <f>SUM('(ｲ)個人均等割'!D13+'(ﾛ)所得割'!D13+'(ﾊ)法人均等割'!D13+'(ﾆ)法人税割'!D13)</f>
        <v>296159</v>
      </c>
      <c r="E13" s="91">
        <f t="shared" si="1"/>
        <v>3565490</v>
      </c>
      <c r="F13" s="89">
        <f>SUM('(ｲ)個人均等割'!F13+'(ﾛ)所得割'!F13+'(ﾊ)法人均等割'!F13+'(ﾆ)法人税割'!F13)</f>
        <v>3121380</v>
      </c>
      <c r="G13" s="90">
        <f>SUM('(ｲ)個人均等割'!G13+'(ﾛ)所得割'!G13+'(ﾊ)法人均等割'!G13+'(ﾆ)法人税割'!G13)</f>
        <v>68548</v>
      </c>
      <c r="H13" s="91">
        <f t="shared" si="2"/>
        <v>3189928</v>
      </c>
      <c r="I13" s="109">
        <f t="shared" si="3"/>
        <v>95.47457874409167</v>
      </c>
      <c r="J13" s="155">
        <f t="shared" si="0"/>
        <v>23.145675127212073</v>
      </c>
      <c r="K13" s="110">
        <f t="shared" si="0"/>
        <v>89.46674931075393</v>
      </c>
    </row>
    <row r="14" spans="1:11" ht="13.5">
      <c r="A14" s="5"/>
      <c r="B14" s="76" t="str">
        <f>+'帳票61_06(1)'!B13</f>
        <v>宮古島市</v>
      </c>
      <c r="C14" s="92">
        <f>SUM('(ｲ)個人均等割'!C14+'(ﾛ)所得割'!C14+'(ﾊ)法人均等割'!C14+'(ﾆ)法人税割'!C14)</f>
        <v>1707982</v>
      </c>
      <c r="D14" s="93">
        <f>SUM('(ｲ)個人均等割'!D14+'(ﾛ)所得割'!D14+'(ﾊ)法人均等割'!D14+'(ﾆ)法人税割'!D14)</f>
        <v>131509</v>
      </c>
      <c r="E14" s="94">
        <f t="shared" si="1"/>
        <v>1839491</v>
      </c>
      <c r="F14" s="92">
        <f>SUM('(ｲ)個人均等割'!F14+'(ﾛ)所得割'!F14+'(ﾊ)法人均等割'!F14+'(ﾆ)法人税割'!F14)</f>
        <v>1662151</v>
      </c>
      <c r="G14" s="93">
        <f>SUM('(ｲ)個人均等割'!G14+'(ﾛ)所得割'!G14+'(ﾊ)法人均等割'!G14+'(ﾆ)法人税割'!G14)</f>
        <v>33579</v>
      </c>
      <c r="H14" s="94">
        <f t="shared" si="2"/>
        <v>1695730</v>
      </c>
      <c r="I14" s="111">
        <f t="shared" si="3"/>
        <v>97.31665790388891</v>
      </c>
      <c r="J14" s="204">
        <f t="shared" si="0"/>
        <v>25.533613669026455</v>
      </c>
      <c r="K14" s="112">
        <f t="shared" si="0"/>
        <v>92.18474023520638</v>
      </c>
    </row>
    <row r="15" spans="1:11" ht="13.5">
      <c r="A15" s="5"/>
      <c r="B15" s="77" t="str">
        <f>+'帳票61_06(1)'!B14</f>
        <v>南城市</v>
      </c>
      <c r="C15" s="95">
        <f>SUM('(ｲ)個人均等割'!C15+'(ﾛ)所得割'!C15+'(ﾊ)法人均等割'!C15+'(ﾆ)法人税割'!C15)</f>
        <v>1031590</v>
      </c>
      <c r="D15" s="96">
        <f>SUM('(ｲ)個人均等割'!D15+'(ﾛ)所得割'!D15+'(ﾊ)法人均等割'!D15+'(ﾆ)法人税割'!D15)</f>
        <v>63600</v>
      </c>
      <c r="E15" s="97">
        <f t="shared" si="1"/>
        <v>1095190</v>
      </c>
      <c r="F15" s="95">
        <f>SUM('(ｲ)個人均等割'!F15+'(ﾛ)所得割'!F15+'(ﾊ)法人均等割'!F15+'(ﾆ)法人税割'!F15)</f>
        <v>993972</v>
      </c>
      <c r="G15" s="96">
        <f>SUM('(ｲ)個人均等割'!G15+'(ﾛ)所得割'!G15+'(ﾊ)法人均等割'!G15+'(ﾆ)法人税割'!G15)</f>
        <v>12692</v>
      </c>
      <c r="H15" s="97">
        <f t="shared" si="2"/>
        <v>1006664</v>
      </c>
      <c r="I15" s="113">
        <f t="shared" si="3"/>
        <v>96.353396213612</v>
      </c>
      <c r="J15" s="207">
        <f t="shared" si="0"/>
        <v>19.955974842767297</v>
      </c>
      <c r="K15" s="114">
        <f t="shared" si="0"/>
        <v>91.91683634803094</v>
      </c>
    </row>
    <row r="16" spans="1:11" ht="13.5">
      <c r="A16" s="5"/>
      <c r="B16" s="78" t="str">
        <f>+'帳票61_06(1)'!B15</f>
        <v>国頭村</v>
      </c>
      <c r="C16" s="86">
        <f>SUM('(ｲ)個人均等割'!C16+'(ﾛ)所得割'!C16+'(ﾊ)法人均等割'!C16+'(ﾆ)法人税割'!C16)</f>
        <v>131566</v>
      </c>
      <c r="D16" s="87">
        <f>SUM('(ｲ)個人均等割'!D16+'(ﾛ)所得割'!D16+'(ﾊ)法人均等割'!D16+'(ﾆ)法人税割'!D16)</f>
        <v>7749</v>
      </c>
      <c r="E16" s="88">
        <f t="shared" si="1"/>
        <v>139315</v>
      </c>
      <c r="F16" s="86">
        <f>SUM('(ｲ)個人均等割'!F16+'(ﾛ)所得割'!F16+'(ﾊ)法人均等割'!F16+'(ﾆ)法人税割'!F16)</f>
        <v>125759</v>
      </c>
      <c r="G16" s="87">
        <f>SUM('(ｲ)個人均等割'!G16+'(ﾛ)所得割'!G16+'(ﾊ)法人均等割'!G16+'(ﾆ)法人税割'!G16)</f>
        <v>2046</v>
      </c>
      <c r="H16" s="88">
        <f t="shared" si="2"/>
        <v>127805</v>
      </c>
      <c r="I16" s="107">
        <f t="shared" si="3"/>
        <v>95.58624568657555</v>
      </c>
      <c r="J16" s="210">
        <f t="shared" si="0"/>
        <v>26.403406891211766</v>
      </c>
      <c r="K16" s="108">
        <f t="shared" si="0"/>
        <v>91.73814736388759</v>
      </c>
    </row>
    <row r="17" spans="1:11" ht="13.5">
      <c r="A17" s="5"/>
      <c r="B17" s="75" t="str">
        <f>+'帳票61_06(1)'!B16</f>
        <v>大宜味村</v>
      </c>
      <c r="C17" s="89">
        <f>SUM('(ｲ)個人均等割'!C17+'(ﾛ)所得割'!C17+'(ﾊ)法人均等割'!C17+'(ﾆ)法人税割'!C17)</f>
        <v>75591</v>
      </c>
      <c r="D17" s="90">
        <f>SUM('(ｲ)個人均等割'!D17+'(ﾛ)所得割'!D17+'(ﾊ)法人均等割'!D17+'(ﾆ)法人税割'!D17)</f>
        <v>2407</v>
      </c>
      <c r="E17" s="91">
        <f t="shared" si="1"/>
        <v>77998</v>
      </c>
      <c r="F17" s="89">
        <f>SUM('(ｲ)個人均等割'!F17+'(ﾛ)所得割'!F17+'(ﾊ)法人均等割'!F17+'(ﾆ)法人税割'!F17)</f>
        <v>71427</v>
      </c>
      <c r="G17" s="90">
        <f>SUM('(ｲ)個人均等割'!G17+'(ﾛ)所得割'!G17+'(ﾊ)法人均等割'!G17+'(ﾆ)法人税割'!G17)</f>
        <v>630</v>
      </c>
      <c r="H17" s="91">
        <f t="shared" si="2"/>
        <v>72057</v>
      </c>
      <c r="I17" s="109">
        <f t="shared" si="3"/>
        <v>94.49140770726675</v>
      </c>
      <c r="J17" s="155">
        <f t="shared" si="0"/>
        <v>26.17366015787287</v>
      </c>
      <c r="K17" s="110">
        <f t="shared" si="0"/>
        <v>92.38313802918023</v>
      </c>
    </row>
    <row r="18" spans="1:11" ht="13.5">
      <c r="A18" s="5"/>
      <c r="B18" s="75" t="str">
        <f>+'帳票61_06(1)'!B17</f>
        <v>東村</v>
      </c>
      <c r="C18" s="89">
        <f>SUM('(ｲ)個人均等割'!C18+'(ﾛ)所得割'!C18+'(ﾊ)法人均等割'!C18+'(ﾆ)法人税割'!C18)</f>
        <v>77623</v>
      </c>
      <c r="D18" s="90">
        <f>SUM('(ｲ)個人均等割'!D18+'(ﾛ)所得割'!D18+'(ﾊ)法人均等割'!D18+'(ﾆ)法人税割'!D18)</f>
        <v>1963</v>
      </c>
      <c r="E18" s="91">
        <f t="shared" si="1"/>
        <v>79586</v>
      </c>
      <c r="F18" s="89">
        <f>SUM('(ｲ)個人均等割'!F18+'(ﾛ)所得割'!F18+'(ﾊ)法人均等割'!F18+'(ﾆ)法人税割'!F18)</f>
        <v>76241</v>
      </c>
      <c r="G18" s="90">
        <f>SUM('(ｲ)個人均等割'!G18+'(ﾛ)所得割'!G18+'(ﾊ)法人均等割'!G18+'(ﾆ)法人税割'!G18)</f>
        <v>273</v>
      </c>
      <c r="H18" s="91">
        <f t="shared" si="2"/>
        <v>76514</v>
      </c>
      <c r="I18" s="109">
        <f t="shared" si="3"/>
        <v>98.21959986086598</v>
      </c>
      <c r="J18" s="155">
        <f t="shared" si="0"/>
        <v>13.90728476821192</v>
      </c>
      <c r="K18" s="110">
        <f t="shared" si="0"/>
        <v>96.14002462744705</v>
      </c>
    </row>
    <row r="19" spans="1:11" ht="13.5">
      <c r="A19" s="5"/>
      <c r="B19" s="76" t="str">
        <f>+'帳票61_06(1)'!B18</f>
        <v>今帰仁村</v>
      </c>
      <c r="C19" s="92">
        <f>SUM('(ｲ)個人均等割'!C19+'(ﾛ)所得割'!C19+'(ﾊ)法人均等割'!C19+'(ﾆ)法人税割'!C19)</f>
        <v>184491</v>
      </c>
      <c r="D19" s="93">
        <f>SUM('(ｲ)個人均等割'!D19+'(ﾛ)所得割'!D19+'(ﾊ)法人均等割'!D19+'(ﾆ)法人税割'!D19)</f>
        <v>8698</v>
      </c>
      <c r="E19" s="94">
        <f t="shared" si="1"/>
        <v>193189</v>
      </c>
      <c r="F19" s="92">
        <f>SUM('(ｲ)個人均等割'!F19+'(ﾛ)所得割'!F19+'(ﾊ)法人均等割'!F19+'(ﾆ)法人税割'!F19)</f>
        <v>178079</v>
      </c>
      <c r="G19" s="93">
        <f>SUM('(ｲ)個人均等割'!G19+'(ﾛ)所得割'!G19+'(ﾊ)法人均等割'!G19+'(ﾆ)法人税割'!G19)</f>
        <v>1843</v>
      </c>
      <c r="H19" s="94">
        <f t="shared" si="2"/>
        <v>179922</v>
      </c>
      <c r="I19" s="111">
        <f t="shared" si="3"/>
        <v>96.5244917096227</v>
      </c>
      <c r="J19" s="204">
        <f t="shared" si="0"/>
        <v>21.18877902966199</v>
      </c>
      <c r="K19" s="112">
        <f t="shared" si="0"/>
        <v>93.13263177510107</v>
      </c>
    </row>
    <row r="20" spans="1:11" ht="13.5">
      <c r="A20" s="5"/>
      <c r="B20" s="77" t="str">
        <f>+'帳票61_06(1)'!B19</f>
        <v>本部町</v>
      </c>
      <c r="C20" s="95">
        <f>SUM('(ｲ)個人均等割'!C20+'(ﾛ)所得割'!C20+'(ﾊ)法人均等割'!C20+'(ﾆ)法人税割'!C20)</f>
        <v>311199</v>
      </c>
      <c r="D20" s="96">
        <f>SUM('(ｲ)個人均等割'!D20+'(ﾛ)所得割'!D20+'(ﾊ)法人均等割'!D20+'(ﾆ)法人税割'!D20)</f>
        <v>22474</v>
      </c>
      <c r="E20" s="97">
        <f t="shared" si="1"/>
        <v>333673</v>
      </c>
      <c r="F20" s="95">
        <f>SUM('(ｲ)個人均等割'!F20+'(ﾛ)所得割'!F20+'(ﾊ)法人均等割'!F20+'(ﾆ)法人税割'!F20)</f>
        <v>298307</v>
      </c>
      <c r="G20" s="96">
        <f>SUM('(ｲ)個人均等割'!G20+'(ﾛ)所得割'!G20+'(ﾊ)法人均等割'!G20+'(ﾆ)法人税割'!G20)</f>
        <v>3865</v>
      </c>
      <c r="H20" s="97">
        <f t="shared" si="2"/>
        <v>302172</v>
      </c>
      <c r="I20" s="113">
        <f t="shared" si="3"/>
        <v>95.85731316617341</v>
      </c>
      <c r="J20" s="207">
        <f t="shared" si="0"/>
        <v>17.19765061849248</v>
      </c>
      <c r="K20" s="114">
        <f t="shared" si="0"/>
        <v>90.55932005286613</v>
      </c>
    </row>
    <row r="21" spans="1:11" ht="13.5">
      <c r="A21" s="5"/>
      <c r="B21" s="75" t="str">
        <f>+'帳票61_06(1)'!B20</f>
        <v>恩納村</v>
      </c>
      <c r="C21" s="89">
        <f>SUM('(ｲ)個人均等割'!C21+'(ﾛ)所得割'!C21+'(ﾊ)法人均等割'!C21+'(ﾆ)法人税割'!C21)</f>
        <v>945106</v>
      </c>
      <c r="D21" s="90">
        <f>SUM('(ｲ)個人均等割'!D21+'(ﾛ)所得割'!D21+'(ﾊ)法人均等割'!D21+'(ﾆ)法人税割'!D21)</f>
        <v>38259</v>
      </c>
      <c r="E21" s="91">
        <f t="shared" si="1"/>
        <v>983365</v>
      </c>
      <c r="F21" s="89">
        <f>SUM('(ｲ)個人均等割'!F21+'(ﾛ)所得割'!F21+'(ﾊ)法人均等割'!F21+'(ﾆ)法人税割'!F21)</f>
        <v>927056</v>
      </c>
      <c r="G21" s="90">
        <f>SUM('(ｲ)個人均等割'!G21+'(ﾛ)所得割'!G21+'(ﾊ)法人均等割'!G21+'(ﾆ)法人税割'!G21)</f>
        <v>6213</v>
      </c>
      <c r="H21" s="91">
        <f t="shared" si="2"/>
        <v>933269</v>
      </c>
      <c r="I21" s="109">
        <f t="shared" si="3"/>
        <v>98.09016131523872</v>
      </c>
      <c r="J21" s="155">
        <f t="shared" si="0"/>
        <v>16.23931623931624</v>
      </c>
      <c r="K21" s="110">
        <f t="shared" si="0"/>
        <v>94.90565558058299</v>
      </c>
    </row>
    <row r="22" spans="1:11" ht="13.5">
      <c r="A22" s="5"/>
      <c r="B22" s="75" t="str">
        <f>+'帳票61_06(1)'!B21</f>
        <v>宜野座村</v>
      </c>
      <c r="C22" s="89">
        <f>SUM('(ｲ)個人均等割'!C22+'(ﾛ)所得割'!C22+'(ﾊ)法人均等割'!C22+'(ﾆ)法人税割'!C22)</f>
        <v>205546</v>
      </c>
      <c r="D22" s="90">
        <f>SUM('(ｲ)個人均等割'!D22+'(ﾛ)所得割'!D22+'(ﾊ)法人均等割'!D22+'(ﾆ)法人税割'!D22)</f>
        <v>26798</v>
      </c>
      <c r="E22" s="91">
        <f t="shared" si="1"/>
        <v>232344</v>
      </c>
      <c r="F22" s="89">
        <f>SUM('(ｲ)個人均等割'!F22+'(ﾛ)所得割'!F22+'(ﾊ)法人均等割'!F22+'(ﾆ)法人税割'!F22)</f>
        <v>197275</v>
      </c>
      <c r="G22" s="90">
        <f>SUM('(ｲ)個人均等割'!G22+'(ﾛ)所得割'!G22+'(ﾊ)法人均等割'!G22+'(ﾆ)法人税割'!G22)</f>
        <v>7440</v>
      </c>
      <c r="H22" s="91">
        <f t="shared" si="2"/>
        <v>204715</v>
      </c>
      <c r="I22" s="109">
        <f t="shared" si="3"/>
        <v>95.97608321251691</v>
      </c>
      <c r="J22" s="155">
        <f t="shared" si="0"/>
        <v>27.76326591536682</v>
      </c>
      <c r="K22" s="110">
        <f t="shared" si="0"/>
        <v>88.10858038081464</v>
      </c>
    </row>
    <row r="23" spans="1:11" ht="13.5">
      <c r="A23" s="5"/>
      <c r="B23" s="75" t="str">
        <f>+'帳票61_06(1)'!B22</f>
        <v>金武町</v>
      </c>
      <c r="C23" s="89">
        <f>SUM('(ｲ)個人均等割'!C23+'(ﾛ)所得割'!C23+'(ﾊ)法人均等割'!C23+'(ﾆ)法人税割'!C23)</f>
        <v>330489</v>
      </c>
      <c r="D23" s="90">
        <f>SUM('(ｲ)個人均等割'!D23+'(ﾛ)所得割'!D23+'(ﾊ)法人均等割'!D23+'(ﾆ)法人税割'!D23)</f>
        <v>35218</v>
      </c>
      <c r="E23" s="91">
        <f t="shared" si="1"/>
        <v>365707</v>
      </c>
      <c r="F23" s="89">
        <f>SUM('(ｲ)個人均等割'!F23+'(ﾛ)所得割'!F23+'(ﾊ)法人均等割'!F23+'(ﾆ)法人税割'!F23)</f>
        <v>301437</v>
      </c>
      <c r="G23" s="90">
        <f>SUM('(ｲ)個人均等割'!G23+'(ﾛ)所得割'!G23+'(ﾊ)法人均等割'!G23+'(ﾆ)法人税割'!G23)</f>
        <v>6689</v>
      </c>
      <c r="H23" s="91">
        <f t="shared" si="2"/>
        <v>308126</v>
      </c>
      <c r="I23" s="109">
        <f t="shared" si="3"/>
        <v>91.20938972250211</v>
      </c>
      <c r="J23" s="155">
        <f t="shared" si="0"/>
        <v>18.993128513828157</v>
      </c>
      <c r="K23" s="110">
        <f t="shared" si="0"/>
        <v>84.25488164022018</v>
      </c>
    </row>
    <row r="24" spans="1:11" ht="13.5">
      <c r="A24" s="5"/>
      <c r="B24" s="76" t="str">
        <f>+'帳票61_06(1)'!B23</f>
        <v>伊江村</v>
      </c>
      <c r="C24" s="92">
        <f>SUM('(ｲ)個人均等割'!C24+'(ﾛ)所得割'!C24+'(ﾊ)法人均等割'!C24+'(ﾆ)法人税割'!C24)</f>
        <v>96044</v>
      </c>
      <c r="D24" s="93">
        <f>SUM('(ｲ)個人均等割'!D24+'(ﾛ)所得割'!D24+'(ﾊ)法人均等割'!D24+'(ﾆ)法人税割'!D24)</f>
        <v>2571</v>
      </c>
      <c r="E24" s="94">
        <f t="shared" si="1"/>
        <v>98615</v>
      </c>
      <c r="F24" s="92">
        <f>SUM('(ｲ)個人均等割'!F24+'(ﾛ)所得割'!F24+'(ﾊ)法人均等割'!F24+'(ﾆ)法人税割'!F24)</f>
        <v>94428</v>
      </c>
      <c r="G24" s="93">
        <f>SUM('(ｲ)個人均等割'!G24+'(ﾛ)所得割'!G24+'(ﾊ)法人均等割'!G24+'(ﾆ)法人税割'!G24)</f>
        <v>361</v>
      </c>
      <c r="H24" s="94">
        <f t="shared" si="2"/>
        <v>94789</v>
      </c>
      <c r="I24" s="111">
        <f t="shared" si="3"/>
        <v>98.31743784098954</v>
      </c>
      <c r="J24" s="204">
        <f t="shared" si="0"/>
        <v>14.041229093737845</v>
      </c>
      <c r="K24" s="112">
        <f t="shared" si="0"/>
        <v>96.12026567966335</v>
      </c>
    </row>
    <row r="25" spans="1:11" ht="13.5">
      <c r="A25" s="5"/>
      <c r="B25" s="77" t="str">
        <f>+'帳票61_06(1)'!B24</f>
        <v>読谷村</v>
      </c>
      <c r="C25" s="95">
        <f>SUM('(ｲ)個人均等割'!C25+'(ﾛ)所得割'!C25+'(ﾊ)法人均等割'!C25+'(ﾆ)法人税割'!C25)</f>
        <v>1162171</v>
      </c>
      <c r="D25" s="96">
        <f>SUM('(ｲ)個人均等割'!D25+'(ﾛ)所得割'!D25+'(ﾊ)法人均等割'!D25+'(ﾆ)法人税割'!D25)</f>
        <v>67543</v>
      </c>
      <c r="E25" s="97">
        <f t="shared" si="1"/>
        <v>1229714</v>
      </c>
      <c r="F25" s="95">
        <f>SUM('(ｲ)個人均等割'!F25+'(ﾛ)所得割'!F25+'(ﾊ)法人均等割'!F25+'(ﾆ)法人税割'!F25)</f>
        <v>1116272</v>
      </c>
      <c r="G25" s="96">
        <f>SUM('(ｲ)個人均等割'!G25+'(ﾛ)所得割'!G25+'(ﾊ)法人均等割'!G25+'(ﾆ)法人税割'!G25)</f>
        <v>26793</v>
      </c>
      <c r="H25" s="97">
        <f t="shared" si="2"/>
        <v>1143065</v>
      </c>
      <c r="I25" s="113">
        <f t="shared" si="3"/>
        <v>96.050581196743</v>
      </c>
      <c r="J25" s="207">
        <f t="shared" si="0"/>
        <v>39.66806330781873</v>
      </c>
      <c r="K25" s="114">
        <f t="shared" si="0"/>
        <v>92.95372745207422</v>
      </c>
    </row>
    <row r="26" spans="1:11" ht="13.5">
      <c r="A26" s="5"/>
      <c r="B26" s="75" t="str">
        <f>+'帳票61_06(1)'!B25</f>
        <v>嘉手納町</v>
      </c>
      <c r="C26" s="89">
        <f>SUM('(ｲ)個人均等割'!C26+'(ﾛ)所得割'!C26+'(ﾊ)法人均等割'!C26+'(ﾆ)法人税割'!C26)</f>
        <v>598191</v>
      </c>
      <c r="D26" s="90">
        <f>SUM('(ｲ)個人均等割'!D26+'(ﾛ)所得割'!D26+'(ﾊ)法人均等割'!D26+'(ﾆ)法人税割'!D26)</f>
        <v>43956</v>
      </c>
      <c r="E26" s="91">
        <f t="shared" si="1"/>
        <v>642147</v>
      </c>
      <c r="F26" s="89">
        <f>SUM('(ｲ)個人均等割'!F26+'(ﾛ)所得割'!F26+'(ﾊ)法人均等割'!F26+'(ﾆ)法人税割'!F26)</f>
        <v>561590</v>
      </c>
      <c r="G26" s="90">
        <f>SUM('(ｲ)個人均等割'!G26+'(ﾛ)所得割'!G26+'(ﾊ)法人均等割'!G26+'(ﾆ)法人税割'!G26)</f>
        <v>11333</v>
      </c>
      <c r="H26" s="91">
        <f t="shared" si="2"/>
        <v>572923</v>
      </c>
      <c r="I26" s="109">
        <f t="shared" si="3"/>
        <v>93.88138571125276</v>
      </c>
      <c r="J26" s="155">
        <f t="shared" si="0"/>
        <v>25.782600782600785</v>
      </c>
      <c r="K26" s="110">
        <f t="shared" si="0"/>
        <v>89.21991382035579</v>
      </c>
    </row>
    <row r="27" spans="1:11" ht="13.5">
      <c r="A27" s="5"/>
      <c r="B27" s="75" t="str">
        <f>+'帳票61_06(1)'!B26</f>
        <v>北谷町</v>
      </c>
      <c r="C27" s="89">
        <f>SUM('(ｲ)個人均等割'!C27+'(ﾛ)所得割'!C27+'(ﾊ)法人均等割'!C27+'(ﾆ)法人税割'!C27)</f>
        <v>1345135</v>
      </c>
      <c r="D27" s="90">
        <f>SUM('(ｲ)個人均等割'!D27+'(ﾛ)所得割'!D27+'(ﾊ)法人均等割'!D27+'(ﾆ)法人税割'!D27)</f>
        <v>73211</v>
      </c>
      <c r="E27" s="91">
        <f t="shared" si="1"/>
        <v>1418346</v>
      </c>
      <c r="F27" s="89">
        <f>SUM('(ｲ)個人均等割'!F27+'(ﾛ)所得割'!F27+'(ﾊ)法人均等割'!F27+'(ﾆ)法人税割'!F27)</f>
        <v>1279480</v>
      </c>
      <c r="G27" s="90">
        <f>SUM('(ｲ)個人均等割'!G27+'(ﾛ)所得割'!G27+'(ﾊ)法人均等割'!G27+'(ﾆ)法人税割'!G27)</f>
        <v>15494</v>
      </c>
      <c r="H27" s="91">
        <f t="shared" si="2"/>
        <v>1294974</v>
      </c>
      <c r="I27" s="109">
        <f t="shared" si="3"/>
        <v>95.11907726733749</v>
      </c>
      <c r="J27" s="155">
        <f t="shared" si="0"/>
        <v>21.163486361339142</v>
      </c>
      <c r="K27" s="110">
        <f t="shared" si="0"/>
        <v>91.30169930327297</v>
      </c>
    </row>
    <row r="28" spans="1:11" ht="13.5">
      <c r="A28" s="5"/>
      <c r="B28" s="75" t="str">
        <f>+'帳票61_06(1)'!B27</f>
        <v>北中城村</v>
      </c>
      <c r="C28" s="89">
        <f>SUM('(ｲ)個人均等割'!C28+'(ﾛ)所得割'!C28+'(ﾊ)法人均等割'!C28+'(ﾆ)法人税割'!C28)</f>
        <v>628201</v>
      </c>
      <c r="D28" s="90">
        <f>SUM('(ｲ)個人均等割'!D28+'(ﾛ)所得割'!D28+'(ﾊ)法人均等割'!D28+'(ﾆ)法人税割'!D28)</f>
        <v>78417</v>
      </c>
      <c r="E28" s="91">
        <f t="shared" si="1"/>
        <v>706618</v>
      </c>
      <c r="F28" s="89">
        <f>SUM('(ｲ)個人均等割'!F28+'(ﾛ)所得割'!F28+'(ﾊ)法人均等割'!F28+'(ﾆ)法人税割'!F28)</f>
        <v>604877</v>
      </c>
      <c r="G28" s="90">
        <f>SUM('(ｲ)個人均等割'!G28+'(ﾛ)所得割'!G28+'(ﾊ)法人均等割'!G28+'(ﾆ)法人税割'!G28)</f>
        <v>13220</v>
      </c>
      <c r="H28" s="91">
        <f t="shared" si="2"/>
        <v>618097</v>
      </c>
      <c r="I28" s="109">
        <f t="shared" si="3"/>
        <v>96.28717560143967</v>
      </c>
      <c r="J28" s="155">
        <f t="shared" si="0"/>
        <v>16.858589336495914</v>
      </c>
      <c r="K28" s="110">
        <f t="shared" si="0"/>
        <v>87.47258065885669</v>
      </c>
    </row>
    <row r="29" spans="1:11" ht="13.5">
      <c r="A29" s="5"/>
      <c r="B29" s="76" t="str">
        <f>+'帳票61_06(1)'!B28</f>
        <v>中城村</v>
      </c>
      <c r="C29" s="92">
        <f>SUM('(ｲ)個人均等割'!C29+'(ﾛ)所得割'!C29+'(ﾊ)法人均等割'!C29+'(ﾆ)法人税割'!C29)</f>
        <v>529252</v>
      </c>
      <c r="D29" s="93">
        <f>SUM('(ｲ)個人均等割'!D29+'(ﾛ)所得割'!D29+'(ﾊ)法人均等割'!D29+'(ﾆ)法人税割'!D29)</f>
        <v>36123</v>
      </c>
      <c r="E29" s="94">
        <f t="shared" si="1"/>
        <v>565375</v>
      </c>
      <c r="F29" s="92">
        <f>SUM('(ｲ)個人均等割'!F29+'(ﾛ)所得割'!F29+'(ﾊ)法人均等割'!F29+'(ﾆ)法人税割'!F29)</f>
        <v>501215</v>
      </c>
      <c r="G29" s="93">
        <f>SUM('(ｲ)個人均等割'!G29+'(ﾛ)所得割'!G29+'(ﾊ)法人均等割'!G29+'(ﾆ)法人税割'!G29)</f>
        <v>8203</v>
      </c>
      <c r="H29" s="94">
        <f t="shared" si="2"/>
        <v>509418</v>
      </c>
      <c r="I29" s="111">
        <f t="shared" si="3"/>
        <v>94.7025235615548</v>
      </c>
      <c r="J29" s="204">
        <f t="shared" si="0"/>
        <v>22.70852365528887</v>
      </c>
      <c r="K29" s="112">
        <f t="shared" si="0"/>
        <v>90.10267521556489</v>
      </c>
    </row>
    <row r="30" spans="1:11" ht="13.5">
      <c r="A30" s="5"/>
      <c r="B30" s="77" t="str">
        <f>+'帳票61_06(1)'!B29</f>
        <v>西原町</v>
      </c>
      <c r="C30" s="95">
        <f>SUM('(ｲ)個人均等割'!C30+'(ﾛ)所得割'!C30+'(ﾊ)法人均等割'!C30+'(ﾆ)法人税割'!C30)</f>
        <v>1249750</v>
      </c>
      <c r="D30" s="96">
        <f>SUM('(ｲ)個人均等割'!D30+'(ﾛ)所得割'!D30+'(ﾊ)法人均等割'!D30+'(ﾆ)法人税割'!D30)</f>
        <v>90503</v>
      </c>
      <c r="E30" s="97">
        <f t="shared" si="1"/>
        <v>1340253</v>
      </c>
      <c r="F30" s="95">
        <f>SUM('(ｲ)個人均等割'!F30+'(ﾛ)所得割'!F30+'(ﾊ)法人均等割'!F30+'(ﾆ)法人税割'!F30)</f>
        <v>1217009</v>
      </c>
      <c r="G30" s="96">
        <f>SUM('(ｲ)個人均等割'!G30+'(ﾛ)所得割'!G30+'(ﾊ)法人均等割'!G30+'(ﾆ)法人税割'!G30)</f>
        <v>29320</v>
      </c>
      <c r="H30" s="97">
        <f t="shared" si="2"/>
        <v>1246329</v>
      </c>
      <c r="I30" s="113">
        <f t="shared" si="3"/>
        <v>97.38019603920785</v>
      </c>
      <c r="J30" s="207">
        <f t="shared" si="0"/>
        <v>32.39671613095699</v>
      </c>
      <c r="K30" s="114">
        <f t="shared" si="0"/>
        <v>92.99206940779091</v>
      </c>
    </row>
    <row r="31" spans="1:11" ht="13.5">
      <c r="A31" s="5"/>
      <c r="B31" s="75" t="str">
        <f>+'帳票61_06(1)'!B30</f>
        <v>与那原町</v>
      </c>
      <c r="C31" s="89">
        <f>SUM('(ｲ)個人均等割'!C31+'(ﾛ)所得割'!C31+'(ﾊ)法人均等割'!C31+'(ﾆ)法人税割'!C31)</f>
        <v>493772</v>
      </c>
      <c r="D31" s="90">
        <f>SUM('(ｲ)個人均等割'!D31+'(ﾛ)所得割'!D31+'(ﾊ)法人均等割'!D31+'(ﾆ)法人税割'!D31)</f>
        <v>22217</v>
      </c>
      <c r="E31" s="91">
        <f t="shared" si="1"/>
        <v>515989</v>
      </c>
      <c r="F31" s="89">
        <f>SUM('(ｲ)個人均等割'!F31+'(ﾛ)所得割'!F31+'(ﾊ)法人均等割'!F31+'(ﾆ)法人税割'!F31)</f>
        <v>482366</v>
      </c>
      <c r="G31" s="90">
        <f>SUM('(ｲ)個人均等割'!G31+'(ﾛ)所得割'!G31+'(ﾊ)法人均等割'!G31+'(ﾆ)法人税割'!G31)</f>
        <v>7794</v>
      </c>
      <c r="H31" s="91">
        <f t="shared" si="2"/>
        <v>490160</v>
      </c>
      <c r="I31" s="109">
        <f t="shared" si="3"/>
        <v>97.69002697601323</v>
      </c>
      <c r="J31" s="155">
        <f t="shared" si="0"/>
        <v>35.08124409236171</v>
      </c>
      <c r="K31" s="110">
        <f t="shared" si="0"/>
        <v>94.99427313372959</v>
      </c>
    </row>
    <row r="32" spans="1:11" ht="13.5">
      <c r="A32" s="5"/>
      <c r="B32" s="75" t="str">
        <f>+'帳票61_06(1)'!B31</f>
        <v>南風原町</v>
      </c>
      <c r="C32" s="89">
        <f>SUM('(ｲ)個人均等割'!C32+'(ﾛ)所得割'!C32+'(ﾊ)法人均等割'!C32+'(ﾆ)法人税割'!C32)</f>
        <v>1281795</v>
      </c>
      <c r="D32" s="90">
        <f>SUM('(ｲ)個人均等割'!D32+'(ﾛ)所得割'!D32+'(ﾊ)法人均等割'!D32+'(ﾆ)法人税割'!D32)</f>
        <v>61865</v>
      </c>
      <c r="E32" s="91">
        <f t="shared" si="1"/>
        <v>1343660</v>
      </c>
      <c r="F32" s="89">
        <f>SUM('(ｲ)個人均等割'!F32+'(ﾛ)所得割'!F32+'(ﾊ)法人均等割'!F32+'(ﾆ)法人税割'!F32)</f>
        <v>1249947</v>
      </c>
      <c r="G32" s="90">
        <f>SUM('(ｲ)個人均等割'!G32+'(ﾛ)所得割'!G32+'(ﾊ)法人均等割'!G32+'(ﾆ)法人税割'!G32)</f>
        <v>14830</v>
      </c>
      <c r="H32" s="91">
        <f t="shared" si="2"/>
        <v>1264777</v>
      </c>
      <c r="I32" s="109">
        <f t="shared" si="3"/>
        <v>97.51535932032813</v>
      </c>
      <c r="J32" s="155">
        <f t="shared" si="0"/>
        <v>23.971550957730543</v>
      </c>
      <c r="K32" s="110">
        <f t="shared" si="0"/>
        <v>94.12924400517988</v>
      </c>
    </row>
    <row r="33" spans="1:11" ht="13.5">
      <c r="A33" s="5"/>
      <c r="B33" s="75" t="str">
        <f>+'帳票61_06(1)'!B32</f>
        <v>渡嘉敷村</v>
      </c>
      <c r="C33" s="89">
        <f>SUM('(ｲ)個人均等割'!C33+'(ﾛ)所得割'!C33+'(ﾊ)法人均等割'!C33+'(ﾆ)法人税割'!C33)</f>
        <v>27577</v>
      </c>
      <c r="D33" s="90">
        <f>SUM('(ｲ)個人均等割'!D33+'(ﾛ)所得割'!D33+'(ﾊ)法人均等割'!D33+'(ﾆ)法人税割'!D33)</f>
        <v>112</v>
      </c>
      <c r="E33" s="91">
        <f t="shared" si="1"/>
        <v>27689</v>
      </c>
      <c r="F33" s="89">
        <f>SUM('(ｲ)個人均等割'!F33+'(ﾛ)所得割'!F33+'(ﾊ)法人均等割'!F33+'(ﾆ)法人税割'!F33)</f>
        <v>27463</v>
      </c>
      <c r="G33" s="90">
        <f>SUM('(ｲ)個人均等割'!G33+'(ﾛ)所得割'!G33+'(ﾊ)法人均等割'!G33+'(ﾆ)法人税割'!G33)</f>
        <v>53</v>
      </c>
      <c r="H33" s="91">
        <f t="shared" si="2"/>
        <v>27516</v>
      </c>
      <c r="I33" s="109">
        <f t="shared" si="3"/>
        <v>99.5866120317656</v>
      </c>
      <c r="J33" s="155">
        <f t="shared" si="0"/>
        <v>47.32142857142857</v>
      </c>
      <c r="K33" s="110">
        <f t="shared" si="0"/>
        <v>99.37520314926505</v>
      </c>
    </row>
    <row r="34" spans="1:11" ht="13.5">
      <c r="A34" s="5"/>
      <c r="B34" s="76" t="str">
        <f>+'帳票61_06(1)'!B33</f>
        <v>座間味村</v>
      </c>
      <c r="C34" s="92">
        <f>SUM('(ｲ)個人均等割'!C34+'(ﾛ)所得割'!C34+'(ﾊ)法人均等割'!C34+'(ﾆ)法人税割'!C34)</f>
        <v>30011</v>
      </c>
      <c r="D34" s="93">
        <f>SUM('(ｲ)個人均等割'!D34+'(ﾛ)所得割'!D34+'(ﾊ)法人均等割'!D34+'(ﾆ)法人税割'!D34)</f>
        <v>7109</v>
      </c>
      <c r="E34" s="94">
        <f t="shared" si="1"/>
        <v>37120</v>
      </c>
      <c r="F34" s="92">
        <f>SUM('(ｲ)個人均等割'!F34+'(ﾛ)所得割'!F34+'(ﾊ)法人均等割'!F34+'(ﾆ)法人税割'!F34)</f>
        <v>28922</v>
      </c>
      <c r="G34" s="93">
        <f>SUM('(ｲ)個人均等割'!G34+'(ﾛ)所得割'!G34+'(ﾊ)法人均等割'!G34+'(ﾆ)法人税割'!G34)</f>
        <v>4271</v>
      </c>
      <c r="H34" s="94">
        <f t="shared" si="2"/>
        <v>33193</v>
      </c>
      <c r="I34" s="111">
        <f t="shared" si="3"/>
        <v>96.37133051214555</v>
      </c>
      <c r="J34" s="204">
        <f t="shared" si="0"/>
        <v>60.078773385848926</v>
      </c>
      <c r="K34" s="112">
        <f t="shared" si="0"/>
        <v>89.42079741379311</v>
      </c>
    </row>
    <row r="35" spans="1:11" ht="13.5">
      <c r="A35" s="5"/>
      <c r="B35" s="77" t="str">
        <f>+'帳票61_06(1)'!B34</f>
        <v>粟国村</v>
      </c>
      <c r="C35" s="95">
        <f>SUM('(ｲ)個人均等割'!C35+'(ﾛ)所得割'!C35+'(ﾊ)法人均等割'!C35+'(ﾆ)法人税割'!C35)</f>
        <v>21614</v>
      </c>
      <c r="D35" s="96">
        <f>SUM('(ｲ)個人均等割'!D35+'(ﾛ)所得割'!D35+'(ﾊ)法人均等割'!D35+'(ﾆ)法人税割'!D35)</f>
        <v>0</v>
      </c>
      <c r="E35" s="97">
        <f t="shared" si="1"/>
        <v>21614</v>
      </c>
      <c r="F35" s="95">
        <f>SUM('(ｲ)個人均等割'!F35+'(ﾛ)所得割'!F35+'(ﾊ)法人均等割'!F35+'(ﾆ)法人税割'!F35)</f>
        <v>21483</v>
      </c>
      <c r="G35" s="96">
        <f>SUM('(ｲ)個人均等割'!G35+'(ﾛ)所得割'!G35+'(ﾊ)法人均等割'!G35+'(ﾆ)法人税割'!G35)</f>
        <v>0</v>
      </c>
      <c r="H35" s="97">
        <f t="shared" si="2"/>
        <v>21483</v>
      </c>
      <c r="I35" s="113">
        <f t="shared" si="3"/>
        <v>99.3939113537522</v>
      </c>
      <c r="J35" s="207" t="str">
        <f t="shared" si="0"/>
        <v>－</v>
      </c>
      <c r="K35" s="114">
        <f t="shared" si="0"/>
        <v>99.3939113537522</v>
      </c>
    </row>
    <row r="36" spans="1:11" ht="13.5">
      <c r="A36" s="5"/>
      <c r="B36" s="75" t="str">
        <f>+'帳票61_06(1)'!B35</f>
        <v>渡名喜村</v>
      </c>
      <c r="C36" s="89">
        <f>SUM('(ｲ)個人均等割'!C36+'(ﾛ)所得割'!C36+'(ﾊ)法人均等割'!C36+'(ﾆ)法人税割'!C36)</f>
        <v>14484</v>
      </c>
      <c r="D36" s="90">
        <f>SUM('(ｲ)個人均等割'!D36+'(ﾛ)所得割'!D36+'(ﾊ)法人均等割'!D36+'(ﾆ)法人税割'!D36)</f>
        <v>592</v>
      </c>
      <c r="E36" s="91">
        <f t="shared" si="1"/>
        <v>15076</v>
      </c>
      <c r="F36" s="89">
        <f>SUM('(ｲ)個人均等割'!F36+'(ﾛ)所得割'!F36+'(ﾊ)法人均等割'!F36+'(ﾆ)法人税割'!F36)</f>
        <v>13632</v>
      </c>
      <c r="G36" s="90">
        <f>SUM('(ｲ)個人均等割'!G36+'(ﾛ)所得割'!G36+'(ﾊ)法人均等割'!G36+'(ﾆ)法人税割'!G36)</f>
        <v>113</v>
      </c>
      <c r="H36" s="91">
        <f t="shared" si="2"/>
        <v>13745</v>
      </c>
      <c r="I36" s="109">
        <f t="shared" si="3"/>
        <v>94.11764705882352</v>
      </c>
      <c r="J36" s="155">
        <f t="shared" si="0"/>
        <v>19.08783783783784</v>
      </c>
      <c r="K36" s="110">
        <f t="shared" si="0"/>
        <v>91.17139824887238</v>
      </c>
    </row>
    <row r="37" spans="1:11" ht="13.5">
      <c r="A37" s="5"/>
      <c r="B37" s="75" t="str">
        <f>+'帳票61_06(1)'!B36</f>
        <v>南大東村</v>
      </c>
      <c r="C37" s="89">
        <f>SUM('(ｲ)個人均等割'!C37+'(ﾛ)所得割'!C37+'(ﾊ)法人均等割'!C37+'(ﾆ)法人税割'!C37)</f>
        <v>55800</v>
      </c>
      <c r="D37" s="90">
        <f>SUM('(ｲ)個人均等割'!D37+'(ﾛ)所得割'!D37+'(ﾊ)法人均等割'!D37+'(ﾆ)法人税割'!D37)</f>
        <v>4545</v>
      </c>
      <c r="E37" s="91">
        <f t="shared" si="1"/>
        <v>60345</v>
      </c>
      <c r="F37" s="89">
        <f>SUM('(ｲ)個人均等割'!F37+'(ﾛ)所得割'!F37+'(ﾊ)法人均等割'!F37+'(ﾆ)法人税割'!F37)</f>
        <v>55672</v>
      </c>
      <c r="G37" s="90">
        <f>SUM('(ｲ)個人均等割'!G37+'(ﾛ)所得割'!G37+'(ﾊ)法人均等割'!G37+'(ﾆ)法人税割'!G37)</f>
        <v>617</v>
      </c>
      <c r="H37" s="91">
        <f t="shared" si="2"/>
        <v>56289</v>
      </c>
      <c r="I37" s="109">
        <f t="shared" si="3"/>
        <v>99.77060931899642</v>
      </c>
      <c r="J37" s="155">
        <f t="shared" si="3"/>
        <v>13.575357535753577</v>
      </c>
      <c r="K37" s="110">
        <f t="shared" si="3"/>
        <v>93.27864777529207</v>
      </c>
    </row>
    <row r="38" spans="1:11" ht="13.5">
      <c r="A38" s="5"/>
      <c r="B38" s="75" t="str">
        <f>+'帳票61_06(1)'!B37</f>
        <v>北大東村</v>
      </c>
      <c r="C38" s="89">
        <f>SUM('(ｲ)個人均等割'!C38+'(ﾛ)所得割'!C38+'(ﾊ)法人均等割'!C38+'(ﾆ)法人税割'!C38)</f>
        <v>27850</v>
      </c>
      <c r="D38" s="90">
        <f>SUM('(ｲ)個人均等割'!D38+'(ﾛ)所得割'!D38+'(ﾊ)法人均等割'!D38+'(ﾆ)法人税割'!D38)</f>
        <v>1985</v>
      </c>
      <c r="E38" s="91">
        <f t="shared" si="1"/>
        <v>29835</v>
      </c>
      <c r="F38" s="89">
        <f>SUM('(ｲ)個人均等割'!F38+'(ﾛ)所得割'!F38+'(ﾊ)法人均等割'!F38+'(ﾆ)法人税割'!F38)</f>
        <v>25435</v>
      </c>
      <c r="G38" s="90">
        <f>SUM('(ｲ)個人均等割'!G38+'(ﾛ)所得割'!G38+'(ﾊ)法人均等割'!G38+'(ﾆ)法人税割'!G38)</f>
        <v>70</v>
      </c>
      <c r="H38" s="91">
        <f t="shared" si="2"/>
        <v>25505</v>
      </c>
      <c r="I38" s="109">
        <f t="shared" si="3"/>
        <v>91.32854578096948</v>
      </c>
      <c r="J38" s="155">
        <f t="shared" si="3"/>
        <v>3.5264483627204033</v>
      </c>
      <c r="K38" s="110">
        <f t="shared" si="3"/>
        <v>85.48684431037373</v>
      </c>
    </row>
    <row r="39" spans="1:11" ht="13.5">
      <c r="A39" s="5"/>
      <c r="B39" s="76" t="str">
        <f>+'帳票61_06(1)'!B38</f>
        <v>伊平屋村</v>
      </c>
      <c r="C39" s="92">
        <f>SUM('(ｲ)個人均等割'!C39+'(ﾛ)所得割'!C39+'(ﾊ)法人均等割'!C39+'(ﾆ)法人税割'!C39)</f>
        <v>32504</v>
      </c>
      <c r="D39" s="93">
        <f>SUM('(ｲ)個人均等割'!D39+'(ﾛ)所得割'!D39+'(ﾊ)法人均等割'!D39+'(ﾆ)法人税割'!D39)</f>
        <v>885</v>
      </c>
      <c r="E39" s="94">
        <f t="shared" si="1"/>
        <v>33389</v>
      </c>
      <c r="F39" s="92">
        <f>SUM('(ｲ)個人均等割'!F39+'(ﾛ)所得割'!F39+'(ﾊ)法人均等割'!F39+'(ﾆ)法人税割'!F39)</f>
        <v>30974</v>
      </c>
      <c r="G39" s="93">
        <f>SUM('(ｲ)個人均等割'!G39+'(ﾛ)所得割'!G39+'(ﾊ)法人均等割'!G39+'(ﾆ)法人税割'!G39)</f>
        <v>349</v>
      </c>
      <c r="H39" s="94">
        <f t="shared" si="2"/>
        <v>31323</v>
      </c>
      <c r="I39" s="111">
        <f t="shared" si="3"/>
        <v>95.29288702928869</v>
      </c>
      <c r="J39" s="204">
        <f t="shared" si="3"/>
        <v>39.43502824858757</v>
      </c>
      <c r="K39" s="112">
        <f t="shared" si="3"/>
        <v>93.81233340321663</v>
      </c>
    </row>
    <row r="40" spans="1:11" ht="13.5">
      <c r="A40" s="5"/>
      <c r="B40" s="77" t="str">
        <f>+'帳票61_06(1)'!B39</f>
        <v>伊是名村</v>
      </c>
      <c r="C40" s="95">
        <f>SUM('(ｲ)個人均等割'!C40+'(ﾛ)所得割'!C40+'(ﾊ)法人均等割'!C40+'(ﾆ)法人税割'!C40)</f>
        <v>51394</v>
      </c>
      <c r="D40" s="96">
        <f>SUM('(ｲ)個人均等割'!D40+'(ﾛ)所得割'!D40+'(ﾊ)法人均等割'!D40+'(ﾆ)法人税割'!D40)</f>
        <v>5940</v>
      </c>
      <c r="E40" s="97">
        <f t="shared" si="1"/>
        <v>57334</v>
      </c>
      <c r="F40" s="95">
        <f>SUM('(ｲ)個人均等割'!F40+'(ﾛ)所得割'!F40+'(ﾊ)法人均等割'!F40+'(ﾆ)法人税割'!F40)</f>
        <v>48956</v>
      </c>
      <c r="G40" s="96">
        <f>SUM('(ｲ)個人均等割'!G40+'(ﾛ)所得割'!G40+'(ﾊ)法人均等割'!G40+'(ﾆ)法人税割'!G40)</f>
        <v>1047</v>
      </c>
      <c r="H40" s="97">
        <f t="shared" si="2"/>
        <v>50003</v>
      </c>
      <c r="I40" s="113">
        <f t="shared" si="3"/>
        <v>95.25625559403822</v>
      </c>
      <c r="J40" s="207">
        <f t="shared" si="3"/>
        <v>17.626262626262626</v>
      </c>
      <c r="K40" s="114">
        <f t="shared" si="3"/>
        <v>87.21352077301427</v>
      </c>
    </row>
    <row r="41" spans="1:11" ht="13.5">
      <c r="A41" s="5"/>
      <c r="B41" s="75" t="str">
        <f>+'帳票61_06(1)'!B40</f>
        <v>久米島町</v>
      </c>
      <c r="C41" s="89">
        <f>SUM('(ｲ)個人均等割'!C41+'(ﾛ)所得割'!C41+'(ﾊ)法人均等割'!C41+'(ﾆ)法人税割'!C41)</f>
        <v>258008</v>
      </c>
      <c r="D41" s="90">
        <f>SUM('(ｲ)個人均等割'!D41+'(ﾛ)所得割'!D41+'(ﾊ)法人均等割'!D41+'(ﾆ)法人税割'!D41)</f>
        <v>27607</v>
      </c>
      <c r="E41" s="91">
        <f t="shared" si="1"/>
        <v>285615</v>
      </c>
      <c r="F41" s="89">
        <f>SUM('(ｲ)個人均等割'!F41+'(ﾛ)所得割'!F41+'(ﾊ)法人均等割'!F41+'(ﾆ)法人税割'!F41)</f>
        <v>248215</v>
      </c>
      <c r="G41" s="90">
        <f>SUM('(ｲ)個人均等割'!G41+'(ﾛ)所得割'!G41+'(ﾊ)法人均等割'!G41+'(ﾆ)法人税割'!G41)</f>
        <v>5763</v>
      </c>
      <c r="H41" s="91">
        <f t="shared" si="2"/>
        <v>253978</v>
      </c>
      <c r="I41" s="109">
        <f t="shared" si="3"/>
        <v>96.20438125949583</v>
      </c>
      <c r="J41" s="155">
        <f t="shared" si="3"/>
        <v>20.875140362951424</v>
      </c>
      <c r="K41" s="110">
        <f t="shared" si="3"/>
        <v>88.92320081228226</v>
      </c>
    </row>
    <row r="42" spans="1:11" ht="13.5">
      <c r="A42" s="5"/>
      <c r="B42" s="75" t="str">
        <f>+'帳票61_06(1)'!B41</f>
        <v>八重瀬町</v>
      </c>
      <c r="C42" s="89">
        <f>SUM('(ｲ)個人均等割'!C42+'(ﾛ)所得割'!C42+'(ﾊ)法人均等割'!C42+'(ﾆ)法人税割'!C42)</f>
        <v>656764</v>
      </c>
      <c r="D42" s="90">
        <f>SUM('(ｲ)個人均等割'!D42+'(ﾛ)所得割'!D42+'(ﾊ)法人均等割'!D42+'(ﾆ)法人税割'!D42)</f>
        <v>62117</v>
      </c>
      <c r="E42" s="91">
        <f t="shared" si="1"/>
        <v>718881</v>
      </c>
      <c r="F42" s="89">
        <f>SUM('(ｲ)個人均等割'!F42+'(ﾛ)所得割'!F42+'(ﾊ)法人均等割'!F42+'(ﾆ)法人税割'!F42)</f>
        <v>627987</v>
      </c>
      <c r="G42" s="90">
        <f>SUM('(ｲ)個人均等割'!G42+'(ﾛ)所得割'!G42+'(ﾊ)法人均等割'!G42+'(ﾆ)法人税割'!G42)</f>
        <v>12485</v>
      </c>
      <c r="H42" s="91">
        <f t="shared" si="2"/>
        <v>640472</v>
      </c>
      <c r="I42" s="109">
        <f t="shared" si="3"/>
        <v>95.61836519663075</v>
      </c>
      <c r="J42" s="155">
        <f t="shared" si="3"/>
        <v>20.09916769966354</v>
      </c>
      <c r="K42" s="110">
        <f t="shared" si="3"/>
        <v>89.09290967489751</v>
      </c>
    </row>
    <row r="43" spans="1:11" ht="13.5">
      <c r="A43" s="5"/>
      <c r="B43" s="75" t="str">
        <f>+'帳票61_06(1)'!B42</f>
        <v>多良間村</v>
      </c>
      <c r="C43" s="89">
        <f>SUM('(ｲ)個人均等割'!C43+'(ﾛ)所得割'!C43+'(ﾊ)法人均等割'!C43+'(ﾆ)法人税割'!C43)</f>
        <v>27336</v>
      </c>
      <c r="D43" s="90">
        <f>SUM('(ｲ)個人均等割'!D43+'(ﾛ)所得割'!D43+'(ﾊ)法人均等割'!D43+'(ﾆ)法人税割'!D43)</f>
        <v>800</v>
      </c>
      <c r="E43" s="91">
        <f t="shared" si="1"/>
        <v>28136</v>
      </c>
      <c r="F43" s="89">
        <f>SUM('(ｲ)個人均等割'!F43+'(ﾛ)所得割'!F43+'(ﾊ)法人均等割'!F43+'(ﾆ)法人税割'!F43)</f>
        <v>26861</v>
      </c>
      <c r="G43" s="90">
        <f>SUM('(ｲ)個人均等割'!G43+'(ﾛ)所得割'!G43+'(ﾊ)法人均等割'!G43+'(ﾆ)法人税割'!G43)</f>
        <v>243</v>
      </c>
      <c r="H43" s="91">
        <f t="shared" si="2"/>
        <v>27104</v>
      </c>
      <c r="I43" s="109">
        <f t="shared" si="3"/>
        <v>98.26236464735148</v>
      </c>
      <c r="J43" s="155">
        <f t="shared" si="3"/>
        <v>30.375000000000004</v>
      </c>
      <c r="K43" s="110">
        <f t="shared" si="3"/>
        <v>96.33210122263293</v>
      </c>
    </row>
    <row r="44" spans="1:11" ht="13.5">
      <c r="A44" s="5"/>
      <c r="B44" s="76" t="str">
        <f>+'帳票61_06(1)'!B43</f>
        <v>竹富町</v>
      </c>
      <c r="C44" s="92">
        <f>SUM('(ｲ)個人均等割'!C44+'(ﾛ)所得割'!C44+'(ﾊ)法人均等割'!C44+'(ﾆ)法人税割'!C44)</f>
        <v>173489</v>
      </c>
      <c r="D44" s="93">
        <f>SUM('(ｲ)個人均等割'!D44+'(ﾛ)所得割'!D44+'(ﾊ)法人均等割'!D44+'(ﾆ)法人税割'!D44)</f>
        <v>3948</v>
      </c>
      <c r="E44" s="94">
        <f t="shared" si="1"/>
        <v>177437</v>
      </c>
      <c r="F44" s="92">
        <f>SUM('(ｲ)個人均等割'!F44+'(ﾛ)所得割'!F44+'(ﾊ)法人均等割'!F44+'(ﾆ)法人税割'!F44)</f>
        <v>163838</v>
      </c>
      <c r="G44" s="93">
        <f>SUM('(ｲ)個人均等割'!G44+'(ﾛ)所得割'!G44+'(ﾊ)法人均等割'!G44+'(ﾆ)法人税割'!G44)</f>
        <v>2218</v>
      </c>
      <c r="H44" s="94">
        <f t="shared" si="2"/>
        <v>166056</v>
      </c>
      <c r="I44" s="111">
        <f t="shared" si="3"/>
        <v>94.43711128659454</v>
      </c>
      <c r="J44" s="204">
        <f t="shared" si="3"/>
        <v>56.18034447821682</v>
      </c>
      <c r="K44" s="112">
        <f t="shared" si="3"/>
        <v>93.58589245760467</v>
      </c>
    </row>
    <row r="45" spans="1:11" ht="14.25" thickBot="1">
      <c r="A45" s="5"/>
      <c r="B45" s="77" t="str">
        <f>+'帳票61_06(1)'!B44</f>
        <v>与那国町</v>
      </c>
      <c r="C45" s="95">
        <f>SUM('(ｲ)個人均等割'!C45+'(ﾛ)所得割'!C45+'(ﾊ)法人均等割'!C45+'(ﾆ)法人税割'!C45)</f>
        <v>50985</v>
      </c>
      <c r="D45" s="96">
        <f>SUM('(ｲ)個人均等割'!D45+'(ﾛ)所得割'!D45+'(ﾊ)法人均等割'!D45+'(ﾆ)法人税割'!D45)</f>
        <v>315</v>
      </c>
      <c r="E45" s="97">
        <f t="shared" si="1"/>
        <v>51300</v>
      </c>
      <c r="F45" s="95">
        <f>SUM('(ｲ)個人均等割'!F45+'(ﾛ)所得割'!F45+'(ﾊ)法人均等割'!F45+'(ﾆ)法人税割'!F45)</f>
        <v>50434</v>
      </c>
      <c r="G45" s="96">
        <f>SUM('(ｲ)個人均等割'!G45+'(ﾛ)所得割'!G45+'(ﾊ)法人均等割'!G45+'(ﾆ)法人税割'!G45)</f>
        <v>62</v>
      </c>
      <c r="H45" s="97">
        <f t="shared" si="2"/>
        <v>50496</v>
      </c>
      <c r="I45" s="113">
        <f t="shared" si="3"/>
        <v>98.91928998725116</v>
      </c>
      <c r="J45" s="207">
        <f t="shared" si="3"/>
        <v>19.682539682539684</v>
      </c>
      <c r="K45" s="114">
        <f t="shared" si="3"/>
        <v>98.4327485380117</v>
      </c>
    </row>
    <row r="46" spans="1:11" ht="14.25" thickTop="1">
      <c r="A46" s="7"/>
      <c r="B46" s="79" t="s">
        <v>65</v>
      </c>
      <c r="C46" s="98">
        <f aca="true" t="shared" si="4" ref="C46:H46">SUM(C5:C15)</f>
        <v>44949041</v>
      </c>
      <c r="D46" s="99">
        <f t="shared" si="4"/>
        <v>2855067</v>
      </c>
      <c r="E46" s="100">
        <f t="shared" si="4"/>
        <v>47804108</v>
      </c>
      <c r="F46" s="98">
        <f t="shared" si="4"/>
        <v>43653733</v>
      </c>
      <c r="G46" s="99">
        <f t="shared" si="4"/>
        <v>713456</v>
      </c>
      <c r="H46" s="100">
        <f t="shared" si="4"/>
        <v>44367189</v>
      </c>
      <c r="I46" s="115">
        <f t="shared" si="3"/>
        <v>97.11827444772403</v>
      </c>
      <c r="J46" s="219">
        <f t="shared" si="3"/>
        <v>24.98911584211509</v>
      </c>
      <c r="K46" s="116">
        <f t="shared" si="3"/>
        <v>92.81041077055554</v>
      </c>
    </row>
    <row r="47" spans="1:11" ht="14.25" thickBot="1">
      <c r="A47" s="7"/>
      <c r="B47" s="80" t="s">
        <v>66</v>
      </c>
      <c r="C47" s="101">
        <f aca="true" t="shared" si="5" ref="C47:H47">SUM(C16:C45)</f>
        <v>11073738</v>
      </c>
      <c r="D47" s="102">
        <f t="shared" si="5"/>
        <v>735927</v>
      </c>
      <c r="E47" s="103">
        <f t="shared" si="5"/>
        <v>11809665</v>
      </c>
      <c r="F47" s="101">
        <f t="shared" si="5"/>
        <v>10652637</v>
      </c>
      <c r="G47" s="102">
        <f t="shared" si="5"/>
        <v>183638</v>
      </c>
      <c r="H47" s="103">
        <f t="shared" si="5"/>
        <v>10836275</v>
      </c>
      <c r="I47" s="117">
        <f t="shared" si="3"/>
        <v>96.19730031539486</v>
      </c>
      <c r="J47" s="216">
        <f t="shared" si="3"/>
        <v>24.953290204055563</v>
      </c>
      <c r="K47" s="118">
        <f t="shared" si="3"/>
        <v>91.75768321963409</v>
      </c>
    </row>
    <row r="48" spans="2:11" ht="14.25" thickBot="1">
      <c r="B48" s="82" t="s">
        <v>114</v>
      </c>
      <c r="C48" s="104">
        <f aca="true" t="shared" si="6" ref="C48:H48">SUM(C46:C47)</f>
        <v>56022779</v>
      </c>
      <c r="D48" s="105">
        <f t="shared" si="6"/>
        <v>3590994</v>
      </c>
      <c r="E48" s="106">
        <f t="shared" si="6"/>
        <v>59613773</v>
      </c>
      <c r="F48" s="104">
        <f t="shared" si="6"/>
        <v>54306370</v>
      </c>
      <c r="G48" s="105">
        <f t="shared" si="6"/>
        <v>897094</v>
      </c>
      <c r="H48" s="106">
        <f t="shared" si="6"/>
        <v>55203464</v>
      </c>
      <c r="I48" s="119">
        <f t="shared" si="3"/>
        <v>96.93623017165928</v>
      </c>
      <c r="J48" s="224">
        <f t="shared" si="3"/>
        <v>24.981773848689247</v>
      </c>
      <c r="K48" s="120">
        <f t="shared" si="3"/>
        <v>92.60186232466782</v>
      </c>
    </row>
  </sheetData>
  <sheetProtection/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68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+'帳票61_06(1)'!AD4</f>
        <v>344275</v>
      </c>
      <c r="D5" s="127">
        <f>+'帳票61_06(1)'!AE4</f>
        <v>25595</v>
      </c>
      <c r="E5" s="128">
        <f aca="true" t="shared" si="0" ref="E5:E36">SUM(C5:D5)</f>
        <v>369870</v>
      </c>
      <c r="F5" s="126">
        <f>+'帳票61_06(1)'!AI4</f>
        <v>333130</v>
      </c>
      <c r="G5" s="127">
        <f>+'帳票61_06(1)'!AJ4</f>
        <v>6033</v>
      </c>
      <c r="H5" s="128">
        <f aca="true" t="shared" si="1" ref="H5:H36">SUM(F5:G5)</f>
        <v>339163</v>
      </c>
      <c r="I5" s="141">
        <f>IF(C5=0,"－",(F5/C5)*100)</f>
        <v>96.76276232662843</v>
      </c>
      <c r="J5" s="142">
        <f aca="true" t="shared" si="2" ref="J5:K36">IF(D5=0,"－",(G5/D5)*100)</f>
        <v>23.571009962883377</v>
      </c>
      <c r="K5" s="143">
        <f>IF(E5=0,"－",(H5/E5)*100)</f>
        <v>91.69789385459755</v>
      </c>
    </row>
    <row r="6" spans="1:11" ht="13.5">
      <c r="A6" s="17"/>
      <c r="B6" s="75" t="str">
        <f>+'帳票61_06(1)'!B5</f>
        <v>宜野湾市</v>
      </c>
      <c r="C6" s="129">
        <f>+'帳票61_06(1)'!AD5</f>
        <v>100072</v>
      </c>
      <c r="D6" s="130">
        <f>+'帳票61_06(1)'!AE5</f>
        <v>9268</v>
      </c>
      <c r="E6" s="131">
        <f t="shared" si="0"/>
        <v>109340</v>
      </c>
      <c r="F6" s="129">
        <f>+'帳票61_06(1)'!AI5</f>
        <v>95767</v>
      </c>
      <c r="G6" s="130">
        <f>+'帳票61_06(1)'!AJ5</f>
        <v>2211</v>
      </c>
      <c r="H6" s="131">
        <f t="shared" si="1"/>
        <v>97978</v>
      </c>
      <c r="I6" s="144">
        <f aca="true" t="shared" si="3" ref="I6:K48">IF(C6=0,"－",(F6/C6)*100)</f>
        <v>95.69809736989367</v>
      </c>
      <c r="J6" s="145">
        <f t="shared" si="2"/>
        <v>23.85627967198964</v>
      </c>
      <c r="K6" s="146">
        <f t="shared" si="2"/>
        <v>89.60856045363089</v>
      </c>
    </row>
    <row r="7" spans="1:11" ht="13.5">
      <c r="A7" s="17"/>
      <c r="B7" s="75" t="str">
        <f>+'帳票61_06(1)'!B6</f>
        <v>石垣市</v>
      </c>
      <c r="C7" s="129">
        <f>+'帳票61_06(1)'!AD6</f>
        <v>48938</v>
      </c>
      <c r="D7" s="130">
        <f>+'帳票61_06(1)'!AE6</f>
        <v>3377</v>
      </c>
      <c r="E7" s="131">
        <f t="shared" si="0"/>
        <v>52315</v>
      </c>
      <c r="F7" s="129">
        <f>+'帳票61_06(1)'!AI6</f>
        <v>47119</v>
      </c>
      <c r="G7" s="130">
        <f>+'帳票61_06(1)'!AJ6</f>
        <v>988</v>
      </c>
      <c r="H7" s="131">
        <f t="shared" si="1"/>
        <v>48107</v>
      </c>
      <c r="I7" s="144">
        <f t="shared" si="3"/>
        <v>96.28305202501124</v>
      </c>
      <c r="J7" s="145">
        <f t="shared" si="2"/>
        <v>29.256736748593426</v>
      </c>
      <c r="K7" s="146">
        <f t="shared" si="2"/>
        <v>91.95641785338813</v>
      </c>
    </row>
    <row r="8" spans="1:11" ht="13.5">
      <c r="A8" s="17"/>
      <c r="B8" s="75" t="str">
        <f>+'帳票61_06(1)'!B7</f>
        <v>浦添市</v>
      </c>
      <c r="C8" s="129">
        <f>+'帳票61_06(1)'!AD7</f>
        <v>125622</v>
      </c>
      <c r="D8" s="130">
        <f>+'帳票61_06(1)'!AE7</f>
        <v>6391</v>
      </c>
      <c r="E8" s="131">
        <f t="shared" si="0"/>
        <v>132013</v>
      </c>
      <c r="F8" s="129">
        <f>+'帳票61_06(1)'!AI7</f>
        <v>122347</v>
      </c>
      <c r="G8" s="130">
        <f>+'帳票61_06(1)'!AJ7</f>
        <v>2141</v>
      </c>
      <c r="H8" s="131">
        <f t="shared" si="1"/>
        <v>124488</v>
      </c>
      <c r="I8" s="144">
        <f t="shared" si="3"/>
        <v>97.39297256849915</v>
      </c>
      <c r="J8" s="145">
        <f t="shared" si="2"/>
        <v>33.500234705053984</v>
      </c>
      <c r="K8" s="146">
        <f t="shared" si="2"/>
        <v>94.29980380720082</v>
      </c>
    </row>
    <row r="9" spans="1:11" ht="13.5">
      <c r="A9" s="17"/>
      <c r="B9" s="76" t="str">
        <f>+'帳票61_06(1)'!B8</f>
        <v>名護市</v>
      </c>
      <c r="C9" s="132">
        <f>+'帳票61_06(1)'!AD8</f>
        <v>62621</v>
      </c>
      <c r="D9" s="133">
        <f>+'帳票61_06(1)'!AE8</f>
        <v>5507</v>
      </c>
      <c r="E9" s="134">
        <f t="shared" si="0"/>
        <v>68128</v>
      </c>
      <c r="F9" s="132">
        <f>+'帳票61_06(1)'!AI8</f>
        <v>59964</v>
      </c>
      <c r="G9" s="133">
        <f>+'帳票61_06(1)'!AJ8</f>
        <v>1177</v>
      </c>
      <c r="H9" s="134">
        <f t="shared" si="1"/>
        <v>61141</v>
      </c>
      <c r="I9" s="147">
        <f t="shared" si="3"/>
        <v>95.75701442008273</v>
      </c>
      <c r="J9" s="148">
        <f t="shared" si="2"/>
        <v>21.37279825676412</v>
      </c>
      <c r="K9" s="149">
        <f t="shared" si="2"/>
        <v>89.7443048379521</v>
      </c>
    </row>
    <row r="10" spans="1:11" ht="13.5">
      <c r="A10" s="17"/>
      <c r="B10" s="77" t="str">
        <f>+'帳票61_06(1)'!B9</f>
        <v>糸満市</v>
      </c>
      <c r="C10" s="135">
        <f>+'帳票61_06(1)'!AD9</f>
        <v>56789</v>
      </c>
      <c r="D10" s="136">
        <f>+'帳票61_06(1)'!AE9</f>
        <v>3167</v>
      </c>
      <c r="E10" s="137">
        <f t="shared" si="0"/>
        <v>59956</v>
      </c>
      <c r="F10" s="135">
        <f>+'帳票61_06(1)'!AI9</f>
        <v>54514</v>
      </c>
      <c r="G10" s="136">
        <f>+'帳票61_06(1)'!AJ9</f>
        <v>1410</v>
      </c>
      <c r="H10" s="137">
        <f t="shared" si="1"/>
        <v>55924</v>
      </c>
      <c r="I10" s="150">
        <f t="shared" si="3"/>
        <v>95.99394248886229</v>
      </c>
      <c r="J10" s="151">
        <f t="shared" si="2"/>
        <v>44.52162930217872</v>
      </c>
      <c r="K10" s="152">
        <f t="shared" si="2"/>
        <v>93.27506838348121</v>
      </c>
    </row>
    <row r="11" spans="1:11" ht="13.5">
      <c r="A11" s="17"/>
      <c r="B11" s="75" t="str">
        <f>+'帳票61_06(1)'!B10</f>
        <v>沖縄市</v>
      </c>
      <c r="C11" s="129">
        <f>+'帳票61_06(1)'!AD10</f>
        <v>132281</v>
      </c>
      <c r="D11" s="130">
        <f>+'帳票61_06(1)'!AE10</f>
        <v>8477</v>
      </c>
      <c r="E11" s="131">
        <f t="shared" si="0"/>
        <v>140758</v>
      </c>
      <c r="F11" s="129">
        <f>+'帳票61_06(1)'!AI10</f>
        <v>126791</v>
      </c>
      <c r="G11" s="130">
        <f>+'帳票61_06(1)'!AJ10</f>
        <v>2463</v>
      </c>
      <c r="H11" s="131">
        <f t="shared" si="1"/>
        <v>129254</v>
      </c>
      <c r="I11" s="144">
        <f t="shared" si="3"/>
        <v>95.84974410535149</v>
      </c>
      <c r="J11" s="145">
        <f t="shared" si="2"/>
        <v>29.05509024419016</v>
      </c>
      <c r="K11" s="146">
        <f t="shared" si="2"/>
        <v>91.82710751786755</v>
      </c>
    </row>
    <row r="12" spans="1:11" ht="13.5">
      <c r="A12" s="17"/>
      <c r="B12" s="75" t="str">
        <f>+'帳票61_06(1)'!B11</f>
        <v>豊見城市</v>
      </c>
      <c r="C12" s="129">
        <f>+'帳票61_06(1)'!AD11</f>
        <v>49659</v>
      </c>
      <c r="D12" s="130">
        <f>+'帳票61_06(1)'!AE11</f>
        <v>5071</v>
      </c>
      <c r="E12" s="131">
        <f t="shared" si="0"/>
        <v>54730</v>
      </c>
      <c r="F12" s="129">
        <f>+'帳票61_06(1)'!AI11</f>
        <v>47799</v>
      </c>
      <c r="G12" s="130">
        <f>+'帳票61_06(1)'!AJ11</f>
        <v>799</v>
      </c>
      <c r="H12" s="131">
        <f t="shared" si="1"/>
        <v>48598</v>
      </c>
      <c r="I12" s="144">
        <f t="shared" si="3"/>
        <v>96.25445538573068</v>
      </c>
      <c r="J12" s="145">
        <f t="shared" si="2"/>
        <v>15.756261092486689</v>
      </c>
      <c r="K12" s="146">
        <f t="shared" si="2"/>
        <v>88.79590718070529</v>
      </c>
    </row>
    <row r="13" spans="1:11" ht="13.5">
      <c r="A13" s="17"/>
      <c r="B13" s="75" t="str">
        <f>+'帳票61_06(1)'!B12</f>
        <v>うるま市</v>
      </c>
      <c r="C13" s="129">
        <f>+'帳票61_06(1)'!AD12</f>
        <v>111931</v>
      </c>
      <c r="D13" s="130">
        <f>+'帳票61_06(1)'!AE12</f>
        <v>12001</v>
      </c>
      <c r="E13" s="131">
        <f t="shared" si="0"/>
        <v>123932</v>
      </c>
      <c r="F13" s="129">
        <f>+'帳票61_06(1)'!AI12</f>
        <v>105890</v>
      </c>
      <c r="G13" s="130">
        <f>+'帳票61_06(1)'!AJ12</f>
        <v>2736</v>
      </c>
      <c r="H13" s="131">
        <f t="shared" si="1"/>
        <v>108626</v>
      </c>
      <c r="I13" s="144">
        <f t="shared" si="3"/>
        <v>94.60292501630468</v>
      </c>
      <c r="J13" s="145">
        <f t="shared" si="2"/>
        <v>22.79810015832014</v>
      </c>
      <c r="K13" s="146">
        <f t="shared" si="2"/>
        <v>87.64967885614692</v>
      </c>
    </row>
    <row r="14" spans="1:11" ht="13.5">
      <c r="A14" s="17"/>
      <c r="B14" s="76" t="str">
        <f>+'帳票61_06(1)'!B13</f>
        <v>宮古島市</v>
      </c>
      <c r="C14" s="132">
        <f>+'帳票61_06(1)'!AD13</f>
        <v>47787</v>
      </c>
      <c r="D14" s="133">
        <f>+'帳票61_06(1)'!AE13</f>
        <v>5020</v>
      </c>
      <c r="E14" s="134">
        <f>SUM(C14:D14)</f>
        <v>52807</v>
      </c>
      <c r="F14" s="132">
        <f>+'帳票61_06(1)'!AI13</f>
        <v>46926</v>
      </c>
      <c r="G14" s="133">
        <f>+'帳票61_06(1)'!AJ13</f>
        <v>1310</v>
      </c>
      <c r="H14" s="134">
        <f>SUM(F14:G14)</f>
        <v>48236</v>
      </c>
      <c r="I14" s="147">
        <f t="shared" si="3"/>
        <v>98.19825475547744</v>
      </c>
      <c r="J14" s="148">
        <f t="shared" si="2"/>
        <v>26.095617529880478</v>
      </c>
      <c r="K14" s="149">
        <f t="shared" si="2"/>
        <v>91.34395061260818</v>
      </c>
    </row>
    <row r="15" spans="1:11" ht="13.5">
      <c r="A15" s="17"/>
      <c r="B15" s="77" t="str">
        <f>+'帳票61_06(1)'!B14</f>
        <v>南城市</v>
      </c>
      <c r="C15" s="135">
        <f>+'帳票61_06(1)'!AD14</f>
        <v>57759</v>
      </c>
      <c r="D15" s="136">
        <f>+'帳票61_06(1)'!AE14</f>
        <v>3703</v>
      </c>
      <c r="E15" s="137">
        <f t="shared" si="0"/>
        <v>61462</v>
      </c>
      <c r="F15" s="135">
        <f>+'帳票61_06(1)'!AI14</f>
        <v>55561</v>
      </c>
      <c r="G15" s="136">
        <f>+'帳票61_06(1)'!AJ14</f>
        <v>740</v>
      </c>
      <c r="H15" s="137">
        <f t="shared" si="1"/>
        <v>56301</v>
      </c>
      <c r="I15" s="150">
        <f t="shared" si="3"/>
        <v>96.19453245381672</v>
      </c>
      <c r="J15" s="151">
        <f t="shared" si="2"/>
        <v>19.98379692141507</v>
      </c>
      <c r="K15" s="152">
        <f t="shared" si="2"/>
        <v>91.60294165500635</v>
      </c>
    </row>
    <row r="16" spans="1:11" ht="13.5">
      <c r="A16" s="17"/>
      <c r="B16" s="78" t="str">
        <f>+'帳票61_06(1)'!B15</f>
        <v>国頭村</v>
      </c>
      <c r="C16" s="126">
        <f>+'帳票61_06(1)'!AD15</f>
        <v>6663</v>
      </c>
      <c r="D16" s="127">
        <f>+'帳票61_06(1)'!AE15</f>
        <v>453</v>
      </c>
      <c r="E16" s="128">
        <f t="shared" si="0"/>
        <v>7116</v>
      </c>
      <c r="F16" s="126">
        <f>+'帳票61_06(1)'!AI15</f>
        <v>6314</v>
      </c>
      <c r="G16" s="127">
        <f>+'帳票61_06(1)'!AJ15</f>
        <v>123</v>
      </c>
      <c r="H16" s="128">
        <f t="shared" si="1"/>
        <v>6437</v>
      </c>
      <c r="I16" s="141">
        <f t="shared" si="3"/>
        <v>94.76211916554105</v>
      </c>
      <c r="J16" s="142">
        <f t="shared" si="2"/>
        <v>27.1523178807947</v>
      </c>
      <c r="K16" s="143">
        <f t="shared" si="2"/>
        <v>90.45812254075322</v>
      </c>
    </row>
    <row r="17" spans="1:11" ht="13.5">
      <c r="A17" s="17"/>
      <c r="B17" s="75" t="str">
        <f>+'帳票61_06(1)'!B16</f>
        <v>大宜味村</v>
      </c>
      <c r="C17" s="129">
        <f>+'帳票61_06(1)'!AD16</f>
        <v>2874</v>
      </c>
      <c r="D17" s="130">
        <f>+'帳票61_06(1)'!AE16</f>
        <v>259</v>
      </c>
      <c r="E17" s="131">
        <f t="shared" si="0"/>
        <v>3133</v>
      </c>
      <c r="F17" s="129">
        <f>+'帳票61_06(1)'!AI16</f>
        <v>2697</v>
      </c>
      <c r="G17" s="130">
        <f>+'帳票61_06(1)'!AJ16</f>
        <v>45</v>
      </c>
      <c r="H17" s="131">
        <f t="shared" si="1"/>
        <v>2742</v>
      </c>
      <c r="I17" s="144">
        <f t="shared" si="3"/>
        <v>93.84133611691024</v>
      </c>
      <c r="J17" s="145">
        <f t="shared" si="2"/>
        <v>17.374517374517374</v>
      </c>
      <c r="K17" s="146">
        <f t="shared" si="2"/>
        <v>87.51994893073731</v>
      </c>
    </row>
    <row r="18" spans="1:11" ht="13.5">
      <c r="A18" s="17"/>
      <c r="B18" s="75" t="str">
        <f>+'帳票61_06(1)'!B17</f>
        <v>東村</v>
      </c>
      <c r="C18" s="129">
        <f>+'帳票61_06(1)'!AD17</f>
        <v>1637</v>
      </c>
      <c r="D18" s="130">
        <f>+'帳票61_06(1)'!AE17</f>
        <v>0</v>
      </c>
      <c r="E18" s="131">
        <f t="shared" si="0"/>
        <v>1637</v>
      </c>
      <c r="F18" s="129">
        <f>+'帳票61_06(1)'!AI17</f>
        <v>1568</v>
      </c>
      <c r="G18" s="130">
        <f>+'帳票61_06(1)'!AJ17</f>
        <v>0</v>
      </c>
      <c r="H18" s="131">
        <f t="shared" si="1"/>
        <v>1568</v>
      </c>
      <c r="I18" s="144">
        <f t="shared" si="3"/>
        <v>95.7849725106903</v>
      </c>
      <c r="J18" s="145" t="str">
        <f t="shared" si="2"/>
        <v>－</v>
      </c>
      <c r="K18" s="146">
        <f t="shared" si="2"/>
        <v>95.7849725106903</v>
      </c>
    </row>
    <row r="19" spans="1:11" ht="13.5">
      <c r="A19" s="17"/>
      <c r="B19" s="76" t="str">
        <f>+'帳票61_06(1)'!B18</f>
        <v>今帰仁村</v>
      </c>
      <c r="C19" s="132">
        <f>+'帳票61_06(1)'!AD18</f>
        <v>7855</v>
      </c>
      <c r="D19" s="133">
        <f>+'帳票61_06(1)'!AE18</f>
        <v>665</v>
      </c>
      <c r="E19" s="134">
        <f t="shared" si="0"/>
        <v>8520</v>
      </c>
      <c r="F19" s="132">
        <f>+'帳票61_06(1)'!AI18</f>
        <v>7510</v>
      </c>
      <c r="G19" s="133">
        <f>+'帳票61_06(1)'!AJ18</f>
        <v>103</v>
      </c>
      <c r="H19" s="134">
        <f t="shared" si="1"/>
        <v>7613</v>
      </c>
      <c r="I19" s="147">
        <f t="shared" si="3"/>
        <v>95.60789306174411</v>
      </c>
      <c r="J19" s="148">
        <f t="shared" si="2"/>
        <v>15.488721804511279</v>
      </c>
      <c r="K19" s="149">
        <f t="shared" si="2"/>
        <v>89.35446009389672</v>
      </c>
    </row>
    <row r="20" spans="1:11" ht="13.5">
      <c r="A20" s="17"/>
      <c r="B20" s="77" t="str">
        <f>+'帳票61_06(1)'!B19</f>
        <v>本部町</v>
      </c>
      <c r="C20" s="135">
        <f>+'帳票61_06(1)'!AD19</f>
        <v>13275</v>
      </c>
      <c r="D20" s="136">
        <f>+'帳票61_06(1)'!AE19</f>
        <v>1170</v>
      </c>
      <c r="E20" s="137">
        <f t="shared" si="0"/>
        <v>14445</v>
      </c>
      <c r="F20" s="135">
        <f>+'帳票61_06(1)'!AI19</f>
        <v>12586</v>
      </c>
      <c r="G20" s="136">
        <f>+'帳票61_06(1)'!AJ19</f>
        <v>212</v>
      </c>
      <c r="H20" s="137">
        <f t="shared" si="1"/>
        <v>12798</v>
      </c>
      <c r="I20" s="150">
        <f t="shared" si="3"/>
        <v>94.80979284369116</v>
      </c>
      <c r="J20" s="151">
        <f t="shared" si="2"/>
        <v>18.11965811965812</v>
      </c>
      <c r="K20" s="152">
        <f t="shared" si="2"/>
        <v>88.59813084112149</v>
      </c>
    </row>
    <row r="21" spans="1:11" ht="13.5">
      <c r="A21" s="17"/>
      <c r="B21" s="75" t="str">
        <f>+'帳票61_06(1)'!B20</f>
        <v>恩納村</v>
      </c>
      <c r="C21" s="129">
        <f>+'帳票61_06(1)'!AD20</f>
        <v>11183</v>
      </c>
      <c r="D21" s="130">
        <f>+'帳票61_06(1)'!AE20</f>
        <v>1275</v>
      </c>
      <c r="E21" s="131">
        <f t="shared" si="0"/>
        <v>12458</v>
      </c>
      <c r="F21" s="129">
        <f>+'帳票61_06(1)'!AI20</f>
        <v>9689</v>
      </c>
      <c r="G21" s="130">
        <f>+'帳票61_06(1)'!AJ20</f>
        <v>218</v>
      </c>
      <c r="H21" s="131">
        <f t="shared" si="1"/>
        <v>9907</v>
      </c>
      <c r="I21" s="144">
        <f t="shared" si="3"/>
        <v>86.64043637664311</v>
      </c>
      <c r="J21" s="145">
        <f t="shared" si="2"/>
        <v>17.098039215686274</v>
      </c>
      <c r="K21" s="146">
        <f t="shared" si="2"/>
        <v>79.52319794509552</v>
      </c>
    </row>
    <row r="22" spans="1:11" ht="13.5">
      <c r="A22" s="17"/>
      <c r="B22" s="75" t="str">
        <f>+'帳票61_06(1)'!B21</f>
        <v>宜野座村</v>
      </c>
      <c r="C22" s="129">
        <f>+'帳票61_06(1)'!AD21</f>
        <v>5807</v>
      </c>
      <c r="D22" s="130">
        <f>+'帳票61_06(1)'!AE21</f>
        <v>1304</v>
      </c>
      <c r="E22" s="131">
        <f t="shared" si="0"/>
        <v>7111</v>
      </c>
      <c r="F22" s="129">
        <f>+'帳票61_06(1)'!AI21</f>
        <v>5459</v>
      </c>
      <c r="G22" s="130">
        <f>+'帳票61_06(1)'!AJ21</f>
        <v>441</v>
      </c>
      <c r="H22" s="131">
        <f t="shared" si="1"/>
        <v>5900</v>
      </c>
      <c r="I22" s="144">
        <f t="shared" si="3"/>
        <v>94.00723265024969</v>
      </c>
      <c r="J22" s="145">
        <f t="shared" si="2"/>
        <v>33.81901840490797</v>
      </c>
      <c r="K22" s="146">
        <f t="shared" si="2"/>
        <v>82.9700464069751</v>
      </c>
    </row>
    <row r="23" spans="1:11" ht="13.5">
      <c r="A23" s="17"/>
      <c r="B23" s="75" t="str">
        <f>+'帳票61_06(1)'!B22</f>
        <v>金武町</v>
      </c>
      <c r="C23" s="129">
        <f>+'帳票61_06(1)'!AD22</f>
        <v>14968</v>
      </c>
      <c r="D23" s="130">
        <f>+'帳票61_06(1)'!AE22</f>
        <v>3357</v>
      </c>
      <c r="E23" s="131">
        <f t="shared" si="0"/>
        <v>18325</v>
      </c>
      <c r="F23" s="129">
        <f>+'帳票61_06(1)'!AI22</f>
        <v>10073</v>
      </c>
      <c r="G23" s="130">
        <f>+'帳票61_06(1)'!AJ22</f>
        <v>259</v>
      </c>
      <c r="H23" s="131">
        <f t="shared" si="1"/>
        <v>10332</v>
      </c>
      <c r="I23" s="144">
        <f t="shared" si="3"/>
        <v>67.29690005344735</v>
      </c>
      <c r="J23" s="145">
        <f t="shared" si="2"/>
        <v>7.7152219243372056</v>
      </c>
      <c r="K23" s="146">
        <f t="shared" si="2"/>
        <v>56.38199181446112</v>
      </c>
    </row>
    <row r="24" spans="1:11" ht="13.5">
      <c r="A24" s="17"/>
      <c r="B24" s="76" t="str">
        <f>+'帳票61_06(1)'!B23</f>
        <v>伊江村</v>
      </c>
      <c r="C24" s="132">
        <f>+'帳票61_06(1)'!AD23</f>
        <v>3905</v>
      </c>
      <c r="D24" s="133">
        <f>+'帳票61_06(1)'!AE23</f>
        <v>117</v>
      </c>
      <c r="E24" s="134">
        <f t="shared" si="0"/>
        <v>4022</v>
      </c>
      <c r="F24" s="132">
        <f>+'帳票61_06(1)'!AI23</f>
        <v>3860</v>
      </c>
      <c r="G24" s="133">
        <f>+'帳票61_06(1)'!AJ23</f>
        <v>48</v>
      </c>
      <c r="H24" s="134">
        <f t="shared" si="1"/>
        <v>3908</v>
      </c>
      <c r="I24" s="147">
        <f t="shared" si="3"/>
        <v>98.84763124199743</v>
      </c>
      <c r="J24" s="148">
        <f t="shared" si="2"/>
        <v>41.02564102564102</v>
      </c>
      <c r="K24" s="149">
        <f t="shared" si="2"/>
        <v>97.16558925907509</v>
      </c>
    </row>
    <row r="25" spans="1:11" ht="13.5">
      <c r="A25" s="17"/>
      <c r="B25" s="77" t="str">
        <f>+'帳票61_06(1)'!B24</f>
        <v>読谷村</v>
      </c>
      <c r="C25" s="135">
        <f>+'帳票61_06(1)'!AD24</f>
        <v>39499</v>
      </c>
      <c r="D25" s="136">
        <f>+'帳票61_06(1)'!AE24</f>
        <v>2345</v>
      </c>
      <c r="E25" s="137">
        <f t="shared" si="0"/>
        <v>41844</v>
      </c>
      <c r="F25" s="135">
        <f>+'帳票61_06(1)'!AI24</f>
        <v>38152</v>
      </c>
      <c r="G25" s="136">
        <f>+'帳票61_06(1)'!AJ24</f>
        <v>945</v>
      </c>
      <c r="H25" s="137">
        <f t="shared" si="1"/>
        <v>39097</v>
      </c>
      <c r="I25" s="150">
        <f t="shared" si="3"/>
        <v>96.58978708321729</v>
      </c>
      <c r="J25" s="151">
        <f t="shared" si="2"/>
        <v>40.298507462686565</v>
      </c>
      <c r="K25" s="152">
        <f t="shared" si="2"/>
        <v>93.43514004397285</v>
      </c>
    </row>
    <row r="26" spans="1:11" ht="13.5">
      <c r="A26" s="17"/>
      <c r="B26" s="75" t="str">
        <f>+'帳票61_06(1)'!B25</f>
        <v>嘉手納町</v>
      </c>
      <c r="C26" s="129">
        <f>+'帳票61_06(1)'!AD25</f>
        <v>20147</v>
      </c>
      <c r="D26" s="130">
        <f>+'帳票61_06(1)'!AE25</f>
        <v>1623</v>
      </c>
      <c r="E26" s="131">
        <f t="shared" si="0"/>
        <v>21770</v>
      </c>
      <c r="F26" s="129">
        <f>+'帳票61_06(1)'!AI25</f>
        <v>18761</v>
      </c>
      <c r="G26" s="130">
        <f>+'帳票61_06(1)'!AJ25</f>
        <v>412</v>
      </c>
      <c r="H26" s="131">
        <f t="shared" si="1"/>
        <v>19173</v>
      </c>
      <c r="I26" s="144">
        <f t="shared" si="3"/>
        <v>93.12056385566089</v>
      </c>
      <c r="J26" s="145">
        <f t="shared" si="2"/>
        <v>25.385089340727045</v>
      </c>
      <c r="K26" s="146">
        <f t="shared" si="2"/>
        <v>88.07073954983923</v>
      </c>
    </row>
    <row r="27" spans="1:11" ht="13.5">
      <c r="A27" s="17"/>
      <c r="B27" s="75" t="str">
        <f>+'帳票61_06(1)'!B26</f>
        <v>北谷町</v>
      </c>
      <c r="C27" s="129">
        <f>+'帳票61_06(1)'!AD26</f>
        <v>29822</v>
      </c>
      <c r="D27" s="130">
        <f>+'帳票61_06(1)'!AE26</f>
        <v>1795</v>
      </c>
      <c r="E27" s="131">
        <f t="shared" si="0"/>
        <v>31617</v>
      </c>
      <c r="F27" s="129">
        <f>+'帳票61_06(1)'!AI26</f>
        <v>28708</v>
      </c>
      <c r="G27" s="130">
        <f>+'帳票61_06(1)'!AJ26</f>
        <v>394</v>
      </c>
      <c r="H27" s="131">
        <f t="shared" si="1"/>
        <v>29102</v>
      </c>
      <c r="I27" s="144">
        <f t="shared" si="3"/>
        <v>96.26450271611562</v>
      </c>
      <c r="J27" s="145">
        <f t="shared" si="2"/>
        <v>21.949860724233982</v>
      </c>
      <c r="K27" s="146">
        <f t="shared" si="2"/>
        <v>92.04541860391562</v>
      </c>
    </row>
    <row r="28" spans="1:11" ht="13.5">
      <c r="A28" s="17"/>
      <c r="B28" s="75" t="str">
        <f>+'帳票61_06(1)'!B27</f>
        <v>北中城村</v>
      </c>
      <c r="C28" s="129">
        <f>+'帳票61_06(1)'!AD27</f>
        <v>17952</v>
      </c>
      <c r="D28" s="130">
        <f>+'帳票61_06(1)'!AE27</f>
        <v>2528</v>
      </c>
      <c r="E28" s="131">
        <f t="shared" si="0"/>
        <v>20480</v>
      </c>
      <c r="F28" s="129">
        <f>+'帳票61_06(1)'!AI27</f>
        <v>17262</v>
      </c>
      <c r="G28" s="130">
        <f>+'帳票61_06(1)'!AJ27</f>
        <v>432</v>
      </c>
      <c r="H28" s="131">
        <f t="shared" si="1"/>
        <v>17694</v>
      </c>
      <c r="I28" s="144">
        <f t="shared" si="3"/>
        <v>96.15641711229947</v>
      </c>
      <c r="J28" s="145">
        <f t="shared" si="2"/>
        <v>17.088607594936708</v>
      </c>
      <c r="K28" s="146">
        <f t="shared" si="2"/>
        <v>86.396484375</v>
      </c>
    </row>
    <row r="29" spans="1:11" ht="13.5">
      <c r="A29" s="17"/>
      <c r="B29" s="76" t="str">
        <f>+'帳票61_06(1)'!B28</f>
        <v>中城村</v>
      </c>
      <c r="C29" s="132">
        <f>+'帳票61_06(1)'!AD28</f>
        <v>17360</v>
      </c>
      <c r="D29" s="133">
        <f>+'帳票61_06(1)'!AE28</f>
        <v>1386</v>
      </c>
      <c r="E29" s="134">
        <f t="shared" si="0"/>
        <v>18746</v>
      </c>
      <c r="F29" s="132">
        <f>+'帳票61_06(1)'!AI28</f>
        <v>16772</v>
      </c>
      <c r="G29" s="133">
        <f>+'帳票61_06(1)'!AJ28</f>
        <v>318</v>
      </c>
      <c r="H29" s="134">
        <f t="shared" si="1"/>
        <v>17090</v>
      </c>
      <c r="I29" s="147">
        <f t="shared" si="3"/>
        <v>96.61290322580646</v>
      </c>
      <c r="J29" s="148">
        <f t="shared" si="2"/>
        <v>22.943722943722943</v>
      </c>
      <c r="K29" s="149">
        <f t="shared" si="2"/>
        <v>91.16611543796009</v>
      </c>
    </row>
    <row r="30" spans="1:11" ht="13.5">
      <c r="A30" s="17"/>
      <c r="B30" s="77" t="str">
        <f>+'帳票61_06(1)'!B29</f>
        <v>西原町</v>
      </c>
      <c r="C30" s="135">
        <f>+'帳票61_06(1)'!AD29</f>
        <v>36784</v>
      </c>
      <c r="D30" s="136">
        <f>+'帳票61_06(1)'!AE29</f>
        <v>2963</v>
      </c>
      <c r="E30" s="137">
        <f t="shared" si="0"/>
        <v>39747</v>
      </c>
      <c r="F30" s="135">
        <f>+'帳票61_06(1)'!AI29</f>
        <v>35701</v>
      </c>
      <c r="G30" s="136">
        <f>+'帳票61_06(1)'!AJ29</f>
        <v>973</v>
      </c>
      <c r="H30" s="137">
        <f t="shared" si="1"/>
        <v>36674</v>
      </c>
      <c r="I30" s="150">
        <f t="shared" si="3"/>
        <v>97.05578512396694</v>
      </c>
      <c r="J30" s="151">
        <f t="shared" si="2"/>
        <v>32.83833952075599</v>
      </c>
      <c r="K30" s="152">
        <f t="shared" si="2"/>
        <v>92.26859888796639</v>
      </c>
    </row>
    <row r="31" spans="1:11" ht="13.5">
      <c r="A31" s="17"/>
      <c r="B31" s="75" t="str">
        <f>+'帳票61_06(1)'!B30</f>
        <v>与那原町</v>
      </c>
      <c r="C31" s="129">
        <f>+'帳票61_06(1)'!AD30</f>
        <v>17078</v>
      </c>
      <c r="D31" s="130">
        <f>+'帳票61_06(1)'!AE30</f>
        <v>858</v>
      </c>
      <c r="E31" s="131">
        <f t="shared" si="0"/>
        <v>17936</v>
      </c>
      <c r="F31" s="129">
        <f>+'帳票61_06(1)'!AI30</f>
        <v>16648</v>
      </c>
      <c r="G31" s="130">
        <f>+'帳票61_06(1)'!AJ30</f>
        <v>309</v>
      </c>
      <c r="H31" s="131">
        <f t="shared" si="1"/>
        <v>16957</v>
      </c>
      <c r="I31" s="144">
        <f t="shared" si="3"/>
        <v>97.48214076589765</v>
      </c>
      <c r="J31" s="145">
        <f t="shared" si="2"/>
        <v>36.01398601398601</v>
      </c>
      <c r="K31" s="146">
        <f t="shared" si="2"/>
        <v>94.54170383586083</v>
      </c>
    </row>
    <row r="32" spans="1:11" ht="13.5">
      <c r="A32" s="17"/>
      <c r="B32" s="75" t="str">
        <f>+'帳票61_06(1)'!B31</f>
        <v>南風原町</v>
      </c>
      <c r="C32" s="129">
        <f>+'帳票61_06(1)'!AD31</f>
        <v>37594</v>
      </c>
      <c r="D32" s="130">
        <f>+'帳票61_06(1)'!AE31</f>
        <v>2030</v>
      </c>
      <c r="E32" s="131">
        <f t="shared" si="0"/>
        <v>39624</v>
      </c>
      <c r="F32" s="129">
        <f>+'帳票61_06(1)'!AI31</f>
        <v>36552</v>
      </c>
      <c r="G32" s="130">
        <f>+'帳票61_06(1)'!AJ31</f>
        <v>493</v>
      </c>
      <c r="H32" s="131">
        <f t="shared" si="1"/>
        <v>37045</v>
      </c>
      <c r="I32" s="144">
        <f t="shared" si="3"/>
        <v>97.22828110868755</v>
      </c>
      <c r="J32" s="145">
        <f t="shared" si="2"/>
        <v>24.285714285714285</v>
      </c>
      <c r="K32" s="146">
        <f t="shared" si="2"/>
        <v>93.49131839289319</v>
      </c>
    </row>
    <row r="33" spans="1:11" ht="13.5">
      <c r="A33" s="17"/>
      <c r="B33" s="75" t="str">
        <f>+'帳票61_06(1)'!B32</f>
        <v>渡嘉敷村</v>
      </c>
      <c r="C33" s="129">
        <f>+'帳票61_06(1)'!AD32</f>
        <v>816</v>
      </c>
      <c r="D33" s="130">
        <f>+'帳票61_06(1)'!AE32</f>
        <v>10</v>
      </c>
      <c r="E33" s="131">
        <f t="shared" si="0"/>
        <v>826</v>
      </c>
      <c r="F33" s="129">
        <f>+'帳票61_06(1)'!AI32</f>
        <v>813</v>
      </c>
      <c r="G33" s="130">
        <f>+'帳票61_06(1)'!AJ32</f>
        <v>4</v>
      </c>
      <c r="H33" s="131">
        <f t="shared" si="1"/>
        <v>817</v>
      </c>
      <c r="I33" s="144">
        <f t="shared" si="3"/>
        <v>99.63235294117648</v>
      </c>
      <c r="J33" s="145">
        <f t="shared" si="2"/>
        <v>40</v>
      </c>
      <c r="K33" s="146">
        <f t="shared" si="2"/>
        <v>98.91041162227603</v>
      </c>
    </row>
    <row r="34" spans="1:11" ht="13.5">
      <c r="A34" s="17"/>
      <c r="B34" s="76" t="str">
        <f>+'帳票61_06(1)'!B33</f>
        <v>座間味村</v>
      </c>
      <c r="C34" s="132">
        <f>+'帳票61_06(1)'!AD33</f>
        <v>1053</v>
      </c>
      <c r="D34" s="133">
        <f>+'帳票61_06(1)'!AE33</f>
        <v>264</v>
      </c>
      <c r="E34" s="134">
        <f t="shared" si="0"/>
        <v>1317</v>
      </c>
      <c r="F34" s="132">
        <f>+'帳票61_06(1)'!AI33</f>
        <v>1006</v>
      </c>
      <c r="G34" s="133">
        <f>+'帳票61_06(1)'!AJ33</f>
        <v>105</v>
      </c>
      <c r="H34" s="134">
        <f t="shared" si="1"/>
        <v>1111</v>
      </c>
      <c r="I34" s="147">
        <f t="shared" si="3"/>
        <v>95.53656220322887</v>
      </c>
      <c r="J34" s="148">
        <f t="shared" si="2"/>
        <v>39.77272727272727</v>
      </c>
      <c r="K34" s="149">
        <f t="shared" si="2"/>
        <v>84.35839028094153</v>
      </c>
    </row>
    <row r="35" spans="1:11" ht="13.5">
      <c r="A35" s="17"/>
      <c r="B35" s="77" t="str">
        <f>+'帳票61_06(1)'!B34</f>
        <v>粟国村</v>
      </c>
      <c r="C35" s="135">
        <f>+'帳票61_06(1)'!AD34</f>
        <v>594</v>
      </c>
      <c r="D35" s="136">
        <f>+'帳票61_06(1)'!AE34</f>
        <v>0</v>
      </c>
      <c r="E35" s="137">
        <f t="shared" si="0"/>
        <v>594</v>
      </c>
      <c r="F35" s="135">
        <f>+'帳票61_06(1)'!AI34</f>
        <v>591</v>
      </c>
      <c r="G35" s="136">
        <f>+'帳票61_06(1)'!AJ34</f>
        <v>0</v>
      </c>
      <c r="H35" s="137">
        <f t="shared" si="1"/>
        <v>591</v>
      </c>
      <c r="I35" s="150">
        <f t="shared" si="3"/>
        <v>99.4949494949495</v>
      </c>
      <c r="J35" s="151" t="str">
        <f t="shared" si="2"/>
        <v>－</v>
      </c>
      <c r="K35" s="152">
        <f t="shared" si="2"/>
        <v>99.4949494949495</v>
      </c>
    </row>
    <row r="36" spans="1:11" ht="13.5">
      <c r="A36" s="17"/>
      <c r="B36" s="75" t="str">
        <f>+'帳票61_06(1)'!B35</f>
        <v>渡名喜村</v>
      </c>
      <c r="C36" s="129">
        <f>+'帳票61_06(1)'!AD35</f>
        <v>463</v>
      </c>
      <c r="D36" s="130">
        <f>+'帳票61_06(1)'!AE35</f>
        <v>26</v>
      </c>
      <c r="E36" s="131">
        <f t="shared" si="0"/>
        <v>489</v>
      </c>
      <c r="F36" s="129">
        <f>+'帳票61_06(1)'!AI35</f>
        <v>432</v>
      </c>
      <c r="G36" s="130">
        <f>+'帳票61_06(1)'!AJ35</f>
        <v>2</v>
      </c>
      <c r="H36" s="131">
        <f t="shared" si="1"/>
        <v>434</v>
      </c>
      <c r="I36" s="144">
        <f t="shared" si="3"/>
        <v>93.30453563714903</v>
      </c>
      <c r="J36" s="145">
        <f t="shared" si="2"/>
        <v>7.6923076923076925</v>
      </c>
      <c r="K36" s="146">
        <f t="shared" si="2"/>
        <v>88.75255623721881</v>
      </c>
    </row>
    <row r="37" spans="1:11" ht="13.5">
      <c r="A37" s="17"/>
      <c r="B37" s="75" t="str">
        <f>+'帳票61_06(1)'!B36</f>
        <v>南大東村</v>
      </c>
      <c r="C37" s="129">
        <f>+'帳票61_06(1)'!AD36</f>
        <v>1257</v>
      </c>
      <c r="D37" s="130">
        <f>+'帳票61_06(1)'!AE36</f>
        <v>119</v>
      </c>
      <c r="E37" s="131">
        <f aca="true" t="shared" si="4" ref="E37:E45">SUM(C37:D37)</f>
        <v>1376</v>
      </c>
      <c r="F37" s="129">
        <f>+'帳票61_06(1)'!AI36</f>
        <v>1253</v>
      </c>
      <c r="G37" s="130">
        <f>+'帳票61_06(1)'!AJ36</f>
        <v>16</v>
      </c>
      <c r="H37" s="131">
        <f aca="true" t="shared" si="5" ref="H37:H45">SUM(F37:G37)</f>
        <v>1269</v>
      </c>
      <c r="I37" s="144">
        <f t="shared" si="3"/>
        <v>99.68178202068417</v>
      </c>
      <c r="J37" s="145">
        <f t="shared" si="3"/>
        <v>13.445378151260504</v>
      </c>
      <c r="K37" s="146">
        <f t="shared" si="3"/>
        <v>92.22383720930233</v>
      </c>
    </row>
    <row r="38" spans="1:11" ht="13.5">
      <c r="A38" s="17"/>
      <c r="B38" s="75" t="str">
        <f>+'帳票61_06(1)'!B37</f>
        <v>北大東村</v>
      </c>
      <c r="C38" s="129">
        <f>+'帳票61_06(1)'!AD37</f>
        <v>568</v>
      </c>
      <c r="D38" s="130">
        <f>+'帳票61_06(1)'!AE37</f>
        <v>99</v>
      </c>
      <c r="E38" s="131">
        <f t="shared" si="4"/>
        <v>667</v>
      </c>
      <c r="F38" s="129">
        <f>+'帳票61_06(1)'!AI37</f>
        <v>540</v>
      </c>
      <c r="G38" s="130">
        <f>+'帳票61_06(1)'!AJ37</f>
        <v>30</v>
      </c>
      <c r="H38" s="131">
        <f t="shared" si="5"/>
        <v>570</v>
      </c>
      <c r="I38" s="144">
        <f t="shared" si="3"/>
        <v>95.07042253521126</v>
      </c>
      <c r="J38" s="145">
        <f t="shared" si="3"/>
        <v>30.303030303030305</v>
      </c>
      <c r="K38" s="146">
        <f t="shared" si="3"/>
        <v>85.45727136431785</v>
      </c>
    </row>
    <row r="39" spans="1:11" ht="13.5">
      <c r="A39" s="17"/>
      <c r="B39" s="76" t="str">
        <f>+'帳票61_06(1)'!B38</f>
        <v>伊平屋村</v>
      </c>
      <c r="C39" s="132">
        <f>+'帳票61_06(1)'!AD38</f>
        <v>528</v>
      </c>
      <c r="D39" s="133">
        <f>+'帳票61_06(1)'!AE38</f>
        <v>104</v>
      </c>
      <c r="E39" s="134">
        <f t="shared" si="4"/>
        <v>632</v>
      </c>
      <c r="F39" s="132">
        <f>+'帳票61_06(1)'!AI38</f>
        <v>501</v>
      </c>
      <c r="G39" s="133">
        <f>+'帳票61_06(1)'!AJ38</f>
        <v>41</v>
      </c>
      <c r="H39" s="134">
        <f t="shared" si="5"/>
        <v>542</v>
      </c>
      <c r="I39" s="147">
        <f t="shared" si="3"/>
        <v>94.88636363636364</v>
      </c>
      <c r="J39" s="148">
        <f t="shared" si="3"/>
        <v>39.42307692307692</v>
      </c>
      <c r="K39" s="149">
        <f t="shared" si="3"/>
        <v>85.75949367088607</v>
      </c>
    </row>
    <row r="40" spans="1:11" ht="13.5">
      <c r="A40" s="17"/>
      <c r="B40" s="77" t="str">
        <f>+'帳票61_06(1)'!B39</f>
        <v>伊是名村</v>
      </c>
      <c r="C40" s="135">
        <f>+'帳票61_06(1)'!AD39</f>
        <v>1611</v>
      </c>
      <c r="D40" s="136">
        <f>+'帳票61_06(1)'!AE39</f>
        <v>412</v>
      </c>
      <c r="E40" s="137">
        <f t="shared" si="4"/>
        <v>2023</v>
      </c>
      <c r="F40" s="135">
        <f>+'帳票61_06(1)'!AI39</f>
        <v>1525</v>
      </c>
      <c r="G40" s="136">
        <f>+'帳票61_06(1)'!AJ39</f>
        <v>74</v>
      </c>
      <c r="H40" s="137">
        <f t="shared" si="5"/>
        <v>1599</v>
      </c>
      <c r="I40" s="150">
        <f t="shared" si="3"/>
        <v>94.6617008069522</v>
      </c>
      <c r="J40" s="151">
        <f t="shared" si="3"/>
        <v>17.96116504854369</v>
      </c>
      <c r="K40" s="152">
        <f t="shared" si="3"/>
        <v>79.04102817597627</v>
      </c>
    </row>
    <row r="41" spans="1:11" ht="13.5">
      <c r="A41" s="17"/>
      <c r="B41" s="75" t="str">
        <f>+'帳票61_06(1)'!B40</f>
        <v>久米島町</v>
      </c>
      <c r="C41" s="129">
        <f>+'帳票61_06(1)'!AD40</f>
        <v>8096</v>
      </c>
      <c r="D41" s="130">
        <f>+'帳票61_06(1)'!AE40</f>
        <v>941</v>
      </c>
      <c r="E41" s="131">
        <f t="shared" si="4"/>
        <v>9037</v>
      </c>
      <c r="F41" s="129">
        <f>+'帳票61_06(1)'!AI40</f>
        <v>7645</v>
      </c>
      <c r="G41" s="130">
        <f>+'帳票61_06(1)'!AJ40</f>
        <v>193</v>
      </c>
      <c r="H41" s="131">
        <f t="shared" si="5"/>
        <v>7838</v>
      </c>
      <c r="I41" s="144">
        <f t="shared" si="3"/>
        <v>94.42934782608695</v>
      </c>
      <c r="J41" s="145">
        <f t="shared" si="3"/>
        <v>20.51009564293305</v>
      </c>
      <c r="K41" s="146">
        <f t="shared" si="3"/>
        <v>86.73232267345358</v>
      </c>
    </row>
    <row r="42" spans="1:11" ht="13.5">
      <c r="A42" s="17"/>
      <c r="B42" s="75" t="str">
        <f>+'帳票61_06(1)'!B41</f>
        <v>八重瀬町</v>
      </c>
      <c r="C42" s="129">
        <f>+'帳票61_06(1)'!AD41</f>
        <v>27324</v>
      </c>
      <c r="D42" s="130">
        <f>+'帳票61_06(1)'!AE41</f>
        <v>2971</v>
      </c>
      <c r="E42" s="131">
        <f t="shared" si="4"/>
        <v>30295</v>
      </c>
      <c r="F42" s="129">
        <f>+'帳票61_06(1)'!AI41</f>
        <v>26089</v>
      </c>
      <c r="G42" s="130">
        <f>+'帳票61_06(1)'!AJ41</f>
        <v>610</v>
      </c>
      <c r="H42" s="131">
        <f t="shared" si="5"/>
        <v>26699</v>
      </c>
      <c r="I42" s="144">
        <f t="shared" si="3"/>
        <v>95.48016395842482</v>
      </c>
      <c r="J42" s="145">
        <f t="shared" si="3"/>
        <v>20.531807472231574</v>
      </c>
      <c r="K42" s="146">
        <f t="shared" si="3"/>
        <v>88.13005446443307</v>
      </c>
    </row>
    <row r="43" spans="1:11" ht="13.5">
      <c r="A43" s="17"/>
      <c r="B43" s="75" t="str">
        <f>+'帳票61_06(1)'!B42</f>
        <v>多良間村</v>
      </c>
      <c r="C43" s="129">
        <f>+'帳票61_06(1)'!AD42</f>
        <v>882</v>
      </c>
      <c r="D43" s="130">
        <f>+'帳票61_06(1)'!AE42</f>
        <v>16</v>
      </c>
      <c r="E43" s="131">
        <f t="shared" si="4"/>
        <v>898</v>
      </c>
      <c r="F43" s="129">
        <f>+'帳票61_06(1)'!AI42</f>
        <v>861</v>
      </c>
      <c r="G43" s="130">
        <f>+'帳票61_06(1)'!AJ42</f>
        <v>5</v>
      </c>
      <c r="H43" s="131">
        <f t="shared" si="5"/>
        <v>866</v>
      </c>
      <c r="I43" s="144">
        <f t="shared" si="3"/>
        <v>97.61904761904762</v>
      </c>
      <c r="J43" s="145">
        <f t="shared" si="3"/>
        <v>31.25</v>
      </c>
      <c r="K43" s="146">
        <f t="shared" si="3"/>
        <v>96.43652561247215</v>
      </c>
    </row>
    <row r="44" spans="1:11" ht="13.5">
      <c r="A44" s="17"/>
      <c r="B44" s="76" t="str">
        <f>+'帳票61_06(1)'!B43</f>
        <v>竹富町</v>
      </c>
      <c r="C44" s="132">
        <f>+'帳票61_06(1)'!AD43</f>
        <v>5163</v>
      </c>
      <c r="D44" s="133">
        <f>+'帳票61_06(1)'!AE43</f>
        <v>313</v>
      </c>
      <c r="E44" s="134">
        <f t="shared" si="4"/>
        <v>5476</v>
      </c>
      <c r="F44" s="132">
        <f>+'帳票61_06(1)'!AI43</f>
        <v>5080</v>
      </c>
      <c r="G44" s="133">
        <f>+'帳票61_06(1)'!AJ43</f>
        <v>175</v>
      </c>
      <c r="H44" s="134">
        <f t="shared" si="5"/>
        <v>5255</v>
      </c>
      <c r="I44" s="147">
        <f t="shared" si="3"/>
        <v>98.39240751501065</v>
      </c>
      <c r="J44" s="148">
        <f t="shared" si="3"/>
        <v>55.91054313099042</v>
      </c>
      <c r="K44" s="149">
        <f t="shared" si="3"/>
        <v>95.96420745069393</v>
      </c>
    </row>
    <row r="45" spans="1:11" ht="14.25" thickBot="1">
      <c r="A45" s="17"/>
      <c r="B45" s="229" t="str">
        <f>+'帳票61_06(1)'!B44</f>
        <v>与那国町</v>
      </c>
      <c r="C45" s="230">
        <f>+'帳票61_06(1)'!AD44</f>
        <v>1633</v>
      </c>
      <c r="D45" s="231">
        <f>+'帳票61_06(1)'!AE44</f>
        <v>28</v>
      </c>
      <c r="E45" s="232">
        <f t="shared" si="4"/>
        <v>1661</v>
      </c>
      <c r="F45" s="230">
        <f>+'帳票61_06(1)'!AI44</f>
        <v>1612</v>
      </c>
      <c r="G45" s="231">
        <f>+'帳票61_06(1)'!AJ44</f>
        <v>7</v>
      </c>
      <c r="H45" s="232">
        <f t="shared" si="5"/>
        <v>1619</v>
      </c>
      <c r="I45" s="233">
        <f t="shared" si="3"/>
        <v>98.71402327005512</v>
      </c>
      <c r="J45" s="234">
        <f t="shared" si="3"/>
        <v>25</v>
      </c>
      <c r="K45" s="235">
        <f t="shared" si="3"/>
        <v>97.47140276941602</v>
      </c>
    </row>
    <row r="46" spans="1:11" ht="14.25" thickTop="1">
      <c r="A46" s="19"/>
      <c r="B46" s="79" t="s">
        <v>65</v>
      </c>
      <c r="C46" s="173">
        <f aca="true" t="shared" si="6" ref="C46:H46">SUM(C5:C15)</f>
        <v>1137734</v>
      </c>
      <c r="D46" s="174">
        <f t="shared" si="6"/>
        <v>87577</v>
      </c>
      <c r="E46" s="175">
        <f t="shared" si="6"/>
        <v>1225311</v>
      </c>
      <c r="F46" s="173">
        <f t="shared" si="6"/>
        <v>1095808</v>
      </c>
      <c r="G46" s="174">
        <f t="shared" si="6"/>
        <v>22008</v>
      </c>
      <c r="H46" s="175">
        <f t="shared" si="6"/>
        <v>1117816</v>
      </c>
      <c r="I46" s="176">
        <f t="shared" si="3"/>
        <v>96.31495586841916</v>
      </c>
      <c r="J46" s="177">
        <f t="shared" si="3"/>
        <v>25.129885700583486</v>
      </c>
      <c r="K46" s="178">
        <f t="shared" si="3"/>
        <v>91.22712519515453</v>
      </c>
    </row>
    <row r="47" spans="1:11" ht="14.25" thickBot="1">
      <c r="A47" s="19"/>
      <c r="B47" s="80" t="s">
        <v>66</v>
      </c>
      <c r="C47" s="138">
        <f aca="true" t="shared" si="7" ref="C47:H47">SUM(C16:C45)</f>
        <v>334391</v>
      </c>
      <c r="D47" s="139">
        <f t="shared" si="7"/>
        <v>29431</v>
      </c>
      <c r="E47" s="140">
        <f t="shared" si="7"/>
        <v>363822</v>
      </c>
      <c r="F47" s="138">
        <f t="shared" si="7"/>
        <v>316260</v>
      </c>
      <c r="G47" s="139">
        <f t="shared" si="7"/>
        <v>6987</v>
      </c>
      <c r="H47" s="140">
        <f t="shared" si="7"/>
        <v>323247</v>
      </c>
      <c r="I47" s="153">
        <f t="shared" si="3"/>
        <v>94.57790430962557</v>
      </c>
      <c r="J47" s="167">
        <f t="shared" si="3"/>
        <v>23.740273860894977</v>
      </c>
      <c r="K47" s="154">
        <f t="shared" si="3"/>
        <v>88.84756831637449</v>
      </c>
    </row>
    <row r="48" spans="2:11" ht="14.25" thickBot="1">
      <c r="B48" s="82" t="s">
        <v>114</v>
      </c>
      <c r="C48" s="156">
        <f aca="true" t="shared" si="8" ref="C48:H48">SUM(C46:C47)</f>
        <v>1472125</v>
      </c>
      <c r="D48" s="157">
        <f t="shared" si="8"/>
        <v>117008</v>
      </c>
      <c r="E48" s="158">
        <f t="shared" si="8"/>
        <v>1589133</v>
      </c>
      <c r="F48" s="156">
        <f t="shared" si="8"/>
        <v>1412068</v>
      </c>
      <c r="G48" s="157">
        <f t="shared" si="8"/>
        <v>28995</v>
      </c>
      <c r="H48" s="158">
        <f t="shared" si="8"/>
        <v>1441063</v>
      </c>
      <c r="I48" s="159">
        <f t="shared" si="3"/>
        <v>95.92038719538083</v>
      </c>
      <c r="J48" s="172">
        <f t="shared" si="3"/>
        <v>24.780356898673595</v>
      </c>
      <c r="K48" s="160">
        <f t="shared" si="3"/>
        <v>90.6823406222135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69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+'帳票61_06(1)'!AM4</f>
        <v>12298352</v>
      </c>
      <c r="D5" s="127">
        <f>+'帳票61_06(1)'!AN4</f>
        <v>914305</v>
      </c>
      <c r="E5" s="128">
        <f aca="true" t="shared" si="0" ref="E5:E45">SUM(C5:D5)</f>
        <v>13212657</v>
      </c>
      <c r="F5" s="126">
        <f>+'帳票61_06(1)'!AR4</f>
        <v>11900227</v>
      </c>
      <c r="G5" s="127">
        <f>+'帳票61_06(1)'!AS4</f>
        <v>215513</v>
      </c>
      <c r="H5" s="128">
        <f aca="true" t="shared" si="1" ref="H5:H45">SUM(F5:G5)</f>
        <v>12115740</v>
      </c>
      <c r="I5" s="141">
        <f>IF(C5=0,"－",(F5/C5)*100)</f>
        <v>96.76277764695628</v>
      </c>
      <c r="J5" s="142">
        <f aca="true" t="shared" si="2" ref="J5:K36">IF(D5=0,"－",(G5/D5)*100)</f>
        <v>23.571237169215962</v>
      </c>
      <c r="K5" s="143">
        <f>IF(E5=0,"－",(H5/E5)*100)</f>
        <v>91.69798322926268</v>
      </c>
    </row>
    <row r="6" spans="1:11" ht="13.5">
      <c r="A6" s="17"/>
      <c r="B6" s="75" t="str">
        <f>+'帳票61_06(1)'!B5</f>
        <v>宜野湾市</v>
      </c>
      <c r="C6" s="129">
        <f>+'帳票61_06(1)'!AM5</f>
        <v>3100191</v>
      </c>
      <c r="D6" s="130">
        <f>+'帳票61_06(1)'!AN5</f>
        <v>299457</v>
      </c>
      <c r="E6" s="131">
        <f t="shared" si="0"/>
        <v>3399648</v>
      </c>
      <c r="F6" s="129">
        <f>+'帳票61_06(1)'!AR5</f>
        <v>2973792</v>
      </c>
      <c r="G6" s="130">
        <f>+'帳票61_06(1)'!AS5</f>
        <v>71416</v>
      </c>
      <c r="H6" s="131">
        <f t="shared" si="1"/>
        <v>3045208</v>
      </c>
      <c r="I6" s="144">
        <f aca="true" t="shared" si="3" ref="I6:K48">IF(C6=0,"－",(F6/C6)*100)</f>
        <v>95.92286410740499</v>
      </c>
      <c r="J6" s="145">
        <f t="shared" si="2"/>
        <v>23.848499116734622</v>
      </c>
      <c r="K6" s="146">
        <f t="shared" si="2"/>
        <v>89.57421474223214</v>
      </c>
    </row>
    <row r="7" spans="1:11" ht="13.5">
      <c r="A7" s="17"/>
      <c r="B7" s="75" t="str">
        <f>+'帳票61_06(1)'!B6</f>
        <v>石垣市</v>
      </c>
      <c r="C7" s="129">
        <f>+'帳票61_06(1)'!AM6</f>
        <v>1405811</v>
      </c>
      <c r="D7" s="130">
        <f>+'帳票61_06(1)'!AN6</f>
        <v>96883</v>
      </c>
      <c r="E7" s="131">
        <f t="shared" si="0"/>
        <v>1502694</v>
      </c>
      <c r="F7" s="129">
        <f>+'帳票61_06(1)'!AR6</f>
        <v>1351821</v>
      </c>
      <c r="G7" s="130">
        <f>+'帳票61_06(1)'!AS6</f>
        <v>28356</v>
      </c>
      <c r="H7" s="131">
        <f t="shared" si="1"/>
        <v>1380177</v>
      </c>
      <c r="I7" s="144">
        <f t="shared" si="3"/>
        <v>96.15951219616292</v>
      </c>
      <c r="J7" s="145">
        <f t="shared" si="2"/>
        <v>29.268292682926827</v>
      </c>
      <c r="K7" s="146">
        <f t="shared" si="2"/>
        <v>91.84684306984656</v>
      </c>
    </row>
    <row r="8" spans="1:11" ht="13.5">
      <c r="A8" s="17"/>
      <c r="B8" s="75" t="str">
        <f>+'帳票61_06(1)'!B7</f>
        <v>浦添市</v>
      </c>
      <c r="C8" s="129">
        <f>+'帳票61_06(1)'!AM7</f>
        <v>3782047</v>
      </c>
      <c r="D8" s="130">
        <f>+'帳票61_06(1)'!AN7</f>
        <v>191662</v>
      </c>
      <c r="E8" s="131">
        <f t="shared" si="0"/>
        <v>3973709</v>
      </c>
      <c r="F8" s="129">
        <f>+'帳票61_06(1)'!AR7</f>
        <v>3683438</v>
      </c>
      <c r="G8" s="130">
        <f>+'帳票61_06(1)'!AS7</f>
        <v>64215</v>
      </c>
      <c r="H8" s="131">
        <f t="shared" si="1"/>
        <v>3747653</v>
      </c>
      <c r="I8" s="144">
        <f t="shared" si="3"/>
        <v>97.39270823445611</v>
      </c>
      <c r="J8" s="145">
        <f t="shared" si="2"/>
        <v>33.50429401759347</v>
      </c>
      <c r="K8" s="146">
        <f t="shared" si="2"/>
        <v>94.31120899894783</v>
      </c>
    </row>
    <row r="9" spans="1:11" ht="13.5">
      <c r="A9" s="17"/>
      <c r="B9" s="76" t="str">
        <f>+'帳票61_06(1)'!B8</f>
        <v>名護市</v>
      </c>
      <c r="C9" s="132">
        <f>+'帳票61_06(1)'!AM8</f>
        <v>1566500</v>
      </c>
      <c r="D9" s="133">
        <f>+'帳票61_06(1)'!AN8</f>
        <v>137753</v>
      </c>
      <c r="E9" s="134">
        <f t="shared" si="0"/>
        <v>1704253</v>
      </c>
      <c r="F9" s="132">
        <f>+'帳票61_06(1)'!AR8</f>
        <v>1500026</v>
      </c>
      <c r="G9" s="133">
        <f>+'帳票61_06(1)'!AS8</f>
        <v>29431</v>
      </c>
      <c r="H9" s="134">
        <f t="shared" si="1"/>
        <v>1529457</v>
      </c>
      <c r="I9" s="147">
        <f t="shared" si="3"/>
        <v>95.75652729013726</v>
      </c>
      <c r="J9" s="148">
        <f t="shared" si="2"/>
        <v>21.36505194079258</v>
      </c>
      <c r="K9" s="149">
        <f t="shared" si="2"/>
        <v>89.74354159857721</v>
      </c>
    </row>
    <row r="10" spans="1:11" ht="13.5">
      <c r="A10" s="17"/>
      <c r="B10" s="77" t="str">
        <f>+'帳票61_06(1)'!B9</f>
        <v>糸満市</v>
      </c>
      <c r="C10" s="135">
        <f>+'帳票61_06(1)'!AM9</f>
        <v>1357687</v>
      </c>
      <c r="D10" s="136">
        <f>+'帳票61_06(1)'!AN9</f>
        <v>75806</v>
      </c>
      <c r="E10" s="137">
        <f t="shared" si="0"/>
        <v>1433493</v>
      </c>
      <c r="F10" s="135">
        <f>+'帳票61_06(1)'!AR9</f>
        <v>1304939</v>
      </c>
      <c r="G10" s="136">
        <f>+'帳票61_06(1)'!AS9</f>
        <v>33761</v>
      </c>
      <c r="H10" s="137">
        <f t="shared" si="1"/>
        <v>1338700</v>
      </c>
      <c r="I10" s="150">
        <f t="shared" si="3"/>
        <v>96.11486299861456</v>
      </c>
      <c r="J10" s="151">
        <f t="shared" si="2"/>
        <v>44.53605255520671</v>
      </c>
      <c r="K10" s="152">
        <f t="shared" si="2"/>
        <v>93.38727151091774</v>
      </c>
    </row>
    <row r="11" spans="1:11" ht="13.5">
      <c r="A11" s="17"/>
      <c r="B11" s="75" t="str">
        <f>+'帳票61_06(1)'!B10</f>
        <v>沖縄市</v>
      </c>
      <c r="C11" s="129">
        <f>+'帳票61_06(1)'!AM10</f>
        <v>3944754</v>
      </c>
      <c r="D11" s="130">
        <f>+'帳票61_06(1)'!AN10</f>
        <v>249964</v>
      </c>
      <c r="E11" s="131">
        <f t="shared" si="0"/>
        <v>4194718</v>
      </c>
      <c r="F11" s="129">
        <f>+'帳票61_06(1)'!AR10</f>
        <v>3781048</v>
      </c>
      <c r="G11" s="130">
        <f>+'帳票61_06(1)'!AS10</f>
        <v>72632</v>
      </c>
      <c r="H11" s="131">
        <f t="shared" si="1"/>
        <v>3853680</v>
      </c>
      <c r="I11" s="144">
        <f t="shared" si="3"/>
        <v>95.85003272700908</v>
      </c>
      <c r="J11" s="145">
        <f t="shared" si="2"/>
        <v>29.056984205725623</v>
      </c>
      <c r="K11" s="146">
        <f t="shared" si="2"/>
        <v>91.86982295353346</v>
      </c>
    </row>
    <row r="12" spans="1:11" ht="13.5">
      <c r="A12" s="17"/>
      <c r="B12" s="75" t="str">
        <f>+'帳票61_06(1)'!B11</f>
        <v>豊見城市</v>
      </c>
      <c r="C12" s="129">
        <f>+'帳票61_06(1)'!AM11</f>
        <v>1711589</v>
      </c>
      <c r="D12" s="130">
        <f>+'帳票61_06(1)'!AN11</f>
        <v>174782</v>
      </c>
      <c r="E12" s="131">
        <f t="shared" si="0"/>
        <v>1886371</v>
      </c>
      <c r="F12" s="129">
        <f>+'帳票61_06(1)'!AR11</f>
        <v>1647473</v>
      </c>
      <c r="G12" s="130">
        <f>+'帳票61_06(1)'!AS11</f>
        <v>27551</v>
      </c>
      <c r="H12" s="131">
        <f t="shared" si="1"/>
        <v>1675024</v>
      </c>
      <c r="I12" s="144">
        <f t="shared" si="3"/>
        <v>96.25400724122439</v>
      </c>
      <c r="J12" s="145">
        <f t="shared" si="2"/>
        <v>15.76306484649449</v>
      </c>
      <c r="K12" s="146">
        <f t="shared" si="2"/>
        <v>88.7961063862835</v>
      </c>
    </row>
    <row r="13" spans="1:11" ht="13.5">
      <c r="A13" s="17"/>
      <c r="B13" s="75" t="str">
        <f>+'帳票61_06(1)'!B12</f>
        <v>うるま市</v>
      </c>
      <c r="C13" s="129">
        <f>+'帳票61_06(1)'!AM12</f>
        <v>2591079</v>
      </c>
      <c r="D13" s="130">
        <f>+'帳票61_06(1)'!AN12</f>
        <v>277832</v>
      </c>
      <c r="E13" s="131">
        <f t="shared" si="0"/>
        <v>2868911</v>
      </c>
      <c r="F13" s="129">
        <f>+'帳票61_06(1)'!AR12</f>
        <v>2451222</v>
      </c>
      <c r="G13" s="130">
        <f>+'帳票61_06(1)'!AS12</f>
        <v>63343</v>
      </c>
      <c r="H13" s="131">
        <f t="shared" si="1"/>
        <v>2514565</v>
      </c>
      <c r="I13" s="144">
        <f t="shared" si="3"/>
        <v>94.6023644975703</v>
      </c>
      <c r="J13" s="145">
        <f t="shared" si="2"/>
        <v>22.79902962941634</v>
      </c>
      <c r="K13" s="146">
        <f t="shared" si="2"/>
        <v>87.64876289295835</v>
      </c>
    </row>
    <row r="14" spans="1:11" ht="13.5">
      <c r="A14" s="17"/>
      <c r="B14" s="76" t="str">
        <f>+'帳票61_06(1)'!B13</f>
        <v>宮古島市</v>
      </c>
      <c r="C14" s="132">
        <f>+'帳票61_06(1)'!AM13</f>
        <v>1375353</v>
      </c>
      <c r="D14" s="133">
        <f>+'帳票61_06(1)'!AN13</f>
        <v>112812</v>
      </c>
      <c r="E14" s="134">
        <f t="shared" si="0"/>
        <v>1488165</v>
      </c>
      <c r="F14" s="132">
        <f>+'帳票61_06(1)'!AR13</f>
        <v>1333216</v>
      </c>
      <c r="G14" s="133">
        <f>+'帳票61_06(1)'!AS13</f>
        <v>29102</v>
      </c>
      <c r="H14" s="134">
        <f t="shared" si="1"/>
        <v>1362318</v>
      </c>
      <c r="I14" s="147">
        <f t="shared" si="3"/>
        <v>96.9362774502255</v>
      </c>
      <c r="J14" s="148">
        <f t="shared" si="2"/>
        <v>25.796901038896568</v>
      </c>
      <c r="K14" s="149">
        <f t="shared" si="2"/>
        <v>91.54347804174941</v>
      </c>
    </row>
    <row r="15" spans="1:11" ht="13.5">
      <c r="A15" s="17"/>
      <c r="B15" s="77" t="str">
        <f>+'帳票61_06(1)'!B14</f>
        <v>南城市</v>
      </c>
      <c r="C15" s="135">
        <f>+'帳票61_06(1)'!AM14</f>
        <v>889573</v>
      </c>
      <c r="D15" s="136">
        <f>+'帳票61_06(1)'!AN14</f>
        <v>57031</v>
      </c>
      <c r="E15" s="137">
        <f t="shared" si="0"/>
        <v>946604</v>
      </c>
      <c r="F15" s="135">
        <f>+'帳票61_06(1)'!AR14</f>
        <v>855723</v>
      </c>
      <c r="G15" s="136">
        <f>+'帳票61_06(1)'!AS14</f>
        <v>11419</v>
      </c>
      <c r="H15" s="137">
        <f t="shared" si="1"/>
        <v>867142</v>
      </c>
      <c r="I15" s="150">
        <f t="shared" si="3"/>
        <v>96.19480357429913</v>
      </c>
      <c r="J15" s="151">
        <f t="shared" si="2"/>
        <v>20.022443934000805</v>
      </c>
      <c r="K15" s="152">
        <f t="shared" si="2"/>
        <v>91.60557107301469</v>
      </c>
    </row>
    <row r="16" spans="1:11" ht="13.5">
      <c r="A16" s="17"/>
      <c r="B16" s="78" t="str">
        <f>+'帳票61_06(1)'!B15</f>
        <v>国頭村</v>
      </c>
      <c r="C16" s="126">
        <f>+'帳票61_06(1)'!AM15</f>
        <v>104380</v>
      </c>
      <c r="D16" s="127">
        <f>+'帳票61_06(1)'!AN15</f>
        <v>7096</v>
      </c>
      <c r="E16" s="128">
        <f t="shared" si="0"/>
        <v>111476</v>
      </c>
      <c r="F16" s="126">
        <f>+'帳票61_06(1)'!AR15</f>
        <v>98922</v>
      </c>
      <c r="G16" s="127">
        <f>+'帳票61_06(1)'!AS15</f>
        <v>1923</v>
      </c>
      <c r="H16" s="128">
        <f t="shared" si="1"/>
        <v>100845</v>
      </c>
      <c r="I16" s="141">
        <f t="shared" si="3"/>
        <v>94.77102893274574</v>
      </c>
      <c r="J16" s="142">
        <f t="shared" si="2"/>
        <v>27.099774520856823</v>
      </c>
      <c r="K16" s="143">
        <f t="shared" si="2"/>
        <v>90.46341813484517</v>
      </c>
    </row>
    <row r="17" spans="1:11" ht="13.5">
      <c r="A17" s="17"/>
      <c r="B17" s="75" t="str">
        <f>+'帳票61_06(1)'!B16</f>
        <v>大宜味村</v>
      </c>
      <c r="C17" s="129">
        <f>+'帳票61_06(1)'!AM16</f>
        <v>58997</v>
      </c>
      <c r="D17" s="130">
        <f>+'帳票61_06(1)'!AN16</f>
        <v>1771</v>
      </c>
      <c r="E17" s="131">
        <f t="shared" si="0"/>
        <v>60768</v>
      </c>
      <c r="F17" s="129">
        <f>+'帳票61_06(1)'!AR16</f>
        <v>55370</v>
      </c>
      <c r="G17" s="130">
        <f>+'帳票61_06(1)'!AS16</f>
        <v>308</v>
      </c>
      <c r="H17" s="131">
        <f t="shared" si="1"/>
        <v>55678</v>
      </c>
      <c r="I17" s="144">
        <f t="shared" si="3"/>
        <v>93.85222977439531</v>
      </c>
      <c r="J17" s="145">
        <f t="shared" si="2"/>
        <v>17.391304347826086</v>
      </c>
      <c r="K17" s="146">
        <f t="shared" si="2"/>
        <v>91.62388098999473</v>
      </c>
    </row>
    <row r="18" spans="1:11" ht="13.5">
      <c r="A18" s="17"/>
      <c r="B18" s="75" t="str">
        <f>+'帳票61_06(1)'!B17</f>
        <v>東村</v>
      </c>
      <c r="C18" s="129">
        <f>+'帳票61_06(1)'!AM17</f>
        <v>62982</v>
      </c>
      <c r="D18" s="130">
        <f>+'帳票61_06(1)'!AN17</f>
        <v>1863</v>
      </c>
      <c r="E18" s="131">
        <f t="shared" si="0"/>
        <v>64845</v>
      </c>
      <c r="F18" s="129">
        <f>+'帳票61_06(1)'!AR17</f>
        <v>61669</v>
      </c>
      <c r="G18" s="130">
        <f>+'帳票61_06(1)'!AS17</f>
        <v>273</v>
      </c>
      <c r="H18" s="131">
        <f t="shared" si="1"/>
        <v>61942</v>
      </c>
      <c r="I18" s="144">
        <f t="shared" si="3"/>
        <v>97.91527738083897</v>
      </c>
      <c r="J18" s="145">
        <f t="shared" si="2"/>
        <v>14.653784219001611</v>
      </c>
      <c r="K18" s="146">
        <f t="shared" si="2"/>
        <v>95.52317063767445</v>
      </c>
    </row>
    <row r="19" spans="1:11" ht="13.5">
      <c r="A19" s="17"/>
      <c r="B19" s="76" t="str">
        <f>+'帳票61_06(1)'!B18</f>
        <v>今帰仁村</v>
      </c>
      <c r="C19" s="132">
        <f>+'帳票61_06(1)'!AM18</f>
        <v>156607</v>
      </c>
      <c r="D19" s="133">
        <f>+'帳票61_06(1)'!AN18</f>
        <v>7493</v>
      </c>
      <c r="E19" s="134">
        <f t="shared" si="0"/>
        <v>164100</v>
      </c>
      <c r="F19" s="132">
        <f>+'帳票61_06(1)'!AR18</f>
        <v>150540</v>
      </c>
      <c r="G19" s="133">
        <f>+'帳票61_06(1)'!AS18</f>
        <v>1690</v>
      </c>
      <c r="H19" s="134">
        <f t="shared" si="1"/>
        <v>152230</v>
      </c>
      <c r="I19" s="147">
        <f t="shared" si="3"/>
        <v>96.12597138058962</v>
      </c>
      <c r="J19" s="148">
        <f t="shared" si="2"/>
        <v>22.55438409181903</v>
      </c>
      <c r="K19" s="149">
        <f t="shared" si="2"/>
        <v>92.7666057282145</v>
      </c>
    </row>
    <row r="20" spans="1:11" ht="13.5">
      <c r="A20" s="17"/>
      <c r="B20" s="77" t="str">
        <f>+'帳票61_06(1)'!B19</f>
        <v>本部町</v>
      </c>
      <c r="C20" s="135">
        <f>+'帳票61_06(1)'!AM19</f>
        <v>229604</v>
      </c>
      <c r="D20" s="136">
        <f>+'帳票61_06(1)'!AN19</f>
        <v>20217</v>
      </c>
      <c r="E20" s="137">
        <f t="shared" si="0"/>
        <v>249821</v>
      </c>
      <c r="F20" s="135">
        <f>+'帳票61_06(1)'!AR19</f>
        <v>217697</v>
      </c>
      <c r="G20" s="136">
        <f>+'帳票61_06(1)'!AS19</f>
        <v>3643</v>
      </c>
      <c r="H20" s="137">
        <f t="shared" si="1"/>
        <v>221340</v>
      </c>
      <c r="I20" s="150">
        <f t="shared" si="3"/>
        <v>94.81411473667706</v>
      </c>
      <c r="J20" s="151">
        <f t="shared" si="2"/>
        <v>18.01948854924074</v>
      </c>
      <c r="K20" s="152">
        <f t="shared" si="2"/>
        <v>88.59943719703307</v>
      </c>
    </row>
    <row r="21" spans="1:11" ht="13.5">
      <c r="A21" s="17"/>
      <c r="B21" s="75" t="str">
        <f>+'帳票61_06(1)'!B20</f>
        <v>恩納村</v>
      </c>
      <c r="C21" s="129">
        <f>+'帳票61_06(1)'!AM20</f>
        <v>779383</v>
      </c>
      <c r="D21" s="130">
        <f>+'帳票61_06(1)'!AN20</f>
        <v>35378</v>
      </c>
      <c r="E21" s="131">
        <f t="shared" si="0"/>
        <v>814761</v>
      </c>
      <c r="F21" s="129">
        <f>+'帳票61_06(1)'!AR20</f>
        <v>764093</v>
      </c>
      <c r="G21" s="130">
        <f>+'帳票61_06(1)'!AS20</f>
        <v>5651</v>
      </c>
      <c r="H21" s="131">
        <f t="shared" si="1"/>
        <v>769744</v>
      </c>
      <c r="I21" s="144">
        <f t="shared" si="3"/>
        <v>98.03819174911436</v>
      </c>
      <c r="J21" s="145">
        <f t="shared" si="2"/>
        <v>15.973203685906496</v>
      </c>
      <c r="K21" s="146">
        <f t="shared" si="2"/>
        <v>94.47482145070764</v>
      </c>
    </row>
    <row r="22" spans="1:11" ht="13.5">
      <c r="A22" s="17"/>
      <c r="B22" s="75" t="str">
        <f>+'帳票61_06(1)'!B21</f>
        <v>宜野座村</v>
      </c>
      <c r="C22" s="129">
        <f>+'帳票61_06(1)'!AM21</f>
        <v>123425</v>
      </c>
      <c r="D22" s="130">
        <f>+'帳票61_06(1)'!AN21</f>
        <v>22511</v>
      </c>
      <c r="E22" s="131">
        <f t="shared" si="0"/>
        <v>145936</v>
      </c>
      <c r="F22" s="129">
        <f>+'帳票61_06(1)'!AR21</f>
        <v>117930</v>
      </c>
      <c r="G22" s="130">
        <f>+'帳票61_06(1)'!AS21</f>
        <v>6999</v>
      </c>
      <c r="H22" s="131">
        <f t="shared" si="1"/>
        <v>124929</v>
      </c>
      <c r="I22" s="144">
        <f t="shared" si="3"/>
        <v>95.54790358517317</v>
      </c>
      <c r="J22" s="145">
        <f t="shared" si="2"/>
        <v>31.09146639420728</v>
      </c>
      <c r="K22" s="146">
        <f t="shared" si="2"/>
        <v>85.60533384497315</v>
      </c>
    </row>
    <row r="23" spans="1:11" ht="13.5">
      <c r="A23" s="17"/>
      <c r="B23" s="75" t="str">
        <f>+'帳票61_06(1)'!B22</f>
        <v>金武町</v>
      </c>
      <c r="C23" s="129">
        <f>+'帳票61_06(1)'!AM22</f>
        <v>261570</v>
      </c>
      <c r="D23" s="130">
        <f>+'帳票61_06(1)'!AN22</f>
        <v>30678</v>
      </c>
      <c r="E23" s="131">
        <f t="shared" si="0"/>
        <v>292248</v>
      </c>
      <c r="F23" s="129">
        <f>+'帳票61_06(1)'!AR22</f>
        <v>249549</v>
      </c>
      <c r="G23" s="130">
        <f>+'帳票61_06(1)'!AS22</f>
        <v>6430</v>
      </c>
      <c r="H23" s="131">
        <f t="shared" si="1"/>
        <v>255979</v>
      </c>
      <c r="I23" s="144">
        <f t="shared" si="3"/>
        <v>95.40428948273885</v>
      </c>
      <c r="J23" s="145">
        <f t="shared" si="2"/>
        <v>20.959645348458178</v>
      </c>
      <c r="K23" s="146">
        <f t="shared" si="2"/>
        <v>87.58964988639786</v>
      </c>
    </row>
    <row r="24" spans="1:11" ht="13.5">
      <c r="A24" s="17"/>
      <c r="B24" s="76" t="str">
        <f>+'帳票61_06(1)'!B23</f>
        <v>伊江村</v>
      </c>
      <c r="C24" s="132">
        <f>+'帳票61_06(1)'!AM23</f>
        <v>82382</v>
      </c>
      <c r="D24" s="133">
        <f>+'帳票61_06(1)'!AN23</f>
        <v>2454</v>
      </c>
      <c r="E24" s="134">
        <f t="shared" si="0"/>
        <v>84836</v>
      </c>
      <c r="F24" s="132">
        <f>+'帳票61_06(1)'!AR23</f>
        <v>80811</v>
      </c>
      <c r="G24" s="133">
        <f>+'帳票61_06(1)'!AS23</f>
        <v>313</v>
      </c>
      <c r="H24" s="134">
        <f t="shared" si="1"/>
        <v>81124</v>
      </c>
      <c r="I24" s="147">
        <f t="shared" si="3"/>
        <v>98.09303003083197</v>
      </c>
      <c r="J24" s="148">
        <f t="shared" si="2"/>
        <v>12.754686226568868</v>
      </c>
      <c r="K24" s="149">
        <f t="shared" si="2"/>
        <v>95.6244990334292</v>
      </c>
    </row>
    <row r="25" spans="1:11" ht="13.5">
      <c r="A25" s="17"/>
      <c r="B25" s="77" t="str">
        <f>+'帳票61_06(1)'!B24</f>
        <v>読谷村</v>
      </c>
      <c r="C25" s="135">
        <f>+'帳票61_06(1)'!AM24</f>
        <v>1035929</v>
      </c>
      <c r="D25" s="136">
        <f>+'帳票61_06(1)'!AN24</f>
        <v>61043</v>
      </c>
      <c r="E25" s="137">
        <f t="shared" si="0"/>
        <v>1096972</v>
      </c>
      <c r="F25" s="135">
        <f>+'帳票61_06(1)'!AR24</f>
        <v>992988</v>
      </c>
      <c r="G25" s="136">
        <f>+'帳票61_06(1)'!AS24</f>
        <v>24591</v>
      </c>
      <c r="H25" s="137">
        <f t="shared" si="1"/>
        <v>1017579</v>
      </c>
      <c r="I25" s="150">
        <f t="shared" si="3"/>
        <v>95.85483175005237</v>
      </c>
      <c r="J25" s="151">
        <f t="shared" si="2"/>
        <v>40.28471733040643</v>
      </c>
      <c r="K25" s="152">
        <f t="shared" si="2"/>
        <v>92.76253176927031</v>
      </c>
    </row>
    <row r="26" spans="1:11" ht="13.5">
      <c r="A26" s="17"/>
      <c r="B26" s="75" t="str">
        <f>+'帳票61_06(1)'!B25</f>
        <v>嘉手納町</v>
      </c>
      <c r="C26" s="129">
        <f>+'帳票61_06(1)'!AM25</f>
        <v>508672</v>
      </c>
      <c r="D26" s="130">
        <f>+'帳票61_06(1)'!AN25</f>
        <v>40966</v>
      </c>
      <c r="E26" s="131">
        <f t="shared" si="0"/>
        <v>549638</v>
      </c>
      <c r="F26" s="129">
        <f>+'帳票61_06(1)'!AR25</f>
        <v>473658</v>
      </c>
      <c r="G26" s="130">
        <f>+'帳票61_06(1)'!AS25</f>
        <v>10394</v>
      </c>
      <c r="H26" s="131">
        <f t="shared" si="1"/>
        <v>484052</v>
      </c>
      <c r="I26" s="144">
        <f t="shared" si="3"/>
        <v>93.1165859335682</v>
      </c>
      <c r="J26" s="145">
        <f t="shared" si="2"/>
        <v>25.37225992286286</v>
      </c>
      <c r="K26" s="146">
        <f t="shared" si="2"/>
        <v>88.06741891936147</v>
      </c>
    </row>
    <row r="27" spans="1:11" ht="13.5">
      <c r="A27" s="17"/>
      <c r="B27" s="75" t="str">
        <f>+'帳票61_06(1)'!B26</f>
        <v>北谷町</v>
      </c>
      <c r="C27" s="129">
        <f>+'帳票61_06(1)'!AM26</f>
        <v>1114932</v>
      </c>
      <c r="D27" s="130">
        <f>+'帳票61_06(1)'!AN26</f>
        <v>63481</v>
      </c>
      <c r="E27" s="131">
        <f t="shared" si="0"/>
        <v>1178413</v>
      </c>
      <c r="F27" s="129">
        <f>+'帳票61_06(1)'!AR26</f>
        <v>1071222</v>
      </c>
      <c r="G27" s="130">
        <f>+'帳票61_06(1)'!AS26</f>
        <v>13925</v>
      </c>
      <c r="H27" s="131">
        <f t="shared" si="1"/>
        <v>1085147</v>
      </c>
      <c r="I27" s="144">
        <f t="shared" si="3"/>
        <v>96.07958153501738</v>
      </c>
      <c r="J27" s="145">
        <f t="shared" si="2"/>
        <v>21.935697295253696</v>
      </c>
      <c r="K27" s="146">
        <f t="shared" si="2"/>
        <v>92.08545730571541</v>
      </c>
    </row>
    <row r="28" spans="1:11" ht="13.5">
      <c r="A28" s="17"/>
      <c r="B28" s="75" t="str">
        <f>+'帳票61_06(1)'!B27</f>
        <v>北中城村</v>
      </c>
      <c r="C28" s="129">
        <f>+'帳票61_06(1)'!AM27</f>
        <v>561159</v>
      </c>
      <c r="D28" s="130">
        <f>+'帳票61_06(1)'!AN27</f>
        <v>74086</v>
      </c>
      <c r="E28" s="131">
        <f t="shared" si="0"/>
        <v>635245</v>
      </c>
      <c r="F28" s="129">
        <f>+'帳票61_06(1)'!AR27</f>
        <v>539573</v>
      </c>
      <c r="G28" s="130">
        <f>+'帳票61_06(1)'!AS27</f>
        <v>12650</v>
      </c>
      <c r="H28" s="131">
        <f t="shared" si="1"/>
        <v>552223</v>
      </c>
      <c r="I28" s="144">
        <f t="shared" si="3"/>
        <v>96.15331839995437</v>
      </c>
      <c r="J28" s="145">
        <f t="shared" si="2"/>
        <v>17.07475096509462</v>
      </c>
      <c r="K28" s="146">
        <f t="shared" si="2"/>
        <v>86.93071177262316</v>
      </c>
    </row>
    <row r="29" spans="1:11" ht="13.5">
      <c r="A29" s="17"/>
      <c r="B29" s="76" t="str">
        <f>+'帳票61_06(1)'!B28</f>
        <v>中城村</v>
      </c>
      <c r="C29" s="132">
        <f>+'帳票61_06(1)'!AM28</f>
        <v>423551</v>
      </c>
      <c r="D29" s="133">
        <f>+'帳票61_06(1)'!AN28</f>
        <v>33823</v>
      </c>
      <c r="E29" s="134">
        <f t="shared" si="0"/>
        <v>457374</v>
      </c>
      <c r="F29" s="132">
        <f>+'帳票61_06(1)'!AR28</f>
        <v>409214</v>
      </c>
      <c r="G29" s="133">
        <f>+'帳票61_06(1)'!AS28</f>
        <v>7770</v>
      </c>
      <c r="H29" s="134">
        <f t="shared" si="1"/>
        <v>416984</v>
      </c>
      <c r="I29" s="147">
        <f t="shared" si="3"/>
        <v>96.61504753854908</v>
      </c>
      <c r="J29" s="148">
        <f t="shared" si="2"/>
        <v>22.97253348313278</v>
      </c>
      <c r="K29" s="149">
        <f t="shared" si="2"/>
        <v>91.16915259721803</v>
      </c>
    </row>
    <row r="30" spans="1:11" ht="13.5">
      <c r="A30" s="17"/>
      <c r="B30" s="77" t="str">
        <f>+'帳票61_06(1)'!B29</f>
        <v>西原町</v>
      </c>
      <c r="C30" s="135">
        <f>+'帳票61_06(1)'!AM29</f>
        <v>1014168</v>
      </c>
      <c r="D30" s="136">
        <f>+'帳票61_06(1)'!AN29</f>
        <v>81687</v>
      </c>
      <c r="E30" s="137">
        <f t="shared" si="0"/>
        <v>1095855</v>
      </c>
      <c r="F30" s="135">
        <f>+'帳票61_06(1)'!AR29</f>
        <v>984320</v>
      </c>
      <c r="G30" s="136">
        <f>+'帳票61_06(1)'!AS29</f>
        <v>26833</v>
      </c>
      <c r="H30" s="137">
        <f t="shared" si="1"/>
        <v>1011153</v>
      </c>
      <c r="I30" s="150">
        <f t="shared" si="3"/>
        <v>97.05689787096418</v>
      </c>
      <c r="J30" s="151">
        <f t="shared" si="2"/>
        <v>32.84855607379387</v>
      </c>
      <c r="K30" s="152">
        <f t="shared" si="2"/>
        <v>92.27069274675938</v>
      </c>
    </row>
    <row r="31" spans="1:11" ht="13.5">
      <c r="A31" s="17"/>
      <c r="B31" s="75" t="str">
        <f>+'帳票61_06(1)'!B30</f>
        <v>与那原町</v>
      </c>
      <c r="C31" s="129">
        <f>+'帳票61_06(1)'!AM30</f>
        <v>411255</v>
      </c>
      <c r="D31" s="130">
        <f>+'帳票61_06(1)'!AN30</f>
        <v>20603</v>
      </c>
      <c r="E31" s="131">
        <f t="shared" si="0"/>
        <v>431858</v>
      </c>
      <c r="F31" s="129">
        <f>+'帳票61_06(1)'!AR30</f>
        <v>400600</v>
      </c>
      <c r="G31" s="130">
        <f>+'帳票61_06(1)'!AS30</f>
        <v>7420</v>
      </c>
      <c r="H31" s="131">
        <f t="shared" si="1"/>
        <v>408020</v>
      </c>
      <c r="I31" s="144">
        <f t="shared" si="3"/>
        <v>97.40915004072899</v>
      </c>
      <c r="J31" s="145">
        <f t="shared" si="2"/>
        <v>36.01417269329709</v>
      </c>
      <c r="K31" s="146">
        <f t="shared" si="2"/>
        <v>94.48013004274554</v>
      </c>
    </row>
    <row r="32" spans="1:11" ht="13.5">
      <c r="A32" s="17"/>
      <c r="B32" s="75" t="str">
        <f>+'帳票61_06(1)'!B31</f>
        <v>南風原町</v>
      </c>
      <c r="C32" s="129">
        <f>+'帳票61_06(1)'!AM31</f>
        <v>1049736</v>
      </c>
      <c r="D32" s="130">
        <f>+'帳票61_06(1)'!AN31</f>
        <v>56681</v>
      </c>
      <c r="E32" s="131">
        <f t="shared" si="0"/>
        <v>1106417</v>
      </c>
      <c r="F32" s="129">
        <f>+'帳票61_06(1)'!AR31</f>
        <v>1020628</v>
      </c>
      <c r="G32" s="130">
        <f>+'帳票61_06(1)'!AS31</f>
        <v>13778</v>
      </c>
      <c r="H32" s="131">
        <f t="shared" si="1"/>
        <v>1034406</v>
      </c>
      <c r="I32" s="144">
        <f t="shared" si="3"/>
        <v>97.2271123406266</v>
      </c>
      <c r="J32" s="145">
        <f t="shared" si="2"/>
        <v>24.307969160741692</v>
      </c>
      <c r="K32" s="146">
        <f t="shared" si="2"/>
        <v>93.49151359749534</v>
      </c>
    </row>
    <row r="33" spans="1:11" ht="13.5">
      <c r="A33" s="17"/>
      <c r="B33" s="75" t="str">
        <f>+'帳票61_06(1)'!B32</f>
        <v>渡嘉敷村</v>
      </c>
      <c r="C33" s="129">
        <f>+'帳票61_06(1)'!AM32</f>
        <v>24222</v>
      </c>
      <c r="D33" s="130">
        <f>+'帳票61_06(1)'!AN32</f>
        <v>102</v>
      </c>
      <c r="E33" s="131">
        <f t="shared" si="0"/>
        <v>24324</v>
      </c>
      <c r="F33" s="129">
        <f>+'帳票61_06(1)'!AR32</f>
        <v>24111</v>
      </c>
      <c r="G33" s="130">
        <f>+'帳票61_06(1)'!AS32</f>
        <v>49</v>
      </c>
      <c r="H33" s="131">
        <f t="shared" si="1"/>
        <v>24160</v>
      </c>
      <c r="I33" s="144">
        <f t="shared" si="3"/>
        <v>99.54173891503592</v>
      </c>
      <c r="J33" s="145">
        <f t="shared" si="2"/>
        <v>48.03921568627451</v>
      </c>
      <c r="K33" s="146">
        <f t="shared" si="2"/>
        <v>99.32576878802828</v>
      </c>
    </row>
    <row r="34" spans="1:11" ht="13.5">
      <c r="A34" s="17"/>
      <c r="B34" s="76" t="str">
        <f>+'帳票61_06(1)'!B33</f>
        <v>座間味村</v>
      </c>
      <c r="C34" s="132">
        <f>+'帳票61_06(1)'!AM33</f>
        <v>26360</v>
      </c>
      <c r="D34" s="133">
        <f>+'帳票61_06(1)'!AN33</f>
        <v>6795</v>
      </c>
      <c r="E34" s="134">
        <f t="shared" si="0"/>
        <v>33155</v>
      </c>
      <c r="F34" s="132">
        <f>+'帳票61_06(1)'!AR33</f>
        <v>25368</v>
      </c>
      <c r="G34" s="133">
        <f>+'帳票61_06(1)'!AS33</f>
        <v>4116</v>
      </c>
      <c r="H34" s="134">
        <f t="shared" si="1"/>
        <v>29484</v>
      </c>
      <c r="I34" s="147">
        <f t="shared" si="3"/>
        <v>96.23672230652504</v>
      </c>
      <c r="J34" s="148">
        <f t="shared" si="2"/>
        <v>60.573951434878595</v>
      </c>
      <c r="K34" s="149">
        <f t="shared" si="2"/>
        <v>88.92776353491178</v>
      </c>
    </row>
    <row r="35" spans="1:11" ht="13.5">
      <c r="A35" s="17"/>
      <c r="B35" s="77" t="str">
        <f>+'帳票61_06(1)'!B34</f>
        <v>粟国村</v>
      </c>
      <c r="C35" s="135">
        <f>+'帳票61_06(1)'!AM34</f>
        <v>17554</v>
      </c>
      <c r="D35" s="136">
        <f>+'帳票61_06(1)'!AN34</f>
        <v>0</v>
      </c>
      <c r="E35" s="137">
        <f t="shared" si="0"/>
        <v>17554</v>
      </c>
      <c r="F35" s="135">
        <f>+'帳票61_06(1)'!AR34</f>
        <v>17426</v>
      </c>
      <c r="G35" s="136">
        <f>+'帳票61_06(1)'!AS34</f>
        <v>0</v>
      </c>
      <c r="H35" s="137">
        <f t="shared" si="1"/>
        <v>17426</v>
      </c>
      <c r="I35" s="150">
        <f t="shared" si="3"/>
        <v>99.27082146519311</v>
      </c>
      <c r="J35" s="151" t="str">
        <f t="shared" si="2"/>
        <v>－</v>
      </c>
      <c r="K35" s="152">
        <f t="shared" si="2"/>
        <v>99.27082146519311</v>
      </c>
    </row>
    <row r="36" spans="1:11" ht="13.5">
      <c r="A36" s="17"/>
      <c r="B36" s="75" t="str">
        <f>+'帳票61_06(1)'!B35</f>
        <v>渡名喜村</v>
      </c>
      <c r="C36" s="129">
        <f>+'帳票61_06(1)'!AM35</f>
        <v>12458</v>
      </c>
      <c r="D36" s="130">
        <f>+'帳票61_06(1)'!AN35</f>
        <v>507</v>
      </c>
      <c r="E36" s="131">
        <f t="shared" si="0"/>
        <v>12965</v>
      </c>
      <c r="F36" s="129">
        <f>+'帳票61_06(1)'!AR35</f>
        <v>11637</v>
      </c>
      <c r="G36" s="130">
        <f>+'帳票61_06(1)'!AS35</f>
        <v>52</v>
      </c>
      <c r="H36" s="131">
        <f t="shared" si="1"/>
        <v>11689</v>
      </c>
      <c r="I36" s="144">
        <f t="shared" si="3"/>
        <v>93.40985711992295</v>
      </c>
      <c r="J36" s="145">
        <f t="shared" si="2"/>
        <v>10.256410256410255</v>
      </c>
      <c r="K36" s="146">
        <f t="shared" si="2"/>
        <v>90.158118010027</v>
      </c>
    </row>
    <row r="37" spans="1:11" ht="13.5">
      <c r="A37" s="17"/>
      <c r="B37" s="75" t="str">
        <f>+'帳票61_06(1)'!B36</f>
        <v>南大東村</v>
      </c>
      <c r="C37" s="129">
        <f>+'帳票61_06(1)'!AM36</f>
        <v>45896</v>
      </c>
      <c r="D37" s="130">
        <f>+'帳票61_06(1)'!AN36</f>
        <v>4376</v>
      </c>
      <c r="E37" s="131">
        <f t="shared" si="0"/>
        <v>50272</v>
      </c>
      <c r="F37" s="129">
        <f>+'帳票61_06(1)'!AR36</f>
        <v>45772</v>
      </c>
      <c r="G37" s="130">
        <f>+'帳票61_06(1)'!AS36</f>
        <v>551</v>
      </c>
      <c r="H37" s="131">
        <f t="shared" si="1"/>
        <v>46323</v>
      </c>
      <c r="I37" s="144">
        <f t="shared" si="3"/>
        <v>99.72982394979954</v>
      </c>
      <c r="J37" s="145">
        <f t="shared" si="3"/>
        <v>12.591407678244973</v>
      </c>
      <c r="K37" s="146">
        <f t="shared" si="3"/>
        <v>92.14473265436028</v>
      </c>
    </row>
    <row r="38" spans="1:11" ht="13.5">
      <c r="A38" s="17"/>
      <c r="B38" s="75" t="str">
        <f>+'帳票61_06(1)'!B37</f>
        <v>北大東村</v>
      </c>
      <c r="C38" s="129">
        <f>+'帳票61_06(1)'!AM37</f>
        <v>22055</v>
      </c>
      <c r="D38" s="130">
        <f>+'帳票61_06(1)'!AN37</f>
        <v>1886</v>
      </c>
      <c r="E38" s="131">
        <f t="shared" si="0"/>
        <v>23941</v>
      </c>
      <c r="F38" s="129">
        <f>+'帳票61_06(1)'!AR37</f>
        <v>21665</v>
      </c>
      <c r="G38" s="130">
        <f>+'帳票61_06(1)'!AS37</f>
        <v>40</v>
      </c>
      <c r="H38" s="131">
        <f t="shared" si="1"/>
        <v>21705</v>
      </c>
      <c r="I38" s="144">
        <f t="shared" si="3"/>
        <v>98.23169349353888</v>
      </c>
      <c r="J38" s="145">
        <f t="shared" si="3"/>
        <v>2.1208907741251326</v>
      </c>
      <c r="K38" s="146">
        <f t="shared" si="3"/>
        <v>90.66037341798588</v>
      </c>
    </row>
    <row r="39" spans="1:11" ht="13.5">
      <c r="A39" s="17"/>
      <c r="B39" s="76" t="str">
        <f>+'帳票61_06(1)'!B38</f>
        <v>伊平屋村</v>
      </c>
      <c r="C39" s="132">
        <f>+'帳票61_06(1)'!AM38</f>
        <v>28670</v>
      </c>
      <c r="D39" s="133">
        <f>+'帳票61_06(1)'!AN38</f>
        <v>781</v>
      </c>
      <c r="E39" s="134">
        <f t="shared" si="0"/>
        <v>29451</v>
      </c>
      <c r="F39" s="132">
        <f>+'帳票61_06(1)'!AR38</f>
        <v>27237</v>
      </c>
      <c r="G39" s="133">
        <f>+'帳票61_06(1)'!AS38</f>
        <v>308</v>
      </c>
      <c r="H39" s="134">
        <f t="shared" si="1"/>
        <v>27545</v>
      </c>
      <c r="I39" s="147">
        <f t="shared" si="3"/>
        <v>95.00174398325775</v>
      </c>
      <c r="J39" s="148">
        <f t="shared" si="3"/>
        <v>39.436619718309856</v>
      </c>
      <c r="K39" s="149">
        <f t="shared" si="3"/>
        <v>93.5282333367288</v>
      </c>
    </row>
    <row r="40" spans="1:11" ht="13.5">
      <c r="A40" s="17"/>
      <c r="B40" s="77" t="str">
        <f>+'帳票61_06(1)'!B39</f>
        <v>伊是名村</v>
      </c>
      <c r="C40" s="135">
        <f>+'帳票61_06(1)'!AM39</f>
        <v>41374</v>
      </c>
      <c r="D40" s="136">
        <f>+'帳票61_06(1)'!AN39</f>
        <v>4968</v>
      </c>
      <c r="E40" s="137">
        <f t="shared" si="0"/>
        <v>46342</v>
      </c>
      <c r="F40" s="135">
        <f>+'帳票61_06(1)'!AR39</f>
        <v>39152</v>
      </c>
      <c r="G40" s="136">
        <f>+'帳票61_06(1)'!AS39</f>
        <v>897</v>
      </c>
      <c r="H40" s="137">
        <f t="shared" si="1"/>
        <v>40049</v>
      </c>
      <c r="I40" s="150">
        <f t="shared" si="3"/>
        <v>94.62947744960604</v>
      </c>
      <c r="J40" s="151">
        <f t="shared" si="3"/>
        <v>18.055555555555554</v>
      </c>
      <c r="K40" s="152">
        <f t="shared" si="3"/>
        <v>86.42052565707134</v>
      </c>
    </row>
    <row r="41" spans="1:11" ht="13.5">
      <c r="A41" s="17"/>
      <c r="B41" s="75" t="str">
        <f>+'帳票61_06(1)'!B40</f>
        <v>久米島町</v>
      </c>
      <c r="C41" s="129">
        <f>+'帳票61_06(1)'!AM40</f>
        <v>211046</v>
      </c>
      <c r="D41" s="130">
        <f>+'帳票61_06(1)'!AN40</f>
        <v>24573</v>
      </c>
      <c r="E41" s="131">
        <f t="shared" si="0"/>
        <v>235619</v>
      </c>
      <c r="F41" s="129">
        <f>+'帳票61_06(1)'!AR40</f>
        <v>203286</v>
      </c>
      <c r="G41" s="130">
        <f>+'帳票61_06(1)'!AS40</f>
        <v>5044</v>
      </c>
      <c r="H41" s="131">
        <f t="shared" si="1"/>
        <v>208330</v>
      </c>
      <c r="I41" s="144">
        <f t="shared" si="3"/>
        <v>96.32307648569505</v>
      </c>
      <c r="J41" s="145">
        <f t="shared" si="3"/>
        <v>20.526594229438818</v>
      </c>
      <c r="K41" s="146">
        <f t="shared" si="3"/>
        <v>88.41816661644435</v>
      </c>
    </row>
    <row r="42" spans="1:11" ht="13.5">
      <c r="A42" s="17"/>
      <c r="B42" s="75" t="str">
        <f>+'帳票61_06(1)'!B41</f>
        <v>八重瀬町</v>
      </c>
      <c r="C42" s="129">
        <f>+'帳票61_06(1)'!AM41</f>
        <v>591506</v>
      </c>
      <c r="D42" s="130">
        <f>+'帳票61_06(1)'!AN41</f>
        <v>57826</v>
      </c>
      <c r="E42" s="131">
        <f t="shared" si="0"/>
        <v>649332</v>
      </c>
      <c r="F42" s="129">
        <f>+'帳票61_06(1)'!AR41</f>
        <v>564768</v>
      </c>
      <c r="G42" s="130">
        <f>+'帳票61_06(1)'!AS41</f>
        <v>11875</v>
      </c>
      <c r="H42" s="131">
        <f t="shared" si="1"/>
        <v>576643</v>
      </c>
      <c r="I42" s="144">
        <f t="shared" si="3"/>
        <v>95.47967391708622</v>
      </c>
      <c r="J42" s="145">
        <f t="shared" si="3"/>
        <v>20.535745166534085</v>
      </c>
      <c r="K42" s="146">
        <f t="shared" si="3"/>
        <v>88.80557249604209</v>
      </c>
    </row>
    <row r="43" spans="1:11" ht="13.5">
      <c r="A43" s="17"/>
      <c r="B43" s="75" t="str">
        <f>+'帳票61_06(1)'!B42</f>
        <v>多良間村</v>
      </c>
      <c r="C43" s="129">
        <f>+'帳票61_06(1)'!AM42</f>
        <v>20552</v>
      </c>
      <c r="D43" s="130">
        <f>+'帳票61_06(1)'!AN42</f>
        <v>775</v>
      </c>
      <c r="E43" s="131">
        <f t="shared" si="0"/>
        <v>21327</v>
      </c>
      <c r="F43" s="129">
        <f>+'帳票61_06(1)'!AR42</f>
        <v>20098</v>
      </c>
      <c r="G43" s="130">
        <f>+'帳票61_06(1)'!AS42</f>
        <v>229</v>
      </c>
      <c r="H43" s="131">
        <f t="shared" si="1"/>
        <v>20327</v>
      </c>
      <c r="I43" s="144">
        <f t="shared" si="3"/>
        <v>97.79096924873491</v>
      </c>
      <c r="J43" s="145">
        <f t="shared" si="3"/>
        <v>29.548387096774192</v>
      </c>
      <c r="K43" s="146">
        <f t="shared" si="3"/>
        <v>95.3111079851831</v>
      </c>
    </row>
    <row r="44" spans="1:11" ht="13.5">
      <c r="A44" s="17"/>
      <c r="B44" s="76" t="str">
        <f>+'帳票61_06(1)'!B43</f>
        <v>竹富町</v>
      </c>
      <c r="C44" s="132">
        <f>+'帳票61_06(1)'!AM43</f>
        <v>136008</v>
      </c>
      <c r="D44" s="133">
        <f>+'帳票61_06(1)'!AN43</f>
        <v>3624</v>
      </c>
      <c r="E44" s="134">
        <f t="shared" si="0"/>
        <v>139632</v>
      </c>
      <c r="F44" s="132">
        <f>+'帳票61_06(1)'!AR43</f>
        <v>133813</v>
      </c>
      <c r="G44" s="133">
        <f>+'帳票61_06(1)'!AS43</f>
        <v>2032</v>
      </c>
      <c r="H44" s="134">
        <f t="shared" si="1"/>
        <v>135845</v>
      </c>
      <c r="I44" s="147">
        <f t="shared" si="3"/>
        <v>98.38612434562673</v>
      </c>
      <c r="J44" s="148">
        <f t="shared" si="3"/>
        <v>56.07064017660044</v>
      </c>
      <c r="K44" s="149">
        <f t="shared" si="3"/>
        <v>97.28787097513464</v>
      </c>
    </row>
    <row r="45" spans="1:11" ht="14.25" thickBot="1">
      <c r="A45" s="17"/>
      <c r="B45" s="229" t="str">
        <f>+'帳票61_06(1)'!B44</f>
        <v>与那国町</v>
      </c>
      <c r="C45" s="230">
        <f>+'帳票61_06(1)'!AM44</f>
        <v>42141</v>
      </c>
      <c r="D45" s="231">
        <f>+'帳票61_06(1)'!AN44</f>
        <v>287</v>
      </c>
      <c r="E45" s="232">
        <f t="shared" si="0"/>
        <v>42428</v>
      </c>
      <c r="F45" s="230">
        <f>+'帳票61_06(1)'!AR44</f>
        <v>41611</v>
      </c>
      <c r="G45" s="231">
        <f>+'帳票61_06(1)'!AS44</f>
        <v>55</v>
      </c>
      <c r="H45" s="232">
        <f t="shared" si="1"/>
        <v>41666</v>
      </c>
      <c r="I45" s="233">
        <f t="shared" si="3"/>
        <v>98.74231745805747</v>
      </c>
      <c r="J45" s="234">
        <f t="shared" si="3"/>
        <v>19.16376306620209</v>
      </c>
      <c r="K45" s="235">
        <f t="shared" si="3"/>
        <v>98.20401621570662</v>
      </c>
    </row>
    <row r="46" spans="1:11" ht="14.25" thickTop="1">
      <c r="A46" s="19"/>
      <c r="B46" s="79" t="s">
        <v>65</v>
      </c>
      <c r="C46" s="173">
        <f aca="true" t="shared" si="4" ref="C46:H46">SUM(C5:C15)</f>
        <v>34022936</v>
      </c>
      <c r="D46" s="174">
        <f t="shared" si="4"/>
        <v>2588287</v>
      </c>
      <c r="E46" s="175">
        <f t="shared" si="4"/>
        <v>36611223</v>
      </c>
      <c r="F46" s="173">
        <f t="shared" si="4"/>
        <v>32782925</v>
      </c>
      <c r="G46" s="174">
        <f t="shared" si="4"/>
        <v>646739</v>
      </c>
      <c r="H46" s="175">
        <f t="shared" si="4"/>
        <v>33429664</v>
      </c>
      <c r="I46" s="176">
        <f t="shared" si="3"/>
        <v>96.35536744976977</v>
      </c>
      <c r="J46" s="177">
        <f t="shared" si="3"/>
        <v>24.987144006827684</v>
      </c>
      <c r="K46" s="178">
        <f t="shared" si="3"/>
        <v>91.3098805795152</v>
      </c>
    </row>
    <row r="47" spans="1:11" ht="14.25" thickBot="1">
      <c r="A47" s="19"/>
      <c r="B47" s="80" t="s">
        <v>66</v>
      </c>
      <c r="C47" s="138">
        <f aca="true" t="shared" si="5" ref="C47:H47">SUM(C16:C45)</f>
        <v>9198574</v>
      </c>
      <c r="D47" s="139">
        <f t="shared" si="5"/>
        <v>668331</v>
      </c>
      <c r="E47" s="140">
        <f t="shared" si="5"/>
        <v>9866905</v>
      </c>
      <c r="F47" s="138">
        <f t="shared" si="5"/>
        <v>8864728</v>
      </c>
      <c r="G47" s="139">
        <f t="shared" si="5"/>
        <v>169839</v>
      </c>
      <c r="H47" s="140">
        <f t="shared" si="5"/>
        <v>9034567</v>
      </c>
      <c r="I47" s="153">
        <f t="shared" si="3"/>
        <v>96.3706765853055</v>
      </c>
      <c r="J47" s="167">
        <f t="shared" si="3"/>
        <v>25.412407923618684</v>
      </c>
      <c r="K47" s="154">
        <f t="shared" si="3"/>
        <v>91.56434565854236</v>
      </c>
    </row>
    <row r="48" spans="2:11" ht="14.25" thickBot="1">
      <c r="B48" s="82" t="s">
        <v>114</v>
      </c>
      <c r="C48" s="156">
        <f aca="true" t="shared" si="6" ref="C48:H48">SUM(C46:C47)</f>
        <v>43221510</v>
      </c>
      <c r="D48" s="157">
        <f t="shared" si="6"/>
        <v>3256618</v>
      </c>
      <c r="E48" s="158">
        <f t="shared" si="6"/>
        <v>46478128</v>
      </c>
      <c r="F48" s="156">
        <f t="shared" si="6"/>
        <v>41647653</v>
      </c>
      <c r="G48" s="157">
        <f t="shared" si="6"/>
        <v>816578</v>
      </c>
      <c r="H48" s="158">
        <f t="shared" si="6"/>
        <v>42464231</v>
      </c>
      <c r="I48" s="159">
        <f t="shared" si="3"/>
        <v>96.35862560100283</v>
      </c>
      <c r="J48" s="172">
        <f t="shared" si="3"/>
        <v>25.07441769344762</v>
      </c>
      <c r="K48" s="160">
        <f t="shared" si="3"/>
        <v>91.36390131719591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K48"/>
  <sheetViews>
    <sheetView showGridLines="0" workbookViewId="0" topLeftCell="A1">
      <selection activeCell="Q10" sqref="Q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70</v>
      </c>
      <c r="I1" s="2"/>
      <c r="J1" s="2"/>
      <c r="K1" s="81" t="s">
        <v>48</v>
      </c>
    </row>
    <row r="2" spans="2:11" ht="15" customHeight="1">
      <c r="B2" s="85"/>
      <c r="C2" s="297" t="s">
        <v>5</v>
      </c>
      <c r="D2" s="297"/>
      <c r="E2" s="298"/>
      <c r="F2" s="299" t="s">
        <v>6</v>
      </c>
      <c r="G2" s="297"/>
      <c r="H2" s="298"/>
      <c r="I2" s="300" t="s">
        <v>7</v>
      </c>
      <c r="J2" s="301"/>
      <c r="K2" s="302"/>
    </row>
    <row r="3" spans="2:11" ht="12" customHeight="1">
      <c r="B3" s="4" t="s">
        <v>2</v>
      </c>
      <c r="C3" s="303" t="s">
        <v>1</v>
      </c>
      <c r="D3" s="305" t="s">
        <v>3</v>
      </c>
      <c r="E3" s="307" t="s">
        <v>0</v>
      </c>
      <c r="F3" s="303" t="s">
        <v>1</v>
      </c>
      <c r="G3" s="305" t="s">
        <v>3</v>
      </c>
      <c r="H3" s="307" t="s">
        <v>0</v>
      </c>
      <c r="I3" s="293" t="s">
        <v>4</v>
      </c>
      <c r="J3" s="295" t="s">
        <v>117</v>
      </c>
      <c r="K3" s="309" t="s">
        <v>0</v>
      </c>
    </row>
    <row r="4" spans="2:11" ht="11.25" customHeight="1" thickBot="1">
      <c r="B4" s="83"/>
      <c r="C4" s="304"/>
      <c r="D4" s="306"/>
      <c r="E4" s="308"/>
      <c r="F4" s="304"/>
      <c r="G4" s="306"/>
      <c r="H4" s="308"/>
      <c r="I4" s="294"/>
      <c r="J4" s="296"/>
      <c r="K4" s="310"/>
    </row>
    <row r="5" spans="1:11" ht="14.25" thickTop="1">
      <c r="A5" s="17"/>
      <c r="B5" s="78" t="str">
        <f>+'帳票61_06(1)'!B4</f>
        <v>那覇市</v>
      </c>
      <c r="C5" s="126">
        <f>+'帳票61_06(1)'!BE4</f>
        <v>937129</v>
      </c>
      <c r="D5" s="127">
        <f>+'帳票61_06(1)'!BF4</f>
        <v>12981</v>
      </c>
      <c r="E5" s="128">
        <f>SUM(C5:D5)</f>
        <v>950110</v>
      </c>
      <c r="F5" s="126">
        <f>+'帳票61_06(1)'!BJ4</f>
        <v>945706</v>
      </c>
      <c r="G5" s="127">
        <f>+'帳票61_06(1)'!BK4</f>
        <v>2968</v>
      </c>
      <c r="H5" s="128">
        <f>SUM(F5:G5)</f>
        <v>948674</v>
      </c>
      <c r="I5" s="141">
        <f>IF(C5=0,"－",(F5/C5)*100)</f>
        <v>100.91524219184338</v>
      </c>
      <c r="J5" s="142">
        <f aca="true" t="shared" si="0" ref="J5:K36">IF(D5=0,"－",(G5/D5)*100)</f>
        <v>22.864186118172714</v>
      </c>
      <c r="K5" s="143">
        <f>IF(E5=0,"－",(H5/E5)*100)</f>
        <v>99.84885960572987</v>
      </c>
    </row>
    <row r="6" spans="1:11" ht="13.5">
      <c r="A6" s="17"/>
      <c r="B6" s="75" t="str">
        <f>+'帳票61_06(1)'!B5</f>
        <v>宜野湾市</v>
      </c>
      <c r="C6" s="129">
        <f>+'帳票61_06(1)'!BE5</f>
        <v>140126</v>
      </c>
      <c r="D6" s="130">
        <f>+'帳票61_06(1)'!BF5</f>
        <v>3999</v>
      </c>
      <c r="E6" s="131">
        <f aca="true" t="shared" si="1" ref="E6:E45">SUM(C6:D6)</f>
        <v>144125</v>
      </c>
      <c r="F6" s="129">
        <f>+'帳票61_06(1)'!BJ5</f>
        <v>139258</v>
      </c>
      <c r="G6" s="130">
        <f>+'帳票61_06(1)'!BK5</f>
        <v>1024</v>
      </c>
      <c r="H6" s="131">
        <f aca="true" t="shared" si="2" ref="H6:H45">SUM(F6:G6)</f>
        <v>140282</v>
      </c>
      <c r="I6" s="144">
        <f aca="true" t="shared" si="3" ref="I6:K48">IF(C6=0,"－",(F6/C6)*100)</f>
        <v>99.38055749825158</v>
      </c>
      <c r="J6" s="145">
        <f t="shared" si="0"/>
        <v>25.6064016004001</v>
      </c>
      <c r="K6" s="146">
        <f t="shared" si="0"/>
        <v>97.3335646140503</v>
      </c>
    </row>
    <row r="7" spans="1:11" ht="13.5">
      <c r="A7" s="17"/>
      <c r="B7" s="75" t="str">
        <f>+'帳票61_06(1)'!B6</f>
        <v>石垣市</v>
      </c>
      <c r="C7" s="129">
        <f>+'帳票61_06(1)'!BE6</f>
        <v>108265</v>
      </c>
      <c r="D7" s="130">
        <f>+'帳票61_06(1)'!BF6</f>
        <v>5032</v>
      </c>
      <c r="E7" s="131">
        <f t="shared" si="1"/>
        <v>113297</v>
      </c>
      <c r="F7" s="129">
        <f>+'帳票61_06(1)'!BJ6</f>
        <v>105161</v>
      </c>
      <c r="G7" s="130">
        <f>+'帳票61_06(1)'!BK6</f>
        <v>2531</v>
      </c>
      <c r="H7" s="131">
        <f t="shared" si="2"/>
        <v>107692</v>
      </c>
      <c r="I7" s="144">
        <f t="shared" si="3"/>
        <v>97.13296079065256</v>
      </c>
      <c r="J7" s="145">
        <f t="shared" si="0"/>
        <v>50.29809220985692</v>
      </c>
      <c r="K7" s="146">
        <f t="shared" si="0"/>
        <v>95.05282575884621</v>
      </c>
    </row>
    <row r="8" spans="1:11" ht="13.5">
      <c r="A8" s="17"/>
      <c r="B8" s="75" t="str">
        <f>+'帳票61_06(1)'!B7</f>
        <v>浦添市</v>
      </c>
      <c r="C8" s="129">
        <f>+'帳票61_06(1)'!BE7</f>
        <v>272131</v>
      </c>
      <c r="D8" s="130">
        <f>+'帳票61_06(1)'!BF7</f>
        <v>5129</v>
      </c>
      <c r="E8" s="131">
        <f t="shared" si="1"/>
        <v>277260</v>
      </c>
      <c r="F8" s="129">
        <f>+'帳票61_06(1)'!BJ7</f>
        <v>268585</v>
      </c>
      <c r="G8" s="130">
        <f>+'帳票61_06(1)'!BK7</f>
        <v>1753</v>
      </c>
      <c r="H8" s="131">
        <f t="shared" si="2"/>
        <v>270338</v>
      </c>
      <c r="I8" s="144">
        <f t="shared" si="3"/>
        <v>98.69695110075662</v>
      </c>
      <c r="J8" s="145">
        <f t="shared" si="0"/>
        <v>34.17820237863131</v>
      </c>
      <c r="K8" s="146">
        <f t="shared" si="0"/>
        <v>97.50342638678497</v>
      </c>
    </row>
    <row r="9" spans="1:11" ht="13.5">
      <c r="A9" s="17"/>
      <c r="B9" s="76" t="str">
        <f>+'帳票61_06(1)'!B8</f>
        <v>名護市</v>
      </c>
      <c r="C9" s="132">
        <f>+'帳票61_06(1)'!BE8</f>
        <v>127466</v>
      </c>
      <c r="D9" s="133">
        <f>+'帳票61_06(1)'!BF8</f>
        <v>2833</v>
      </c>
      <c r="E9" s="134">
        <f t="shared" si="1"/>
        <v>130299</v>
      </c>
      <c r="F9" s="132">
        <f>+'帳票61_06(1)'!BJ8</f>
        <v>126731</v>
      </c>
      <c r="G9" s="133">
        <f>+'帳票61_06(1)'!BK8</f>
        <v>821</v>
      </c>
      <c r="H9" s="134">
        <f t="shared" si="2"/>
        <v>127552</v>
      </c>
      <c r="I9" s="147">
        <f t="shared" si="3"/>
        <v>99.42337564527011</v>
      </c>
      <c r="J9" s="148">
        <f t="shared" si="0"/>
        <v>28.97987998588069</v>
      </c>
      <c r="K9" s="149">
        <f t="shared" si="0"/>
        <v>97.89177200132005</v>
      </c>
    </row>
    <row r="10" spans="1:11" ht="13.5">
      <c r="A10" s="17"/>
      <c r="B10" s="77" t="str">
        <f>+'帳票61_06(1)'!B9</f>
        <v>糸満市</v>
      </c>
      <c r="C10" s="135">
        <f>+'帳票61_06(1)'!BE9</f>
        <v>86765</v>
      </c>
      <c r="D10" s="136">
        <f>+'帳票61_06(1)'!BF9</f>
        <v>10705</v>
      </c>
      <c r="E10" s="137">
        <f t="shared" si="1"/>
        <v>97470</v>
      </c>
      <c r="F10" s="135">
        <f>+'帳票61_06(1)'!BJ9</f>
        <v>83263</v>
      </c>
      <c r="G10" s="136">
        <f>+'帳票61_06(1)'!BK9</f>
        <v>1764</v>
      </c>
      <c r="H10" s="137">
        <f t="shared" si="2"/>
        <v>85027</v>
      </c>
      <c r="I10" s="150">
        <f t="shared" si="3"/>
        <v>95.9638102921685</v>
      </c>
      <c r="J10" s="151">
        <f t="shared" si="0"/>
        <v>16.478281177020087</v>
      </c>
      <c r="K10" s="152">
        <f t="shared" si="0"/>
        <v>87.23402072432543</v>
      </c>
    </row>
    <row r="11" spans="1:11" ht="13.5">
      <c r="A11" s="17"/>
      <c r="B11" s="75" t="str">
        <f>+'帳票61_06(1)'!B10</f>
        <v>沖縄市</v>
      </c>
      <c r="C11" s="129">
        <f>+'帳票61_06(1)'!BE10</f>
        <v>191402</v>
      </c>
      <c r="D11" s="130">
        <f>+'帳票61_06(1)'!BF10</f>
        <v>6696</v>
      </c>
      <c r="E11" s="131">
        <f t="shared" si="1"/>
        <v>198098</v>
      </c>
      <c r="F11" s="129">
        <f>+'帳票61_06(1)'!BJ10</f>
        <v>181504</v>
      </c>
      <c r="G11" s="130">
        <f>+'帳票61_06(1)'!BK10</f>
        <v>1148</v>
      </c>
      <c r="H11" s="131">
        <f t="shared" si="2"/>
        <v>182652</v>
      </c>
      <c r="I11" s="144">
        <f t="shared" si="3"/>
        <v>94.8286851757035</v>
      </c>
      <c r="J11" s="145">
        <f t="shared" si="0"/>
        <v>17.144563918757466</v>
      </c>
      <c r="K11" s="146">
        <f t="shared" si="0"/>
        <v>92.20284909489243</v>
      </c>
    </row>
    <row r="12" spans="1:11" ht="13.5">
      <c r="A12" s="17"/>
      <c r="B12" s="75" t="str">
        <f>+'帳票61_06(1)'!B11</f>
        <v>豊見城市</v>
      </c>
      <c r="C12" s="129">
        <f>+'帳票61_06(1)'!BE11</f>
        <v>95336</v>
      </c>
      <c r="D12" s="130">
        <f>+'帳票61_06(1)'!BF11</f>
        <v>1351</v>
      </c>
      <c r="E12" s="131">
        <f t="shared" si="1"/>
        <v>96687</v>
      </c>
      <c r="F12" s="129">
        <f>+'帳票61_06(1)'!BJ11</f>
        <v>93869</v>
      </c>
      <c r="G12" s="130">
        <f>+'帳票61_06(1)'!BK11</f>
        <v>186</v>
      </c>
      <c r="H12" s="131">
        <f t="shared" si="2"/>
        <v>94055</v>
      </c>
      <c r="I12" s="144">
        <f t="shared" si="3"/>
        <v>98.46123185365444</v>
      </c>
      <c r="J12" s="145">
        <f t="shared" si="0"/>
        <v>13.76757957068838</v>
      </c>
      <c r="K12" s="146">
        <f t="shared" si="0"/>
        <v>97.27781397706</v>
      </c>
    </row>
    <row r="13" spans="1:11" ht="13.5">
      <c r="A13" s="17"/>
      <c r="B13" s="75" t="str">
        <f>+'帳票61_06(1)'!B12</f>
        <v>うるま市</v>
      </c>
      <c r="C13" s="129">
        <f>+'帳票61_06(1)'!BE12</f>
        <v>150924</v>
      </c>
      <c r="D13" s="130">
        <f>+'帳票61_06(1)'!BF12</f>
        <v>1685</v>
      </c>
      <c r="E13" s="131">
        <f t="shared" si="1"/>
        <v>152609</v>
      </c>
      <c r="F13" s="129">
        <f>+'帳票61_06(1)'!BJ12</f>
        <v>150377</v>
      </c>
      <c r="G13" s="130">
        <f>+'帳票61_06(1)'!BK12</f>
        <v>658</v>
      </c>
      <c r="H13" s="131">
        <f t="shared" si="2"/>
        <v>151035</v>
      </c>
      <c r="I13" s="144">
        <f t="shared" si="3"/>
        <v>99.63756592722164</v>
      </c>
      <c r="J13" s="145">
        <f t="shared" si="0"/>
        <v>39.05044510385757</v>
      </c>
      <c r="K13" s="146">
        <f t="shared" si="0"/>
        <v>98.968606045515</v>
      </c>
    </row>
    <row r="14" spans="1:11" ht="13.5">
      <c r="A14" s="17"/>
      <c r="B14" s="76" t="str">
        <f>+'帳票61_06(1)'!B13</f>
        <v>宮古島市</v>
      </c>
      <c r="C14" s="132">
        <f>+'帳票61_06(1)'!BE13</f>
        <v>98122</v>
      </c>
      <c r="D14" s="133">
        <f>+'帳票61_06(1)'!BF13</f>
        <v>10492</v>
      </c>
      <c r="E14" s="134">
        <f t="shared" si="1"/>
        <v>108614</v>
      </c>
      <c r="F14" s="132">
        <f>+'帳票61_06(1)'!BJ13</f>
        <v>95329</v>
      </c>
      <c r="G14" s="133">
        <f>+'帳票61_06(1)'!BK13</f>
        <v>1542</v>
      </c>
      <c r="H14" s="134">
        <f t="shared" si="2"/>
        <v>96871</v>
      </c>
      <c r="I14" s="147">
        <f t="shared" si="3"/>
        <v>97.1535435478282</v>
      </c>
      <c r="J14" s="148">
        <f t="shared" si="0"/>
        <v>14.696911932901259</v>
      </c>
      <c r="K14" s="149">
        <f t="shared" si="0"/>
        <v>89.18831826468043</v>
      </c>
    </row>
    <row r="15" spans="1:11" ht="13.5">
      <c r="A15" s="17"/>
      <c r="B15" s="77" t="str">
        <f>+'帳票61_06(1)'!B14</f>
        <v>南城市</v>
      </c>
      <c r="C15" s="135">
        <f>+'帳票61_06(1)'!BE14</f>
        <v>45673</v>
      </c>
      <c r="D15" s="136">
        <f>+'帳票61_06(1)'!BF14</f>
        <v>1561</v>
      </c>
      <c r="E15" s="137">
        <f t="shared" si="1"/>
        <v>47234</v>
      </c>
      <c r="F15" s="135">
        <f>+'帳票61_06(1)'!BJ14</f>
        <v>45031</v>
      </c>
      <c r="G15" s="136">
        <f>+'帳票61_06(1)'!BK14</f>
        <v>290</v>
      </c>
      <c r="H15" s="137">
        <f t="shared" si="2"/>
        <v>45321</v>
      </c>
      <c r="I15" s="150">
        <f t="shared" si="3"/>
        <v>98.59435552733562</v>
      </c>
      <c r="J15" s="151">
        <f t="shared" si="0"/>
        <v>18.57783472133248</v>
      </c>
      <c r="K15" s="152">
        <f t="shared" si="0"/>
        <v>95.94995130626243</v>
      </c>
    </row>
    <row r="16" spans="1:11" ht="13.5">
      <c r="A16" s="17"/>
      <c r="B16" s="78" t="str">
        <f>+'帳票61_06(1)'!B15</f>
        <v>国頭村</v>
      </c>
      <c r="C16" s="126">
        <f>+'帳票61_06(1)'!BE15</f>
        <v>9997</v>
      </c>
      <c r="D16" s="127">
        <f>+'帳票61_06(1)'!BF15</f>
        <v>200</v>
      </c>
      <c r="E16" s="128">
        <f t="shared" si="1"/>
        <v>10197</v>
      </c>
      <c r="F16" s="126">
        <f>+'帳票61_06(1)'!BJ15</f>
        <v>9997</v>
      </c>
      <c r="G16" s="127">
        <f>+'帳票61_06(1)'!BK15</f>
        <v>0</v>
      </c>
      <c r="H16" s="128">
        <f t="shared" si="2"/>
        <v>9997</v>
      </c>
      <c r="I16" s="141">
        <f t="shared" si="3"/>
        <v>100</v>
      </c>
      <c r="J16" s="142">
        <f t="shared" si="0"/>
        <v>0</v>
      </c>
      <c r="K16" s="143">
        <f t="shared" si="0"/>
        <v>98.03863881533785</v>
      </c>
    </row>
    <row r="17" spans="1:11" ht="13.5">
      <c r="A17" s="17"/>
      <c r="B17" s="75" t="str">
        <f>+'帳票61_06(1)'!B16</f>
        <v>大宜味村</v>
      </c>
      <c r="C17" s="129">
        <f>+'帳票61_06(1)'!BE16</f>
        <v>8054</v>
      </c>
      <c r="D17" s="130">
        <f>+'帳票61_06(1)'!BF16</f>
        <v>360</v>
      </c>
      <c r="E17" s="131">
        <f t="shared" si="1"/>
        <v>8414</v>
      </c>
      <c r="F17" s="129">
        <f>+'帳票61_06(1)'!BJ16</f>
        <v>7694</v>
      </c>
      <c r="G17" s="130">
        <f>+'帳票61_06(1)'!BK16</f>
        <v>260</v>
      </c>
      <c r="H17" s="131">
        <f t="shared" si="2"/>
        <v>7954</v>
      </c>
      <c r="I17" s="144">
        <f t="shared" si="3"/>
        <v>95.53017134343183</v>
      </c>
      <c r="J17" s="145">
        <f t="shared" si="0"/>
        <v>72.22222222222221</v>
      </c>
      <c r="K17" s="146">
        <f t="shared" si="0"/>
        <v>94.53292132160685</v>
      </c>
    </row>
    <row r="18" spans="1:11" ht="13.5">
      <c r="A18" s="17"/>
      <c r="B18" s="75" t="str">
        <f>+'帳票61_06(1)'!B17</f>
        <v>東村</v>
      </c>
      <c r="C18" s="129">
        <f>+'帳票61_06(1)'!BE17</f>
        <v>2676</v>
      </c>
      <c r="D18" s="130">
        <f>+'帳票61_06(1)'!BF17</f>
        <v>100</v>
      </c>
      <c r="E18" s="131">
        <f t="shared" si="1"/>
        <v>2776</v>
      </c>
      <c r="F18" s="129">
        <f>+'帳票61_06(1)'!BJ17</f>
        <v>2676</v>
      </c>
      <c r="G18" s="130">
        <f>+'帳票61_06(1)'!BK17</f>
        <v>0</v>
      </c>
      <c r="H18" s="131">
        <f t="shared" si="2"/>
        <v>2676</v>
      </c>
      <c r="I18" s="144">
        <f t="shared" si="3"/>
        <v>100</v>
      </c>
      <c r="J18" s="145">
        <f t="shared" si="0"/>
        <v>0</v>
      </c>
      <c r="K18" s="146">
        <f t="shared" si="0"/>
        <v>96.39769452449568</v>
      </c>
    </row>
    <row r="19" spans="1:11" ht="13.5">
      <c r="A19" s="17"/>
      <c r="B19" s="76" t="str">
        <f>+'帳票61_06(1)'!B18</f>
        <v>今帰仁村</v>
      </c>
      <c r="C19" s="132">
        <f>+'帳票61_06(1)'!BE18</f>
        <v>9772</v>
      </c>
      <c r="D19" s="133">
        <f>+'帳票61_06(1)'!BF18</f>
        <v>540</v>
      </c>
      <c r="E19" s="134">
        <f t="shared" si="1"/>
        <v>10312</v>
      </c>
      <c r="F19" s="132">
        <f>+'帳票61_06(1)'!BJ18</f>
        <v>9772</v>
      </c>
      <c r="G19" s="133">
        <f>+'帳票61_06(1)'!BK18</f>
        <v>50</v>
      </c>
      <c r="H19" s="134">
        <f t="shared" si="2"/>
        <v>9822</v>
      </c>
      <c r="I19" s="147">
        <f t="shared" si="3"/>
        <v>100</v>
      </c>
      <c r="J19" s="148">
        <f t="shared" si="0"/>
        <v>9.25925925925926</v>
      </c>
      <c r="K19" s="149">
        <f t="shared" si="0"/>
        <v>95.24825446082235</v>
      </c>
    </row>
    <row r="20" spans="1:11" ht="13.5">
      <c r="A20" s="17"/>
      <c r="B20" s="77" t="str">
        <f>+'帳票61_06(1)'!B19</f>
        <v>本部町</v>
      </c>
      <c r="C20" s="135">
        <f>+'帳票61_06(1)'!BE19</f>
        <v>18841</v>
      </c>
      <c r="D20" s="136">
        <f>+'帳票61_06(1)'!BF19</f>
        <v>300</v>
      </c>
      <c r="E20" s="137">
        <f t="shared" si="1"/>
        <v>19141</v>
      </c>
      <c r="F20" s="135">
        <f>+'帳票61_06(1)'!BJ19</f>
        <v>18561</v>
      </c>
      <c r="G20" s="136">
        <f>+'帳票61_06(1)'!BK19</f>
        <v>2</v>
      </c>
      <c r="H20" s="137">
        <f t="shared" si="2"/>
        <v>18563</v>
      </c>
      <c r="I20" s="150">
        <f t="shared" si="3"/>
        <v>98.51387930576934</v>
      </c>
      <c r="J20" s="151">
        <f t="shared" si="0"/>
        <v>0.6666666666666667</v>
      </c>
      <c r="K20" s="152">
        <f t="shared" si="0"/>
        <v>96.98030405934904</v>
      </c>
    </row>
    <row r="21" spans="1:11" ht="13.5">
      <c r="A21" s="17"/>
      <c r="B21" s="75" t="str">
        <f>+'帳票61_06(1)'!B20</f>
        <v>恩納村</v>
      </c>
      <c r="C21" s="129">
        <f>+'帳票61_06(1)'!BE20</f>
        <v>33600</v>
      </c>
      <c r="D21" s="130">
        <f>+'帳票61_06(1)'!BF20</f>
        <v>450</v>
      </c>
      <c r="E21" s="131">
        <f t="shared" si="1"/>
        <v>34050</v>
      </c>
      <c r="F21" s="129">
        <f>+'帳票61_06(1)'!BJ20</f>
        <v>32334</v>
      </c>
      <c r="G21" s="130">
        <f>+'帳票61_06(1)'!BK20</f>
        <v>205</v>
      </c>
      <c r="H21" s="131">
        <f t="shared" si="2"/>
        <v>32539</v>
      </c>
      <c r="I21" s="144">
        <f t="shared" si="3"/>
        <v>96.23214285714286</v>
      </c>
      <c r="J21" s="145">
        <f t="shared" si="0"/>
        <v>45.55555555555556</v>
      </c>
      <c r="K21" s="146">
        <f t="shared" si="0"/>
        <v>95.56240822320117</v>
      </c>
    </row>
    <row r="22" spans="1:11" ht="13.5">
      <c r="A22" s="17"/>
      <c r="B22" s="75" t="str">
        <f>+'帳票61_06(1)'!B21</f>
        <v>宜野座村</v>
      </c>
      <c r="C22" s="129">
        <f>+'帳票61_06(1)'!BE21</f>
        <v>11303</v>
      </c>
      <c r="D22" s="130">
        <f>+'帳票61_06(1)'!BF21</f>
        <v>927</v>
      </c>
      <c r="E22" s="131">
        <f t="shared" si="1"/>
        <v>12230</v>
      </c>
      <c r="F22" s="129">
        <f>+'帳票61_06(1)'!BJ21</f>
        <v>10779</v>
      </c>
      <c r="G22" s="130">
        <f>+'帳票61_06(1)'!BK21</f>
        <v>0</v>
      </c>
      <c r="H22" s="131">
        <f t="shared" si="2"/>
        <v>10779</v>
      </c>
      <c r="I22" s="144">
        <f t="shared" si="3"/>
        <v>95.36406263823764</v>
      </c>
      <c r="J22" s="145">
        <f t="shared" si="0"/>
        <v>0</v>
      </c>
      <c r="K22" s="146">
        <f t="shared" si="0"/>
        <v>88.13573180703189</v>
      </c>
    </row>
    <row r="23" spans="1:11" ht="13.5">
      <c r="A23" s="17"/>
      <c r="B23" s="75" t="str">
        <f>+'帳票61_06(1)'!B22</f>
        <v>金武町</v>
      </c>
      <c r="C23" s="129">
        <f>+'帳票61_06(1)'!BE22</f>
        <v>15184</v>
      </c>
      <c r="D23" s="130">
        <f>+'帳票61_06(1)'!BF22</f>
        <v>520</v>
      </c>
      <c r="E23" s="131">
        <f t="shared" si="1"/>
        <v>15704</v>
      </c>
      <c r="F23" s="129">
        <f>+'帳票61_06(1)'!BJ22</f>
        <v>15184</v>
      </c>
      <c r="G23" s="130">
        <f>+'帳票61_06(1)'!BK22</f>
        <v>0</v>
      </c>
      <c r="H23" s="131">
        <f t="shared" si="2"/>
        <v>15184</v>
      </c>
      <c r="I23" s="144">
        <f t="shared" si="3"/>
        <v>100</v>
      </c>
      <c r="J23" s="145">
        <f t="shared" si="0"/>
        <v>0</v>
      </c>
      <c r="K23" s="146">
        <f t="shared" si="0"/>
        <v>96.68874172185431</v>
      </c>
    </row>
    <row r="24" spans="1:11" ht="13.5">
      <c r="A24" s="17"/>
      <c r="B24" s="76" t="str">
        <f>+'帳票61_06(1)'!B23</f>
        <v>伊江村</v>
      </c>
      <c r="C24" s="132">
        <f>+'帳票61_06(1)'!BE23</f>
        <v>6066</v>
      </c>
      <c r="D24" s="133">
        <f>+'帳票61_06(1)'!BF23</f>
        <v>0</v>
      </c>
      <c r="E24" s="134">
        <f t="shared" si="1"/>
        <v>6066</v>
      </c>
      <c r="F24" s="132">
        <f>+'帳票61_06(1)'!BJ23</f>
        <v>6066</v>
      </c>
      <c r="G24" s="133">
        <f>+'帳票61_06(1)'!BK23</f>
        <v>0</v>
      </c>
      <c r="H24" s="134">
        <f t="shared" si="2"/>
        <v>6066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+'帳票61_06(1)'!BE24</f>
        <v>29658</v>
      </c>
      <c r="D25" s="136">
        <f>+'帳票61_06(1)'!BF24</f>
        <v>2994</v>
      </c>
      <c r="E25" s="137">
        <f t="shared" si="1"/>
        <v>32652</v>
      </c>
      <c r="F25" s="135">
        <f>+'帳票61_06(1)'!BJ24</f>
        <v>28153</v>
      </c>
      <c r="G25" s="136">
        <f>+'帳票61_06(1)'!BK24</f>
        <v>654</v>
      </c>
      <c r="H25" s="137">
        <f t="shared" si="2"/>
        <v>28807</v>
      </c>
      <c r="I25" s="150">
        <f t="shared" si="3"/>
        <v>94.92548384921437</v>
      </c>
      <c r="J25" s="151">
        <f t="shared" si="0"/>
        <v>21.8436873747495</v>
      </c>
      <c r="K25" s="152">
        <f t="shared" si="0"/>
        <v>88.22430478990567</v>
      </c>
    </row>
    <row r="26" spans="1:11" ht="13.5">
      <c r="A26" s="17"/>
      <c r="B26" s="75" t="str">
        <f>+'帳票61_06(1)'!B25</f>
        <v>嘉手納町</v>
      </c>
      <c r="C26" s="129">
        <f>+'帳票61_06(1)'!BE25</f>
        <v>20738</v>
      </c>
      <c r="D26" s="130">
        <f>+'帳票61_06(1)'!BF25</f>
        <v>1235</v>
      </c>
      <c r="E26" s="131">
        <f t="shared" si="1"/>
        <v>21973</v>
      </c>
      <c r="F26" s="129">
        <f>+'帳票61_06(1)'!BJ25</f>
        <v>20537</v>
      </c>
      <c r="G26" s="130">
        <f>+'帳票61_06(1)'!BK25</f>
        <v>516</v>
      </c>
      <c r="H26" s="131">
        <f t="shared" si="2"/>
        <v>21053</v>
      </c>
      <c r="I26" s="144">
        <f t="shared" si="3"/>
        <v>99.0307647796316</v>
      </c>
      <c r="J26" s="145">
        <f t="shared" si="0"/>
        <v>41.78137651821862</v>
      </c>
      <c r="K26" s="146">
        <f t="shared" si="0"/>
        <v>95.81304328038956</v>
      </c>
    </row>
    <row r="27" spans="1:11" ht="13.5">
      <c r="A27" s="17"/>
      <c r="B27" s="75" t="str">
        <f>+'帳票61_06(1)'!B26</f>
        <v>北谷町</v>
      </c>
      <c r="C27" s="129">
        <f>+'帳票61_06(1)'!BE26</f>
        <v>76604</v>
      </c>
      <c r="D27" s="130">
        <f>+'帳票61_06(1)'!BF26</f>
        <v>7202</v>
      </c>
      <c r="E27" s="131">
        <f t="shared" si="1"/>
        <v>83806</v>
      </c>
      <c r="F27" s="129">
        <f>+'帳票61_06(1)'!BJ26</f>
        <v>74545</v>
      </c>
      <c r="G27" s="130">
        <f>+'帳票61_06(1)'!BK26</f>
        <v>1119</v>
      </c>
      <c r="H27" s="131">
        <f t="shared" si="2"/>
        <v>75664</v>
      </c>
      <c r="I27" s="144">
        <f t="shared" si="3"/>
        <v>97.31215080152472</v>
      </c>
      <c r="J27" s="145">
        <f t="shared" si="0"/>
        <v>15.537350735906694</v>
      </c>
      <c r="K27" s="146">
        <f t="shared" si="0"/>
        <v>90.28470515237572</v>
      </c>
    </row>
    <row r="28" spans="1:11" ht="13.5">
      <c r="A28" s="17"/>
      <c r="B28" s="75" t="str">
        <f>+'帳票61_06(1)'!B27</f>
        <v>北中城村</v>
      </c>
      <c r="C28" s="129">
        <f>+'帳票61_06(1)'!BE27</f>
        <v>17065</v>
      </c>
      <c r="D28" s="130">
        <f>+'帳票61_06(1)'!BF27</f>
        <v>1803</v>
      </c>
      <c r="E28" s="131">
        <f t="shared" si="1"/>
        <v>18868</v>
      </c>
      <c r="F28" s="129">
        <f>+'帳票61_06(1)'!BJ27</f>
        <v>16171</v>
      </c>
      <c r="G28" s="130">
        <f>+'帳票61_06(1)'!BK27</f>
        <v>138</v>
      </c>
      <c r="H28" s="131">
        <f t="shared" si="2"/>
        <v>16309</v>
      </c>
      <c r="I28" s="144">
        <f t="shared" si="3"/>
        <v>94.76120714913566</v>
      </c>
      <c r="J28" s="145">
        <f t="shared" si="0"/>
        <v>7.653910149750416</v>
      </c>
      <c r="K28" s="146">
        <f t="shared" si="0"/>
        <v>86.437354250583</v>
      </c>
    </row>
    <row r="29" spans="1:11" ht="13.5">
      <c r="A29" s="17"/>
      <c r="B29" s="76" t="str">
        <f>+'帳票61_06(1)'!B28</f>
        <v>中城村</v>
      </c>
      <c r="C29" s="132">
        <f>+'帳票61_06(1)'!BE28</f>
        <v>24709</v>
      </c>
      <c r="D29" s="133">
        <f>+'帳票61_06(1)'!BF28</f>
        <v>908</v>
      </c>
      <c r="E29" s="134">
        <f t="shared" si="1"/>
        <v>25617</v>
      </c>
      <c r="F29" s="132">
        <f>+'帳票61_06(1)'!BJ28</f>
        <v>24155</v>
      </c>
      <c r="G29" s="133">
        <f>+'帳票61_06(1)'!BK28</f>
        <v>115</v>
      </c>
      <c r="H29" s="134">
        <f t="shared" si="2"/>
        <v>24270</v>
      </c>
      <c r="I29" s="147">
        <f t="shared" si="3"/>
        <v>97.75790197903598</v>
      </c>
      <c r="J29" s="148">
        <f t="shared" si="0"/>
        <v>12.665198237885464</v>
      </c>
      <c r="K29" s="149">
        <f t="shared" si="0"/>
        <v>94.74177304133974</v>
      </c>
    </row>
    <row r="30" spans="1:11" ht="13.5">
      <c r="A30" s="17"/>
      <c r="B30" s="77" t="str">
        <f>+'帳票61_06(1)'!B29</f>
        <v>西原町</v>
      </c>
      <c r="C30" s="135">
        <f>+'帳票61_06(1)'!BE29</f>
        <v>68885</v>
      </c>
      <c r="D30" s="136">
        <f>+'帳票61_06(1)'!BF29</f>
        <v>2028</v>
      </c>
      <c r="E30" s="137">
        <f t="shared" si="1"/>
        <v>70913</v>
      </c>
      <c r="F30" s="135">
        <f>+'帳票61_06(1)'!BJ29</f>
        <v>67204</v>
      </c>
      <c r="G30" s="136">
        <f>+'帳票61_06(1)'!BK29</f>
        <v>517</v>
      </c>
      <c r="H30" s="137">
        <f t="shared" si="2"/>
        <v>67721</v>
      </c>
      <c r="I30" s="150">
        <f t="shared" si="3"/>
        <v>97.55970095086013</v>
      </c>
      <c r="J30" s="151">
        <f t="shared" si="0"/>
        <v>25.493096646942803</v>
      </c>
      <c r="K30" s="152">
        <f t="shared" si="0"/>
        <v>95.49870968651729</v>
      </c>
    </row>
    <row r="31" spans="1:11" ht="13.5">
      <c r="A31" s="17"/>
      <c r="B31" s="75" t="str">
        <f>+'帳票61_06(1)'!B30</f>
        <v>与那原町</v>
      </c>
      <c r="C31" s="129">
        <f>+'帳票61_06(1)'!BE30</f>
        <v>21417</v>
      </c>
      <c r="D31" s="130">
        <f>+'帳票61_06(1)'!BF30</f>
        <v>205</v>
      </c>
      <c r="E31" s="131">
        <f t="shared" si="1"/>
        <v>21622</v>
      </c>
      <c r="F31" s="129">
        <f>+'帳票61_06(1)'!BJ30</f>
        <v>21313</v>
      </c>
      <c r="G31" s="130">
        <f>+'帳票61_06(1)'!BK30</f>
        <v>18</v>
      </c>
      <c r="H31" s="131">
        <f t="shared" si="2"/>
        <v>21331</v>
      </c>
      <c r="I31" s="144">
        <f t="shared" si="3"/>
        <v>99.514404445067</v>
      </c>
      <c r="J31" s="145">
        <f t="shared" si="0"/>
        <v>8.780487804878048</v>
      </c>
      <c r="K31" s="146">
        <f t="shared" si="0"/>
        <v>98.65414855240033</v>
      </c>
    </row>
    <row r="32" spans="1:11" ht="13.5">
      <c r="A32" s="17"/>
      <c r="B32" s="75" t="str">
        <f>+'帳票61_06(1)'!B31</f>
        <v>南風原町</v>
      </c>
      <c r="C32" s="129">
        <f>+'帳票61_06(1)'!BE31</f>
        <v>69880</v>
      </c>
      <c r="D32" s="130">
        <f>+'帳票61_06(1)'!BF31</f>
        <v>2943</v>
      </c>
      <c r="E32" s="131">
        <f t="shared" si="1"/>
        <v>72823</v>
      </c>
      <c r="F32" s="129">
        <f>+'帳票61_06(1)'!BJ31</f>
        <v>68428</v>
      </c>
      <c r="G32" s="130">
        <f>+'帳票61_06(1)'!BK31</f>
        <v>559</v>
      </c>
      <c r="H32" s="131">
        <f t="shared" si="2"/>
        <v>68987</v>
      </c>
      <c r="I32" s="144">
        <f t="shared" si="3"/>
        <v>97.9221522610189</v>
      </c>
      <c r="J32" s="145">
        <f t="shared" si="0"/>
        <v>18.994223581379543</v>
      </c>
      <c r="K32" s="146">
        <f t="shared" si="0"/>
        <v>94.73243343449185</v>
      </c>
    </row>
    <row r="33" spans="1:11" ht="13.5">
      <c r="A33" s="17"/>
      <c r="B33" s="75" t="str">
        <f>+'帳票61_06(1)'!B32</f>
        <v>渡嘉敷村</v>
      </c>
      <c r="C33" s="129">
        <f>+'帳票61_06(1)'!BE32</f>
        <v>1848</v>
      </c>
      <c r="D33" s="130">
        <f>+'帳票61_06(1)'!BF32</f>
        <v>0</v>
      </c>
      <c r="E33" s="131">
        <f t="shared" si="1"/>
        <v>1848</v>
      </c>
      <c r="F33" s="129">
        <f>+'帳票61_06(1)'!BJ32</f>
        <v>1848</v>
      </c>
      <c r="G33" s="130">
        <f>+'帳票61_06(1)'!BK32</f>
        <v>0</v>
      </c>
      <c r="H33" s="131">
        <f t="shared" si="2"/>
        <v>1848</v>
      </c>
      <c r="I33" s="144">
        <f t="shared" si="3"/>
        <v>100</v>
      </c>
      <c r="J33" s="145" t="str">
        <f t="shared" si="0"/>
        <v>－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+'帳票61_06(1)'!BE33</f>
        <v>1640</v>
      </c>
      <c r="D34" s="133">
        <f>+'帳票61_06(1)'!BF33</f>
        <v>50</v>
      </c>
      <c r="E34" s="134">
        <f t="shared" si="1"/>
        <v>1690</v>
      </c>
      <c r="F34" s="132">
        <f>+'帳票61_06(1)'!BJ33</f>
        <v>1590</v>
      </c>
      <c r="G34" s="133">
        <f>+'帳票61_06(1)'!BK33</f>
        <v>50</v>
      </c>
      <c r="H34" s="134">
        <f t="shared" si="2"/>
        <v>1640</v>
      </c>
      <c r="I34" s="147">
        <f t="shared" si="3"/>
        <v>96.95121951219512</v>
      </c>
      <c r="J34" s="148">
        <f t="shared" si="0"/>
        <v>100</v>
      </c>
      <c r="K34" s="149">
        <f t="shared" si="0"/>
        <v>97.0414201183432</v>
      </c>
    </row>
    <row r="35" spans="1:11" ht="13.5">
      <c r="A35" s="17"/>
      <c r="B35" s="77" t="str">
        <f>+'帳票61_06(1)'!B34</f>
        <v>粟国村</v>
      </c>
      <c r="C35" s="135">
        <f>+'帳票61_06(1)'!BE34</f>
        <v>2775</v>
      </c>
      <c r="D35" s="136">
        <f>+'帳票61_06(1)'!BF34</f>
        <v>0</v>
      </c>
      <c r="E35" s="137">
        <f t="shared" si="1"/>
        <v>2775</v>
      </c>
      <c r="F35" s="135">
        <f>+'帳票61_06(1)'!BJ34</f>
        <v>2775</v>
      </c>
      <c r="G35" s="136">
        <f>+'帳票61_06(1)'!BK34</f>
        <v>0</v>
      </c>
      <c r="H35" s="137">
        <f t="shared" si="2"/>
        <v>2775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+'帳票61_06(1)'!BE35</f>
        <v>1244</v>
      </c>
      <c r="D36" s="130">
        <f>+'帳票61_06(1)'!BF35</f>
        <v>50</v>
      </c>
      <c r="E36" s="131">
        <f t="shared" si="1"/>
        <v>1294</v>
      </c>
      <c r="F36" s="129">
        <f>+'帳票61_06(1)'!BJ35</f>
        <v>1244</v>
      </c>
      <c r="G36" s="130">
        <f>+'帳票61_06(1)'!BK35</f>
        <v>50</v>
      </c>
      <c r="H36" s="131">
        <f t="shared" si="2"/>
        <v>1294</v>
      </c>
      <c r="I36" s="144">
        <f t="shared" si="3"/>
        <v>100</v>
      </c>
      <c r="J36" s="145">
        <f t="shared" si="0"/>
        <v>100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+'帳票61_06(1)'!BE36</f>
        <v>3672</v>
      </c>
      <c r="D37" s="130">
        <f>+'帳票61_06(1)'!BF36</f>
        <v>50</v>
      </c>
      <c r="E37" s="131">
        <f t="shared" si="1"/>
        <v>3722</v>
      </c>
      <c r="F37" s="129">
        <f>+'帳票61_06(1)'!BJ36</f>
        <v>3672</v>
      </c>
      <c r="G37" s="130">
        <f>+'帳票61_06(1)'!BK36</f>
        <v>50</v>
      </c>
      <c r="H37" s="131">
        <f t="shared" si="2"/>
        <v>3722</v>
      </c>
      <c r="I37" s="144">
        <f t="shared" si="3"/>
        <v>100</v>
      </c>
      <c r="J37" s="145">
        <f t="shared" si="3"/>
        <v>100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+'帳票61_06(1)'!BE37</f>
        <v>1640</v>
      </c>
      <c r="D38" s="130">
        <f>+'帳票61_06(1)'!BF37</f>
        <v>0</v>
      </c>
      <c r="E38" s="131">
        <f t="shared" si="1"/>
        <v>1640</v>
      </c>
      <c r="F38" s="129">
        <f>+'帳票61_06(1)'!BJ37</f>
        <v>1497</v>
      </c>
      <c r="G38" s="130">
        <f>+'帳票61_06(1)'!BK37</f>
        <v>0</v>
      </c>
      <c r="H38" s="131">
        <f t="shared" si="2"/>
        <v>1497</v>
      </c>
      <c r="I38" s="144">
        <f t="shared" si="3"/>
        <v>91.28048780487805</v>
      </c>
      <c r="J38" s="145" t="str">
        <f t="shared" si="3"/>
        <v>－</v>
      </c>
      <c r="K38" s="146">
        <f t="shared" si="3"/>
        <v>91.28048780487805</v>
      </c>
    </row>
    <row r="39" spans="1:11" ht="13.5">
      <c r="A39" s="17"/>
      <c r="B39" s="76" t="str">
        <f>+'帳票61_06(1)'!B38</f>
        <v>伊平屋村</v>
      </c>
      <c r="C39" s="132">
        <f>+'帳票61_06(1)'!BE38</f>
        <v>2658</v>
      </c>
      <c r="D39" s="133">
        <f>+'帳票61_06(1)'!BF38</f>
        <v>0</v>
      </c>
      <c r="E39" s="134">
        <f t="shared" si="1"/>
        <v>2658</v>
      </c>
      <c r="F39" s="132">
        <f>+'帳票61_06(1)'!BJ38</f>
        <v>2658</v>
      </c>
      <c r="G39" s="133">
        <f>+'帳票61_06(1)'!BK38</f>
        <v>0</v>
      </c>
      <c r="H39" s="134">
        <f t="shared" si="2"/>
        <v>2658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+'帳票61_06(1)'!BE39</f>
        <v>6676</v>
      </c>
      <c r="D40" s="136">
        <f>+'帳票61_06(1)'!BF39</f>
        <v>548</v>
      </c>
      <c r="E40" s="137">
        <f t="shared" si="1"/>
        <v>7224</v>
      </c>
      <c r="F40" s="135">
        <f>+'帳票61_06(1)'!BJ39</f>
        <v>6573</v>
      </c>
      <c r="G40" s="136">
        <f>+'帳票61_06(1)'!BK39</f>
        <v>74</v>
      </c>
      <c r="H40" s="137">
        <f t="shared" si="2"/>
        <v>6647</v>
      </c>
      <c r="I40" s="150">
        <f t="shared" si="3"/>
        <v>98.45715997603355</v>
      </c>
      <c r="J40" s="151">
        <f t="shared" si="3"/>
        <v>13.503649635036496</v>
      </c>
      <c r="K40" s="152">
        <f t="shared" si="3"/>
        <v>92.01273532668881</v>
      </c>
    </row>
    <row r="41" spans="1:11" ht="13.5">
      <c r="A41" s="17"/>
      <c r="B41" s="75" t="str">
        <f>+'帳票61_06(1)'!B40</f>
        <v>久米島町</v>
      </c>
      <c r="C41" s="129">
        <f>+'帳票61_06(1)'!BE40</f>
        <v>18068</v>
      </c>
      <c r="D41" s="130">
        <f>+'帳票61_06(1)'!BF40</f>
        <v>1926</v>
      </c>
      <c r="E41" s="131">
        <f t="shared" si="1"/>
        <v>19994</v>
      </c>
      <c r="F41" s="129">
        <f>+'帳票61_06(1)'!BJ40</f>
        <v>16676</v>
      </c>
      <c r="G41" s="130">
        <f>+'帳票61_06(1)'!BK40</f>
        <v>427</v>
      </c>
      <c r="H41" s="131">
        <f t="shared" si="2"/>
        <v>17103</v>
      </c>
      <c r="I41" s="144">
        <f t="shared" si="3"/>
        <v>92.2957715297764</v>
      </c>
      <c r="J41" s="145">
        <f t="shared" si="3"/>
        <v>22.17030114226376</v>
      </c>
      <c r="K41" s="146">
        <f t="shared" si="3"/>
        <v>85.5406621986596</v>
      </c>
    </row>
    <row r="42" spans="1:11" ht="13.5">
      <c r="A42" s="17"/>
      <c r="B42" s="75" t="str">
        <f>+'帳票61_06(1)'!B41</f>
        <v>八重瀬町</v>
      </c>
      <c r="C42" s="129">
        <f>+'帳票61_06(1)'!BE41</f>
        <v>27255</v>
      </c>
      <c r="D42" s="130">
        <f>+'帳票61_06(1)'!BF41</f>
        <v>1227</v>
      </c>
      <c r="E42" s="131">
        <f t="shared" si="1"/>
        <v>28482</v>
      </c>
      <c r="F42" s="129">
        <f>+'帳票61_06(1)'!BJ41</f>
        <v>26677</v>
      </c>
      <c r="G42" s="130">
        <f>+'帳票61_06(1)'!BK41</f>
        <v>0</v>
      </c>
      <c r="H42" s="131">
        <f t="shared" si="2"/>
        <v>26677</v>
      </c>
      <c r="I42" s="144">
        <f t="shared" si="3"/>
        <v>97.87928820399927</v>
      </c>
      <c r="J42" s="145">
        <f t="shared" si="3"/>
        <v>0</v>
      </c>
      <c r="K42" s="146">
        <f t="shared" si="3"/>
        <v>93.66266413875431</v>
      </c>
    </row>
    <row r="43" spans="1:11" ht="13.5">
      <c r="A43" s="17"/>
      <c r="B43" s="75" t="str">
        <f>+'帳票61_06(1)'!B42</f>
        <v>多良間村</v>
      </c>
      <c r="C43" s="129">
        <f>+'帳票61_06(1)'!BE42</f>
        <v>2733</v>
      </c>
      <c r="D43" s="130">
        <f>+'帳票61_06(1)'!BF42</f>
        <v>0</v>
      </c>
      <c r="E43" s="131">
        <f t="shared" si="1"/>
        <v>2733</v>
      </c>
      <c r="F43" s="129">
        <f>+'帳票61_06(1)'!BJ42</f>
        <v>2733</v>
      </c>
      <c r="G43" s="130">
        <f>+'帳票61_06(1)'!BK42</f>
        <v>0</v>
      </c>
      <c r="H43" s="131">
        <f t="shared" si="2"/>
        <v>2733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+'帳票61_06(1)'!BE43</f>
        <v>12780</v>
      </c>
      <c r="D44" s="133">
        <f>+'帳票61_06(1)'!BF43</f>
        <v>11</v>
      </c>
      <c r="E44" s="134">
        <f t="shared" si="1"/>
        <v>12791</v>
      </c>
      <c r="F44" s="132">
        <f>+'帳票61_06(1)'!BJ43</f>
        <v>12365</v>
      </c>
      <c r="G44" s="133">
        <f>+'帳票61_06(1)'!BK43</f>
        <v>11</v>
      </c>
      <c r="H44" s="134">
        <f t="shared" si="2"/>
        <v>12376</v>
      </c>
      <c r="I44" s="147">
        <f t="shared" si="3"/>
        <v>96.75273865414711</v>
      </c>
      <c r="J44" s="148">
        <f t="shared" si="3"/>
        <v>100</v>
      </c>
      <c r="K44" s="149">
        <f t="shared" si="3"/>
        <v>96.75553123289814</v>
      </c>
    </row>
    <row r="45" spans="1:11" ht="14.25" thickBot="1">
      <c r="A45" s="17"/>
      <c r="B45" s="229" t="str">
        <f>+'帳票61_06(1)'!B44</f>
        <v>与那国町</v>
      </c>
      <c r="C45" s="230">
        <f>+'帳票61_06(1)'!BE44</f>
        <v>4897</v>
      </c>
      <c r="D45" s="231">
        <f>+'帳票61_06(1)'!BF44</f>
        <v>0</v>
      </c>
      <c r="E45" s="232">
        <f t="shared" si="1"/>
        <v>4897</v>
      </c>
      <c r="F45" s="230">
        <f>+'帳票61_06(1)'!BJ44</f>
        <v>4897</v>
      </c>
      <c r="G45" s="231">
        <f>+'帳票61_06(1)'!BK44</f>
        <v>0</v>
      </c>
      <c r="H45" s="232">
        <f t="shared" si="2"/>
        <v>4897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2253339</v>
      </c>
      <c r="D46" s="174">
        <f t="shared" si="4"/>
        <v>62464</v>
      </c>
      <c r="E46" s="175">
        <f t="shared" si="4"/>
        <v>2315803</v>
      </c>
      <c r="F46" s="173">
        <f t="shared" si="4"/>
        <v>2234814</v>
      </c>
      <c r="G46" s="174">
        <f t="shared" si="4"/>
        <v>14685</v>
      </c>
      <c r="H46" s="175">
        <f t="shared" si="4"/>
        <v>2249499</v>
      </c>
      <c r="I46" s="176">
        <f t="shared" si="3"/>
        <v>99.17788668282935</v>
      </c>
      <c r="J46" s="177">
        <f t="shared" si="3"/>
        <v>23.50954149590164</v>
      </c>
      <c r="K46" s="178">
        <f t="shared" si="3"/>
        <v>97.13688945044116</v>
      </c>
    </row>
    <row r="47" spans="1:11" ht="14.25" thickBot="1">
      <c r="A47" s="19"/>
      <c r="B47" s="80" t="s">
        <v>66</v>
      </c>
      <c r="C47" s="138">
        <f aca="true" t="shared" si="5" ref="C47:H47">SUM(C16:C45)</f>
        <v>532335</v>
      </c>
      <c r="D47" s="139">
        <f t="shared" si="5"/>
        <v>26577</v>
      </c>
      <c r="E47" s="140">
        <f t="shared" si="5"/>
        <v>558912</v>
      </c>
      <c r="F47" s="138">
        <f t="shared" si="5"/>
        <v>518774</v>
      </c>
      <c r="G47" s="139">
        <f t="shared" si="5"/>
        <v>4815</v>
      </c>
      <c r="H47" s="140">
        <f t="shared" si="5"/>
        <v>523589</v>
      </c>
      <c r="I47" s="153">
        <f t="shared" si="3"/>
        <v>97.45254398076399</v>
      </c>
      <c r="J47" s="167">
        <f t="shared" si="3"/>
        <v>18.117168980697596</v>
      </c>
      <c r="K47" s="154">
        <f t="shared" si="3"/>
        <v>93.68004265429978</v>
      </c>
    </row>
    <row r="48" spans="2:11" ht="14.25" thickBot="1">
      <c r="B48" s="82" t="s">
        <v>114</v>
      </c>
      <c r="C48" s="156">
        <f aca="true" t="shared" si="6" ref="C48:H48">SUM(C46:C47)</f>
        <v>2785674</v>
      </c>
      <c r="D48" s="157">
        <f t="shared" si="6"/>
        <v>89041</v>
      </c>
      <c r="E48" s="158">
        <f t="shared" si="6"/>
        <v>2874715</v>
      </c>
      <c r="F48" s="156">
        <f t="shared" si="6"/>
        <v>2753588</v>
      </c>
      <c r="G48" s="157">
        <f t="shared" si="6"/>
        <v>19500</v>
      </c>
      <c r="H48" s="158">
        <f t="shared" si="6"/>
        <v>2773088</v>
      </c>
      <c r="I48" s="159">
        <f t="shared" si="3"/>
        <v>98.84817821467983</v>
      </c>
      <c r="J48" s="172">
        <f t="shared" si="3"/>
        <v>21.900023584640785</v>
      </c>
      <c r="K48" s="160">
        <f t="shared" si="3"/>
        <v>96.46479737991417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chinentm</cp:lastModifiedBy>
  <cp:lastPrinted>2009-03-31T07:05:50Z</cp:lastPrinted>
  <dcterms:created xsi:type="dcterms:W3CDTF">1999-11-16T09:09:36Z</dcterms:created>
  <dcterms:modified xsi:type="dcterms:W3CDTF">2009-03-31T07:06:03Z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