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tabRatio="796" activeTab="0"/>
  </bookViews>
  <sheets>
    <sheet name="第7号様式 (修正)" sheetId="1" r:id="rId1"/>
    <sheet name="別紙1" sheetId="2" state="hidden" r:id="rId2"/>
    <sheet name="別紙２" sheetId="3" state="hidden" r:id="rId3"/>
    <sheet name="別紙３" sheetId="4" state="hidden" r:id="rId4"/>
    <sheet name="別紙４" sheetId="5" state="hidden" r:id="rId5"/>
    <sheet name="別紙５" sheetId="6" state="hidden" r:id="rId6"/>
    <sheet name="別紙（６）" sheetId="7" state="hidden" r:id="rId7"/>
    <sheet name="別紙（９）" sheetId="8" state="hidden"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'[2]海図テ゛－タ'!$D$3:$D$457</definedName>
    <definedName name="__123Graph_Aｸﾞﾗﾌ1" hidden="1">'[2]海図テ゛－タ'!$D$3:$D$589</definedName>
    <definedName name="__123Graph_Bｸﾞﾗﾌ1" localSheetId="0" hidden="1">'[2]海図テ゛－タ'!#REF!</definedName>
    <definedName name="__123Graph_Bｸﾞﾗﾌ1" hidden="1">'[2]海図テ゛－タ'!#REF!</definedName>
    <definedName name="__123Graph_Cｸﾞﾗﾌ1" localSheetId="0" hidden="1">'[2]海図テ゛－タ'!#REF!</definedName>
    <definedName name="__123Graph_Cｸﾞﾗﾌ1" hidden="1">'[2]海図テ゛－タ'!#REF!</definedName>
    <definedName name="__123Graph_X" hidden="1">'[2]海図テ゛－タ'!$G$3:$G$457</definedName>
    <definedName name="__123Graph_Xｸﾞﾗﾌ1" hidden="1">'[2]海図テ゛－タ'!$G$3:$G$590</definedName>
    <definedName name="_Fill" localSheetId="0" hidden="1">'[2]海図テ゛－タ'!#REF!</definedName>
    <definedName name="_Fill" hidden="1">'[2]海図テ゛－タ'!#REF!</definedName>
    <definedName name="_MENU_PPCAOEN3N" localSheetId="0">#REF!</definedName>
    <definedName name="_MENU_PPCAOEN3N">#REF!</definedName>
    <definedName name="_QUIT_" localSheetId="0">#REF!</definedName>
    <definedName name="_QUIT_">#REF!</definedName>
    <definedName name="\_A">#REF!</definedName>
    <definedName name="\A">#REF!</definedName>
    <definedName name="\B">#REF!</definedName>
    <definedName name="\C">#REF!</definedName>
    <definedName name="\d" localSheetId="0">'[6]漁港'!#REF!</definedName>
    <definedName name="\d">'[6]漁港'!#REF!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 localSheetId="0">#REF!</definedName>
    <definedName name="\i">#REF!</definedName>
    <definedName name="\j" localSheetId="0">#REF!</definedName>
    <definedName name="\j">#REF!</definedName>
    <definedName name="\K">#REF!</definedName>
    <definedName name="\L">#REF!</definedName>
    <definedName name="\m" localSheetId="0">#REF!</definedName>
    <definedName name="\m">#REF!</definedName>
    <definedName name="\N">#REF!</definedName>
    <definedName name="\p" localSheetId="0">#REF!</definedName>
    <definedName name="\p">#REF!</definedName>
    <definedName name="\s" localSheetId="0">#REF!</definedName>
    <definedName name="\s">#REF!</definedName>
    <definedName name="\v" localSheetId="0">#REF!</definedName>
    <definedName name="\v">#REF!</definedName>
    <definedName name="\z" localSheetId="0">'[7]Ｒ数量調'!#REF!</definedName>
    <definedName name="\z">'[7]Ｒ数量調'!#REF!</definedName>
    <definedName name="ｂ">#REF!</definedName>
    <definedName name="BOX1">#REF!</definedName>
    <definedName name="BOX2">#REF!</definedName>
    <definedName name="BOX3">#REF!</definedName>
    <definedName name="ｃｄ">#REF!</definedName>
    <definedName name="CONST">#REF!</definedName>
    <definedName name="COUNTER">#REF!</definedName>
    <definedName name="CR">#REF!</definedName>
    <definedName name="EXREAD">#REF!</definedName>
    <definedName name="h" localSheetId="0">'[8]按分実施'!#REF!</definedName>
    <definedName name="h">'[8]按分実施'!#REF!</definedName>
    <definedName name="HEADDER">#REF!</definedName>
    <definedName name="i" localSheetId="0">'[8]按分実施'!#REF!</definedName>
    <definedName name="i">'[8]按分実施'!#REF!</definedName>
    <definedName name="ISIL0_HSFS_ESC_" localSheetId="0">#REF!</definedName>
    <definedName name="ISIL0_HSFS_ESC_">#REF!</definedName>
    <definedName name="JUMP">#REF!</definedName>
    <definedName name="L">#REF!</definedName>
    <definedName name="LCELL">#REF!</definedName>
    <definedName name="LOOP1">#REF!</definedName>
    <definedName name="LOOP2">#REF!</definedName>
    <definedName name="LOOP3">#REF!</definedName>
    <definedName name="MENU">#REF!</definedName>
    <definedName name="MR124_MT3_MB2_P" localSheetId="0">#REF!</definedName>
    <definedName name="MR124_MT3_MB2_P">#REF!</definedName>
    <definedName name="myRange">#REF!</definedName>
    <definedName name="NO.1">#REF!</definedName>
    <definedName name="NO.2">#REF!</definedName>
    <definedName name="№1">#REF!</definedName>
    <definedName name="№2">#REF!</definedName>
    <definedName name="o" localSheetId="0">'[8]按分実施'!#REF!</definedName>
    <definedName name="o">'[8]按分実施'!#REF!</definedName>
    <definedName name="_xlnm.Print_Area" localSheetId="0">'第7号様式 (修正)'!$A$1:$H$45</definedName>
    <definedName name="_xlnm.Print_Area" localSheetId="2">'別紙２'!$A$1:$R$30</definedName>
    <definedName name="_xlnm.Print_Area" localSheetId="3">'別紙３'!$A$1:$V$57</definedName>
    <definedName name="_xlnm.Print_Area" localSheetId="4">'別紙４'!$A$1:$O$32</definedName>
    <definedName name="Print_Area_MI">'[7]#REF'!$A$1:$M$40</definedName>
    <definedName name="_xlnm.Print_Titles" localSheetId="2">'別紙２'!$1:$7</definedName>
    <definedName name="_xlnm.Print_Titles" localSheetId="4">'別紙４'!$1:$10</definedName>
    <definedName name="PRINTOUT">#REF!</definedName>
    <definedName name="PRMAIN">#REF!</definedName>
    <definedName name="PRPRIME">#REF!</definedName>
    <definedName name="PRSECOND">#REF!</definedName>
    <definedName name="ｑ">#REF!</definedName>
    <definedName name="R_ESC_B131.S191" localSheetId="0">#REF!</definedName>
    <definedName name="R_ESC_B131.S191">#REF!</definedName>
    <definedName name="R_ESC_B195.S255" localSheetId="0">#REF!</definedName>
    <definedName name="R_ESC_B195.S255">#REF!</definedName>
    <definedName name="R_ESC_B259.S319" localSheetId="0">#REF!</definedName>
    <definedName name="R_ESC_B259.S319">#REF!</definedName>
    <definedName name="R_ESC_B323.S383" localSheetId="0">#REF!</definedName>
    <definedName name="R_ESC_B323.S383">#REF!</definedName>
    <definedName name="R_ESC_B387.S447" localSheetId="0">#REF!</definedName>
    <definedName name="R_ESC_B387.S447">#REF!</definedName>
    <definedName name="R_ESC_B451.S511" localSheetId="0">#REF!</definedName>
    <definedName name="R_ESC_B451.S511">#REF!</definedName>
    <definedName name="R_ESC_B67.S127_" localSheetId="0">#REF!</definedName>
    <definedName name="R_ESC_B67.S127_">#REF!</definedName>
    <definedName name="R_ESC_J149.Z217" localSheetId="0">#REF!</definedName>
    <definedName name="R_ESC_J149.Z217">#REF!</definedName>
    <definedName name="R_ESC_J219.Z287" localSheetId="0">#REF!</definedName>
    <definedName name="R_ESC_J219.Z287">#REF!</definedName>
    <definedName name="R_ESC_J79.Z147_" localSheetId="0">#REF!</definedName>
    <definedName name="R_ESC_J79.Z147_">#REF!</definedName>
    <definedName name="RB3.S63_AG" localSheetId="0">#REF!</definedName>
    <definedName name="RB3.S63_AG">#REF!</definedName>
    <definedName name="RB3.S63_AGQ" localSheetId="0">#REF!</definedName>
    <definedName name="RB3.S63_AGQ">#REF!</definedName>
    <definedName name="READ">#REF!</definedName>
    <definedName name="READ2">#REF!</definedName>
    <definedName name="RXREAD2">#REF!</definedName>
    <definedName name="SAVE">#REF!</definedName>
    <definedName name="SAVE2">#REF!</definedName>
    <definedName name="SECONDHEAD">#REF!</definedName>
    <definedName name="SYOADD">#REF!</definedName>
    <definedName name="TOPHEAD">#REF!</definedName>
    <definedName name="WINDOWS">#REF!</definedName>
    <definedName name="あ50">#REF!</definedName>
    <definedName name="リスト１">'[1]リスト'!$B$3:$B$5</definedName>
    <definedName name="リスト２">'[1]リスト'!$C$3:$C$7</definedName>
    <definedName name="リスト３" localSheetId="0">'[1]リスト'!#REF!</definedName>
    <definedName name="リスト３">'[1]リスト'!#REF!</definedName>
    <definedName name="技師A">#REF!</definedName>
    <definedName name="技師B">#REF!</definedName>
    <definedName name="技師C">#REF!</definedName>
    <definedName name="技術員">#REF!</definedName>
    <definedName name="工事" localSheetId="0">#REF!</definedName>
    <definedName name="工事">#REF!</definedName>
    <definedName name="工事01">#REF!</definedName>
    <definedName name="工事02">#REF!</definedName>
    <definedName name="工事費印刷">#REF!</definedName>
    <definedName name="工事費内訳表">#REF!</definedName>
    <definedName name="磁気単_計画">'[9]磁気単'!$D$43</definedName>
    <definedName name="主任技師">#REF!</definedName>
    <definedName name="人件２８">#REF!</definedName>
    <definedName name="人件２９">#REF!</definedName>
    <definedName name="人件３０">#REF!</definedName>
    <definedName name="人件３１">#REF!</definedName>
    <definedName name="人件３２" localSheetId="0">#REF!</definedName>
    <definedName name="人件３２">#REF!</definedName>
    <definedName name="人件３３" localSheetId="0">#REF!</definedName>
    <definedName name="人件３３">#REF!</definedName>
    <definedName name="人件３４" localSheetId="0">#REF!</definedName>
    <definedName name="人件３４">#REF!</definedName>
    <definedName name="人件３５" localSheetId="0">#REF!</definedName>
    <definedName name="人件３５">#REF!</definedName>
    <definedName name="人件３６" localSheetId="0">#REF!</definedName>
    <definedName name="人件３６">#REF!</definedName>
    <definedName name="人件３７" localSheetId="0">#REF!</definedName>
    <definedName name="人件３７">#REF!</definedName>
    <definedName name="人件３８" localSheetId="0">#REF!</definedName>
    <definedName name="人件３８">#REF!</definedName>
    <definedName name="人件３９" localSheetId="0">#REF!</definedName>
    <definedName name="人件３９">#REF!</definedName>
    <definedName name="人件４０" localSheetId="0">#REF!</definedName>
    <definedName name="人件４０">#REF!</definedName>
    <definedName name="人件４１" localSheetId="0">#REF!</definedName>
    <definedName name="人件４１">#REF!</definedName>
    <definedName name="人件４２" localSheetId="0">#REF!</definedName>
    <definedName name="人件４２">#REF!</definedName>
    <definedName name="単" localSheetId="0">#REF!</definedName>
    <definedName name="単">#REF!</definedName>
    <definedName name="単価_01">#REF!</definedName>
    <definedName name="単価_02">#REF!</definedName>
    <definedName name="単価_03">#REF!</definedName>
    <definedName name="単価_04">#REF!</definedName>
    <definedName name="単価_05" localSheetId="0">'[11]単価表'!#REF!</definedName>
    <definedName name="単価_05">'[11]単価表'!#REF!</definedName>
    <definedName name="単価_06" localSheetId="0">'[11]単価表'!#REF!</definedName>
    <definedName name="単価_06">'[11]単価表'!#REF!</definedName>
    <definedName name="単価_07" localSheetId="0">'[11]単価表'!#REF!</definedName>
    <definedName name="単価_07">'[11]単価表'!#REF!</definedName>
    <definedName name="単価_08" localSheetId="0">'[11]単価表'!#REF!</definedName>
    <definedName name="単価_08">'[11]単価表'!#REF!</definedName>
    <definedName name="単価_09" localSheetId="0">'[11]単価表'!#REF!</definedName>
    <definedName name="単価_09">'[11]単価表'!#REF!</definedName>
    <definedName name="単価_10" localSheetId="0">'[11]単価表'!#REF!</definedName>
    <definedName name="単価_10">'[11]単価表'!#REF!</definedName>
    <definedName name="単価_11" localSheetId="0">'[11]単価表'!#REF!</definedName>
    <definedName name="単価_11">'[11]単価表'!#REF!</definedName>
    <definedName name="単価_12" localSheetId="0">'[11]単価表'!#REF!</definedName>
    <definedName name="単価_12">'[11]単価表'!#REF!</definedName>
    <definedName name="単価_13" localSheetId="0">'[11]単価表'!#REF!</definedName>
    <definedName name="単価_13">'[11]単価表'!#REF!</definedName>
    <definedName name="単価_14" localSheetId="0">'[11]単価表'!#REF!</definedName>
    <definedName name="単価_14">'[11]単価表'!#REF!</definedName>
    <definedName name="単価_15" localSheetId="0">'[11]単価表'!#REF!</definedName>
    <definedName name="単価_15">'[11]単価表'!#REF!</definedName>
    <definedName name="単価_16" localSheetId="0">'[11]単価表'!#REF!</definedName>
    <definedName name="単価_16">'[11]単価表'!#REF!</definedName>
    <definedName name="単価_17" localSheetId="0">'[11]単価表'!#REF!</definedName>
    <definedName name="単価_17">'[11]単価表'!#REF!</definedName>
    <definedName name="単価_18" localSheetId="0">'[11]単価表'!#REF!</definedName>
    <definedName name="単価_18">'[11]単価表'!#REF!</definedName>
    <definedName name="単第１０号">#REF!</definedName>
    <definedName name="単第１１号">#REF!</definedName>
    <definedName name="単第１２号">#REF!</definedName>
    <definedName name="単第１３号">#REF!</definedName>
    <definedName name="単第１４号">#REF!</definedName>
    <definedName name="単第14号2">#REF!</definedName>
    <definedName name="単第１５号">#REF!</definedName>
    <definedName name="単第15号2">#REF!</definedName>
    <definedName name="単第１６号">#REF!</definedName>
    <definedName name="単第１７号" localSheetId="0">#REF!</definedName>
    <definedName name="単第１７号">#REF!</definedName>
    <definedName name="単第１８号">#REF!</definedName>
    <definedName name="単第１９号">#REF!</definedName>
    <definedName name="単第１号">#REF!</definedName>
    <definedName name="単第２０号">#REF!</definedName>
    <definedName name="単第２１号">#REF!</definedName>
    <definedName name="単第２２号">#REF!</definedName>
    <definedName name="単第２３号">#REF!</definedName>
    <definedName name="単第２４号">#REF!</definedName>
    <definedName name="単第２５号">#REF!</definedName>
    <definedName name="単第２６号">#REF!</definedName>
    <definedName name="単第２７号">#REF!</definedName>
    <definedName name="単第２８号">#REF!</definedName>
    <definedName name="単第２９号">#REF!</definedName>
    <definedName name="単第２号" localSheetId="0">#REF!</definedName>
    <definedName name="単第２号">#REF!</definedName>
    <definedName name="単第３０号">#REF!</definedName>
    <definedName name="単第３１号">#REF!</definedName>
    <definedName name="単第３２号" localSheetId="0">#REF!</definedName>
    <definedName name="単第３２号">#REF!</definedName>
    <definedName name="単第３３号" localSheetId="0">#REF!</definedName>
    <definedName name="単第３３号">#REF!</definedName>
    <definedName name="単第３４号" localSheetId="0">#REF!</definedName>
    <definedName name="単第３４号">#REF!</definedName>
    <definedName name="単第３５号" localSheetId="0">#REF!</definedName>
    <definedName name="単第３５号">#REF!</definedName>
    <definedName name="単第３６号" localSheetId="0">#REF!</definedName>
    <definedName name="単第３６号">#REF!</definedName>
    <definedName name="単第３７号" localSheetId="0">#REF!</definedName>
    <definedName name="単第３７号">#REF!</definedName>
    <definedName name="単第３８号" localSheetId="0">#REF!</definedName>
    <definedName name="単第３８号">#REF!</definedName>
    <definedName name="単第３９号" localSheetId="0">#REF!</definedName>
    <definedName name="単第３９号">#REF!</definedName>
    <definedName name="単第３号" localSheetId="0">#REF!</definedName>
    <definedName name="単第３号">#REF!</definedName>
    <definedName name="単第４０号" localSheetId="0">#REF!</definedName>
    <definedName name="単第４０号">#REF!</definedName>
    <definedName name="単第４１号" localSheetId="0">#REF!</definedName>
    <definedName name="単第４１号">#REF!</definedName>
    <definedName name="単第４２号" localSheetId="0">#REF!</definedName>
    <definedName name="単第４２号">#REF!</definedName>
    <definedName name="単第４号" localSheetId="0">#REF!</definedName>
    <definedName name="単第４号">#REF!</definedName>
    <definedName name="単第５号" localSheetId="0">#REF!</definedName>
    <definedName name="単第５号">#REF!</definedName>
    <definedName name="単第６号" localSheetId="0">#REF!</definedName>
    <definedName name="単第６号">#REF!</definedName>
    <definedName name="単第７号">#REF!</definedName>
    <definedName name="単第８号">#REF!</definedName>
    <definedName name="単第９号">#REF!</definedName>
    <definedName name="土工印刷">#REF!</definedName>
    <definedName name="土工追加">'[12]Macro2'!$A$1</definedName>
    <definedName name="道路護岸横断" localSheetId="0">#REF!</definedName>
    <definedName name="道路護岸横断">#REF!</definedName>
    <definedName name="変更01">#REF!</definedName>
    <definedName name="変更02">#REF!</definedName>
    <definedName name="変更按分表">'[7]按分表'!$N$1:$Z$40</definedName>
    <definedName name="明第２当初">#REF!</definedName>
    <definedName name="明第２変更">#REF!</definedName>
    <definedName name="明第３当初">#REF!</definedName>
    <definedName name="明第３変更">#REF!</definedName>
    <definedName name="明第４当初">#REF!</definedName>
    <definedName name="明第４変更">#REF!</definedName>
  </definedNames>
  <calcPr fullCalcOnLoad="1"/>
</workbook>
</file>

<file path=xl/sharedStrings.xml><?xml version="1.0" encoding="utf-8"?>
<sst xmlns="http://schemas.openxmlformats.org/spreadsheetml/2006/main" count="515" uniqueCount="295">
  <si>
    <t>別紙１</t>
  </si>
  <si>
    <t>事業名</t>
  </si>
  <si>
    <t>事業主体</t>
  </si>
  <si>
    <t>交付決定</t>
  </si>
  <si>
    <t>番号</t>
  </si>
  <si>
    <t>年月日</t>
  </si>
  <si>
    <t>計画</t>
  </si>
  <si>
    <t>事業費</t>
  </si>
  <si>
    <t>負担区分</t>
  </si>
  <si>
    <t>国費</t>
  </si>
  <si>
    <t>実績</t>
  </si>
  <si>
    <t>備考</t>
  </si>
  <si>
    <t>屋我地漁港</t>
  </si>
  <si>
    <t>名護市</t>
  </si>
  <si>
    <t>円</t>
  </si>
  <si>
    <t>計　　　　　画</t>
  </si>
  <si>
    <t>実　　　　　績</t>
  </si>
  <si>
    <t>工種</t>
  </si>
  <si>
    <t>事務費</t>
  </si>
  <si>
    <t>工事費</t>
  </si>
  <si>
    <t>工事費内訳</t>
  </si>
  <si>
    <t>国費内訳</t>
  </si>
  <si>
    <t>本工事費</t>
  </si>
  <si>
    <t>付帯工事費</t>
  </si>
  <si>
    <t>測量及び試験費</t>
  </si>
  <si>
    <t>用地及び補償費</t>
  </si>
  <si>
    <t>船舶及び機械器具費</t>
  </si>
  <si>
    <t>営繕費</t>
  </si>
  <si>
    <t>補助率</t>
  </si>
  <si>
    <t>交付決定額</t>
  </si>
  <si>
    <t>既受領額</t>
  </si>
  <si>
    <t>不要額</t>
  </si>
  <si>
    <t>精算額</t>
  </si>
  <si>
    <t>返還額</t>
  </si>
  <si>
    <t>9/10</t>
  </si>
  <si>
    <t>別紙２</t>
  </si>
  <si>
    <t>（１）事務費実績集計表</t>
  </si>
  <si>
    <t>事業名</t>
  </si>
  <si>
    <t>事務費
限度額</t>
  </si>
  <si>
    <t>事務費の
うち国費</t>
  </si>
  <si>
    <t>備　　　考</t>
  </si>
  <si>
    <t>（2）事務費実績内訳表</t>
  </si>
  <si>
    <t>種別</t>
  </si>
  <si>
    <t>科目</t>
  </si>
  <si>
    <t>計画額</t>
  </si>
  <si>
    <t>実績額</t>
  </si>
  <si>
    <t>比較
増減
　△</t>
  </si>
  <si>
    <t>構成比</t>
  </si>
  <si>
    <t>使　　途　　内　　訳</t>
  </si>
  <si>
    <t>区分</t>
  </si>
  <si>
    <t>細目</t>
  </si>
  <si>
    <t>人件費</t>
  </si>
  <si>
    <t>給料</t>
  </si>
  <si>
    <t>一般職給</t>
  </si>
  <si>
    <t>旅費</t>
  </si>
  <si>
    <t>普通旅費</t>
  </si>
  <si>
    <t>賃金</t>
  </si>
  <si>
    <t>共済費</t>
  </si>
  <si>
    <t>社会保険料</t>
  </si>
  <si>
    <t>需用費</t>
  </si>
  <si>
    <t>消耗品費</t>
  </si>
  <si>
    <t>各種事務用品、文房具等</t>
  </si>
  <si>
    <t>燃料費</t>
  </si>
  <si>
    <t>庁用自動車燃料</t>
  </si>
  <si>
    <t>使用料及び賃借料</t>
  </si>
  <si>
    <t>合計</t>
  </si>
  <si>
    <t>工種</t>
  </si>
  <si>
    <t>契　約</t>
  </si>
  <si>
    <t>契約工期</t>
  </si>
  <si>
    <t>工事完了</t>
  </si>
  <si>
    <t>検　査</t>
  </si>
  <si>
    <t>検査員職氏名</t>
  </si>
  <si>
    <t>数量</t>
  </si>
  <si>
    <t>金額</t>
  </si>
  <si>
    <t>産業建設課主事</t>
  </si>
  <si>
    <t>3　事業実績総括表</t>
  </si>
  <si>
    <t>A</t>
  </si>
  <si>
    <t>B</t>
  </si>
  <si>
    <t>A-B</t>
  </si>
  <si>
    <t>C</t>
  </si>
  <si>
    <t>B-C</t>
  </si>
  <si>
    <t>9/10</t>
  </si>
  <si>
    <t>9/10</t>
  </si>
  <si>
    <t xml:space="preserve">  庁費</t>
  </si>
  <si>
    <t>Ａの計</t>
  </si>
  <si>
    <t>喜屋武智己</t>
  </si>
  <si>
    <t>事業実績総括表</t>
  </si>
  <si>
    <t>取得財産調書</t>
  </si>
  <si>
    <t>別紙４</t>
  </si>
  <si>
    <t>５　工事費実績内訳表</t>
  </si>
  <si>
    <t>漁港別事業別実績表</t>
  </si>
  <si>
    <t>漁港名</t>
  </si>
  <si>
    <t>変更年月日</t>
  </si>
  <si>
    <t>市町村費</t>
  </si>
  <si>
    <t>屋我地</t>
  </si>
  <si>
    <t>海岸保全施設整備事業</t>
  </si>
  <si>
    <t>府農林水</t>
  </si>
  <si>
    <t>１　漁港別事業別実績表</t>
  </si>
  <si>
    <t>都道府県費</t>
  </si>
  <si>
    <t>9/10</t>
  </si>
  <si>
    <t>修繕料</t>
  </si>
  <si>
    <t>磁気探査</t>
  </si>
  <si>
    <t>Ａ</t>
  </si>
  <si>
    <t>離島</t>
  </si>
  <si>
    <t>第1種漁港</t>
  </si>
  <si>
    <t>管理者</t>
  </si>
  <si>
    <t>第348号</t>
  </si>
  <si>
    <t>平成21年度
施工分</t>
  </si>
  <si>
    <t>護岸</t>
  </si>
  <si>
    <t>養浜</t>
  </si>
  <si>
    <t>突堤</t>
  </si>
  <si>
    <t>平成22年度
施工分</t>
  </si>
  <si>
    <t>工事費按分</t>
  </si>
  <si>
    <t>設計額</t>
  </si>
  <si>
    <t>請負費</t>
  </si>
  <si>
    <t>工種毎率</t>
  </si>
  <si>
    <t>H21</t>
  </si>
  <si>
    <t>H22</t>
  </si>
  <si>
    <t>計</t>
  </si>
  <si>
    <t>２　事務費実績表</t>
  </si>
  <si>
    <t>(</t>
  </si>
  <si>
    <t>)</t>
  </si>
  <si>
    <t>( )H22年度への繰越分</t>
  </si>
  <si>
    <t>&lt;</t>
  </si>
  <si>
    <t>&gt;</t>
  </si>
  <si>
    <t>&lt; &gt;H21年度執行額</t>
  </si>
  <si>
    <t>通常分</t>
  </si>
  <si>
    <t>%</t>
  </si>
  <si>
    <t>研修等</t>
  </si>
  <si>
    <t>コピー機使用料</t>
  </si>
  <si>
    <t>高速自動車道使用料</t>
  </si>
  <si>
    <t>自動車使用料</t>
  </si>
  <si>
    <t>委託料</t>
  </si>
  <si>
    <t>資材価格調査</t>
  </si>
  <si>
    <t>端末機等使用料</t>
  </si>
  <si>
    <t>L=543m</t>
  </si>
  <si>
    <t>L=262m</t>
  </si>
  <si>
    <t>L=43m</t>
  </si>
  <si>
    <t>A=66,000㎡</t>
  </si>
  <si>
    <t>L=473m</t>
  </si>
  <si>
    <t>L=231m</t>
  </si>
  <si>
    <t>H22.2.24～H22.10.29</t>
  </si>
  <si>
    <t>工事検査幹</t>
  </si>
  <si>
    <t>岸本守夫</t>
  </si>
  <si>
    <t>第1回変更H22.3.29
第2回変更H22.5.28
第3回変更H22.9.28</t>
  </si>
  <si>
    <t>H22.1.13～H22.4.30</t>
  </si>
  <si>
    <t>第1回変更H22.2.22
第2回変更H22.3.29</t>
  </si>
  <si>
    <t>別紙５</t>
  </si>
  <si>
    <t>６　所得財産調書</t>
  </si>
  <si>
    <t>名称</t>
  </si>
  <si>
    <t>形状寸法</t>
  </si>
  <si>
    <t>単価</t>
  </si>
  <si>
    <t>価格</t>
  </si>
  <si>
    <t>検収年月日</t>
  </si>
  <si>
    <t>耐用年数</t>
  </si>
  <si>
    <t>50年</t>
  </si>
  <si>
    <t>石積み</t>
  </si>
  <si>
    <t>砂</t>
  </si>
  <si>
    <t>護　岸</t>
  </si>
  <si>
    <t>養　浜</t>
  </si>
  <si>
    <t>突　堤</t>
  </si>
  <si>
    <t>30年</t>
  </si>
  <si>
    <t>完成断面</t>
  </si>
  <si>
    <t>暫定断面</t>
  </si>
  <si>
    <t>暫定断面
V=9,900㎥</t>
  </si>
  <si>
    <t>計画名</t>
  </si>
  <si>
    <t>地区名</t>
  </si>
  <si>
    <t>交付対象事業</t>
  </si>
  <si>
    <t>法律・予算の区分</t>
  </si>
  <si>
    <t>総事業費
(A)</t>
  </si>
  <si>
    <t>交付限度額
算定基礎額
(C)=(A)×(B)</t>
  </si>
  <si>
    <t>備　考</t>
  </si>
  <si>
    <t>事業名(1)</t>
  </si>
  <si>
    <t>事業名(2)</t>
  </si>
  <si>
    <t>区分(１)</t>
  </si>
  <si>
    <t>区分(２)</t>
  </si>
  <si>
    <t>屋我地漁港海岸</t>
  </si>
  <si>
    <t>１(4)</t>
  </si>
  <si>
    <t>海岸保全施
設整備事業</t>
  </si>
  <si>
    <t>高潮
対策</t>
  </si>
  <si>
    <t>予算補助</t>
  </si>
  <si>
    <t>漁港海岸</t>
  </si>
  <si>
    <t>小計</t>
  </si>
  <si>
    <t>合計(交付限度額)</t>
  </si>
  <si>
    <t>　うち効果促進事業費</t>
  </si>
  <si>
    <t>(注）　１　交付対象事業の事業名(1)欄には、実施要綱の別紙1の１（１）、１（２）、１（３）、１（４）及び２のいずれかを記入すること。</t>
  </si>
  <si>
    <t>　　　  ２　交付対象事業の事業名(２)欄には、別表の交付対象事業の事業名欄の事業名（（　）部分）を記入すること。</t>
  </si>
  <si>
    <t>　　　  ３　交付対象事業の区分欄(１)には、別表の交付対象事業の区分欄の事項を記入すること。</t>
  </si>
  <si>
    <r>
      <t>　　　  ４　交付対象事業の区分欄(２)には、別表</t>
    </r>
    <r>
      <rPr>
        <sz val="11"/>
        <rFont val="ＭＳ Ｐゴシック"/>
        <family val="3"/>
      </rPr>
      <t>の国費率欄</t>
    </r>
    <r>
      <rPr>
        <sz val="11"/>
        <rFont val="ＭＳ Ｐゴシック"/>
        <family val="3"/>
      </rPr>
      <t>の該当番号等を記入すること。なお、番号等で国費率が特定できない場合は、適宜分かるよう記載すること。</t>
    </r>
  </si>
  <si>
    <t>別紙９　財産管理台帳</t>
  </si>
  <si>
    <t>事業名</t>
  </si>
  <si>
    <t>地区名</t>
  </si>
  <si>
    <t>事業</t>
  </si>
  <si>
    <t>実施</t>
  </si>
  <si>
    <t>主体</t>
  </si>
  <si>
    <t>名称</t>
  </si>
  <si>
    <t>形状寸法</t>
  </si>
  <si>
    <t>数量</t>
  </si>
  <si>
    <t>単価</t>
  </si>
  <si>
    <t>取得金額</t>
  </si>
  <si>
    <t>検収又は</t>
  </si>
  <si>
    <t>取得年</t>
  </si>
  <si>
    <t>耐用</t>
  </si>
  <si>
    <t>年数</t>
  </si>
  <si>
    <t>処分</t>
  </si>
  <si>
    <t>制限</t>
  </si>
  <si>
    <t>年月日</t>
  </si>
  <si>
    <t>の</t>
  </si>
  <si>
    <t>種別</t>
  </si>
  <si>
    <t>補助金</t>
  </si>
  <si>
    <t>返還額</t>
  </si>
  <si>
    <t>備考</t>
  </si>
  <si>
    <t>処分制限期間</t>
  </si>
  <si>
    <t>処分の状況</t>
  </si>
  <si>
    <t>円</t>
  </si>
  <si>
    <t>月　日</t>
  </si>
  <si>
    <t>農山漁村</t>
  </si>
  <si>
    <t>交付金</t>
  </si>
  <si>
    <t>地域整備</t>
  </si>
  <si>
    <t>屋我地</t>
  </si>
  <si>
    <t>名護市</t>
  </si>
  <si>
    <t>砂留提</t>
  </si>
  <si>
    <t>護　岸</t>
  </si>
  <si>
    <t>突　堤</t>
  </si>
  <si>
    <t>養　浜</t>
  </si>
  <si>
    <t>DL+3.50</t>
  </si>
  <si>
    <t>DL+4.00</t>
  </si>
  <si>
    <t>後浜幅W=23m</t>
  </si>
  <si>
    <t>緩傾斜式石積</t>
  </si>
  <si>
    <t>国費率90%</t>
  </si>
  <si>
    <t>H25完成予定</t>
  </si>
  <si>
    <t>H23完成予定</t>
  </si>
  <si>
    <t>H24完成予定</t>
  </si>
  <si>
    <t>前年度までの
交付済みの総額
（E)</t>
  </si>
  <si>
    <t>本年度執行
事業費</t>
  </si>
  <si>
    <t>単年度度精算
交付額</t>
  </si>
  <si>
    <t>交付決定額</t>
  </si>
  <si>
    <t>次年度以降調整額</t>
  </si>
  <si>
    <t>精算交付額</t>
  </si>
  <si>
    <t>　うち農業農村基盤整備事業</t>
  </si>
  <si>
    <t>　うち森林基盤整備事業</t>
  </si>
  <si>
    <t>　うち水産基盤整備事業</t>
  </si>
  <si>
    <t>　うち海岸保全施設整備事業</t>
  </si>
  <si>
    <t>交付限度額
算定国費率
(B)</t>
  </si>
  <si>
    <t>　　　  ５　法律・予算の区分欄には、国の負担又は補助の割合について個別の法令等に規定がある場合は、「法律補助」と記入し、それ以外は「予算補助」と記入すること。</t>
  </si>
  <si>
    <t xml:space="preserve">        ６　海岸保全施設整備事業については、農地海岸、漁港海岸の別を備考欄に記入すること。</t>
  </si>
  <si>
    <t>別紙６　地区別精算</t>
  </si>
  <si>
    <t>漁港海岸</t>
  </si>
  <si>
    <t>－</t>
  </si>
  <si>
    <t>　</t>
  </si>
  <si>
    <t xml:space="preserve">                                                    第　　　　　　　　号　</t>
  </si>
  <si>
    <t xml:space="preserve">                                                    年　　　　月　　　　日　</t>
  </si>
  <si>
    <t xml:space="preserve">　沖 縄 県 知 事　殿　                                                   </t>
  </si>
  <si>
    <t>　令和○年度○○○漁港（又は地区）○○○○○○事業の遂行状況（第○四半期分）</t>
  </si>
  <si>
    <t xml:space="preserve">                                      </t>
  </si>
  <si>
    <t>費目及び契約名</t>
  </si>
  <si>
    <t>実績事業費</t>
  </si>
  <si>
    <t>進捗率</t>
  </si>
  <si>
    <t>残高事業費</t>
  </si>
  <si>
    <t>備考</t>
  </si>
  <si>
    <t>Ａ</t>
  </si>
  <si>
    <t>Ｂ</t>
  </si>
  <si>
    <t>Ａ/Ｂ</t>
  </si>
  <si>
    <t>Ａ－Ｂ</t>
  </si>
  <si>
    <t>円</t>
  </si>
  <si>
    <t>％</t>
  </si>
  <si>
    <t>事業費</t>
  </si>
  <si>
    <t xml:space="preserve"> </t>
  </si>
  <si>
    <t>（注）</t>
  </si>
  <si>
    <t>　①　費目（契約名）欄には、事業費以下に契約名を記載すること。</t>
  </si>
  <si>
    <t>　④　進捗率は小数点第１桁（切り捨て）の数字まで記載すること。</t>
  </si>
  <si>
    <t>　⑤　備考欄には、各契約について契約工期を記載すること。</t>
  </si>
  <si>
    <t>計画事業費</t>
  </si>
  <si>
    <t>記</t>
  </si>
  <si>
    <t>を沖縄県漁港漁場関係事業補助金交付要綱第９条の規定に基づき報告します。</t>
  </si>
  <si>
    <t>令和　 年　月　日</t>
  </si>
  <si>
    <t>第　　　　　　号</t>
  </si>
  <si>
    <t xml:space="preserve"> 事 業 遂 行 状 況 報 告 書</t>
  </si>
  <si>
    <t>契約名を記入</t>
  </si>
  <si>
    <t>　②　計画事業費欄には、事業費について最終承認等のあった金額を記載すること。また、各契約について、それぞれの契約金額を記載すること。</t>
  </si>
  <si>
    <t>契約予定</t>
  </si>
  <si>
    <t>契約予定額記載</t>
  </si>
  <si>
    <t>執行残</t>
  </si>
  <si>
    <t>　⑥　未契約及び執行残がある場合は、波線以下に記載し、備考欄に今後の　執行予定等をできるだけ詳細に記載する。</t>
  </si>
  <si>
    <t>　③　実績事業費欄には、各契約における進捗率に応じた実績金額の合計金額を記載すること。</t>
  </si>
  <si>
    <t>契約額</t>
  </si>
  <si>
    <t>（Ａ）</t>
  </si>
  <si>
    <t>（Ｂ）</t>
  </si>
  <si>
    <t>(Ａ)/(Ｂ)</t>
  </si>
  <si>
    <t>(Ａ)－(Ｂ)</t>
  </si>
  <si>
    <t>　⑦　進捗が確認出来る資料を添付する。</t>
  </si>
  <si>
    <t>補助事業者　名　　　</t>
  </si>
  <si>
    <t xml:space="preserve"> 　　　                                           補助事業者　名　　　</t>
  </si>
  <si>
    <t>第7号様式（第10条関係）</t>
  </si>
  <si>
    <t>を沖縄県漁港漁場関係事業補助金交付要綱第１０条の規定に基づき報告します。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</si>
</sst>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_ "/>
    <numFmt numFmtId="179" formatCode="#,##0;&quot;△ &quot;#,##0"/>
    <numFmt numFmtId="180" formatCode="#,##0_ "/>
    <numFmt numFmtId="181" formatCode="#,##0_);[Red]\(#,##0\)"/>
    <numFmt numFmtId="182" formatCode="0.0%"/>
    <numFmt numFmtId="183" formatCode="&quot;L=&quot;#,##0&quot;m&quot;"/>
    <numFmt numFmtId="184" formatCode="&quot;L=&quot;#,##0&quot;ｍ&quot;"/>
    <numFmt numFmtId="185" formatCode="\(###,###,###\)"/>
    <numFmt numFmtId="186" formatCode="#,##0;\-#,##0;&quot;-&quot;"/>
    <numFmt numFmtId="187" formatCode="&quot;第&quot;&quot;¥&quot;\!\ &quot;¥&quot;\!\ ?&quot; 号表&quot;"/>
    <numFmt numFmtId="188" formatCode="&quot;第&quot;&quot;¥&quot;\!\ ?&quot;号単価表&quot;"/>
    <numFmt numFmtId="189" formatCode="#,##0\-;&quot;▲&quot;#,##0\-"/>
    <numFmt numFmtId="190" formatCode="&quot;¥&quot;#,##0\-;&quot;¥&quot;&quot;▲&quot;#,##0\-"/>
  </numFmts>
  <fonts count="82">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2"/>
      <name val="ＭＳ 明朝"/>
      <family val="1"/>
    </font>
    <font>
      <sz val="9"/>
      <name val="ＭＳ 明朝"/>
      <family val="1"/>
    </font>
    <font>
      <sz val="10"/>
      <name val="ＭＳ 明朝"/>
      <family val="1"/>
    </font>
    <font>
      <sz val="14"/>
      <name val="ＭＳ 明朝"/>
      <family val="1"/>
    </font>
    <font>
      <sz val="9"/>
      <color indexed="8"/>
      <name val="ＭＳ Ｐゴシック"/>
      <family val="3"/>
    </font>
    <font>
      <sz val="9"/>
      <name val="ＭＳ Ｐゴシック"/>
      <family val="3"/>
    </font>
    <font>
      <sz val="8"/>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Tms Rmn"/>
      <family val="1"/>
    </font>
    <font>
      <sz val="10"/>
      <name val="Geneva"/>
      <family val="2"/>
    </font>
    <font>
      <sz val="11"/>
      <name val="明朝"/>
      <family val="1"/>
    </font>
    <font>
      <sz val="8"/>
      <name val="Arial"/>
      <family val="2"/>
    </font>
    <font>
      <b/>
      <sz val="12"/>
      <color indexed="9"/>
      <name val="Tms Rmn"/>
      <family val="1"/>
    </font>
    <font>
      <sz val="10"/>
      <name val="MS Sans Serif"/>
      <family val="2"/>
    </font>
    <font>
      <sz val="9"/>
      <name val="明朝"/>
      <family val="1"/>
    </font>
    <font>
      <sz val="12"/>
      <name val="ＭＳ Ｐゴシック"/>
      <family val="3"/>
    </font>
    <font>
      <sz val="10"/>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3"/>
      <color indexed="8"/>
      <name val="ＭＳ 明朝"/>
      <family val="1"/>
    </font>
    <font>
      <sz val="13"/>
      <color indexed="8"/>
      <name val="ＭＳ 明朝"/>
      <family val="1"/>
    </font>
    <font>
      <sz val="11"/>
      <color indexed="8"/>
      <name val="ＭＳ 明朝"/>
      <family val="1"/>
    </font>
    <font>
      <sz val="12"/>
      <color indexed="10"/>
      <name val="ＭＳ 明朝"/>
      <family val="1"/>
    </font>
    <font>
      <sz val="16"/>
      <color indexed="8"/>
      <name val="ＭＳ 明朝"/>
      <family val="1"/>
    </font>
    <font>
      <sz val="11"/>
      <color indexed="10"/>
      <name val="ＭＳ 明朝"/>
      <family val="1"/>
    </font>
    <font>
      <sz val="10"/>
      <color indexed="10"/>
      <name val="ＭＳ 明朝"/>
      <family val="1"/>
    </font>
    <font>
      <sz val="11"/>
      <color indexed="10"/>
      <name val="Calibri"/>
      <family val="2"/>
    </font>
    <font>
      <sz val="9"/>
      <color indexed="10"/>
      <name val="ＭＳ Ｐゴシック"/>
      <family val="3"/>
    </font>
    <font>
      <sz val="9"/>
      <color indexed="10"/>
      <name val="Calibri"/>
      <family val="2"/>
    </font>
    <font>
      <sz val="10"/>
      <color indexed="10"/>
      <name val="ＭＳ Ｐゴシック"/>
      <family val="3"/>
    </font>
    <font>
      <sz val="10"/>
      <color indexed="10"/>
      <name val="Calibri"/>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明朝"/>
      <family val="1"/>
    </font>
    <font>
      <b/>
      <sz val="13"/>
      <color theme="1"/>
      <name val="ＭＳ 明朝"/>
      <family val="1"/>
    </font>
    <font>
      <sz val="13"/>
      <color theme="1"/>
      <name val="ＭＳ 明朝"/>
      <family val="1"/>
    </font>
    <font>
      <sz val="11"/>
      <color theme="1"/>
      <name val="ＭＳ 明朝"/>
      <family val="1"/>
    </font>
    <font>
      <sz val="12"/>
      <color rgb="FFFF0000"/>
      <name val="ＭＳ 明朝"/>
      <family val="1"/>
    </font>
    <font>
      <sz val="16"/>
      <color theme="1"/>
      <name val="ＭＳ 明朝"/>
      <family val="1"/>
    </font>
    <font>
      <sz val="11"/>
      <color rgb="FFFF0000"/>
      <name val="ＭＳ 明朝"/>
      <family val="1"/>
    </font>
    <font>
      <sz val="10"/>
      <color rgb="FFFF0000"/>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color indexed="63"/>
      </left>
      <right>
        <color indexed="63"/>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top/>
      <bottom style="hair"/>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diagonalDown="1">
      <left style="thin"/>
      <right style="thin"/>
      <top style="thin"/>
      <bottom style="thin"/>
      <diagonal style="thin"/>
    </border>
    <border>
      <left/>
      <right style="thin"/>
      <top/>
      <bottom/>
    </border>
    <border>
      <left/>
      <right/>
      <top/>
      <bottom style="thin"/>
    </border>
    <border>
      <left/>
      <right style="thin"/>
      <top/>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style="thin"/>
      <top/>
      <bottom style="dotted"/>
    </border>
    <border>
      <left style="thin"/>
      <right/>
      <top/>
      <bottom style="dotted"/>
    </border>
    <border>
      <left/>
      <right style="thin"/>
      <top/>
      <bottom style="dotted"/>
    </border>
    <border>
      <left/>
      <right/>
      <top/>
      <bottom style="dotted"/>
    </border>
    <border>
      <left style="thin"/>
      <right style="thin"/>
      <top style="hair"/>
      <bottom/>
    </border>
    <border>
      <left/>
      <right/>
      <top style="hair"/>
      <bottom/>
    </border>
    <border>
      <left style="thin"/>
      <right/>
      <top style="hair"/>
      <bottom/>
    </border>
    <border>
      <left style="thin"/>
      <right style="thin"/>
      <top/>
      <bottom style="hair"/>
    </border>
    <border>
      <left/>
      <right/>
      <top/>
      <bottom style="hair"/>
    </border>
    <border>
      <left style="thin"/>
      <right/>
      <top/>
      <bottom style="hair"/>
    </border>
    <border diagonalUp="1">
      <left style="thin"/>
      <right style="thin"/>
      <top style="thin"/>
      <bottom style="thin"/>
      <diagonal style="thin"/>
    </border>
    <border diagonalUp="1">
      <left/>
      <right/>
      <top style="thin"/>
      <bottom style="thin"/>
      <diagonal style="thin"/>
    </border>
    <border>
      <left style="thin"/>
      <right style="thin"/>
      <top/>
      <bottom style="dashed"/>
    </border>
    <border diagonalUp="1">
      <left style="thin"/>
      <right style="thin"/>
      <top/>
      <bottom style="thin"/>
      <diagonal style="thin"/>
    </border>
    <border diagonalUp="1">
      <left/>
      <right/>
      <top/>
      <bottom style="thin"/>
      <diagonal style="thin"/>
    </border>
  </borders>
  <cellStyleXfs count="9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19" fillId="0" borderId="0" applyNumberFormat="0" applyFill="0" applyBorder="0" applyAlignment="0" applyProtection="0"/>
    <xf numFmtId="186" fontId="12" fillId="0" borderId="0" applyFill="0" applyBorder="0" applyAlignment="0">
      <protection/>
    </xf>
    <xf numFmtId="38" fontId="20" fillId="0" borderId="0" applyFont="0" applyFill="0" applyBorder="0" applyAlignment="0" applyProtection="0"/>
    <xf numFmtId="40" fontId="20" fillId="0" borderId="0" applyFont="0" applyFill="0" applyBorder="0" applyAlignment="0" applyProtection="0"/>
    <xf numFmtId="187" fontId="21" fillId="0" borderId="0" applyFont="0" applyFill="0" applyBorder="0" applyAlignment="0" applyProtection="0"/>
    <xf numFmtId="188" fontId="21" fillId="0" borderId="0" applyFont="0" applyFill="0" applyBorder="0" applyAlignment="0" applyProtection="0"/>
    <xf numFmtId="0" fontId="13" fillId="0" borderId="0">
      <alignment horizontal="left"/>
      <protection/>
    </xf>
    <xf numFmtId="38" fontId="22" fillId="19" borderId="0" applyNumberFormat="0" applyBorder="0" applyAlignment="0" applyProtection="0"/>
    <xf numFmtId="0" fontId="23" fillId="20" borderId="0">
      <alignment/>
      <protection/>
    </xf>
    <xf numFmtId="0" fontId="14" fillId="0" borderId="1" applyNumberFormat="0" applyAlignment="0" applyProtection="0"/>
    <xf numFmtId="0" fontId="14" fillId="0" borderId="2">
      <alignment horizontal="left" vertical="center"/>
      <protection/>
    </xf>
    <xf numFmtId="10" fontId="22" fillId="21" borderId="3" applyNumberFormat="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1" fillId="0" borderId="0">
      <alignment/>
      <protection/>
    </xf>
    <xf numFmtId="0" fontId="15" fillId="0" borderId="0">
      <alignment/>
      <protection/>
    </xf>
    <xf numFmtId="10" fontId="15" fillId="0" borderId="0" applyFont="0" applyFill="0" applyBorder="0" applyAlignment="0" applyProtection="0"/>
    <xf numFmtId="4" fontId="13" fillId="0" borderId="0">
      <alignment horizontal="right"/>
      <protection/>
    </xf>
    <xf numFmtId="4" fontId="16" fillId="0" borderId="0">
      <alignment horizontal="right"/>
      <protection/>
    </xf>
    <xf numFmtId="0" fontId="17" fillId="0" borderId="0">
      <alignment horizontal="left"/>
      <protection/>
    </xf>
    <xf numFmtId="0" fontId="18" fillId="0" borderId="0">
      <alignment horizontal="center"/>
      <protection/>
    </xf>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9" fillId="0" borderId="0" applyNumberFormat="0" applyFill="0" applyBorder="0" applyAlignment="0" applyProtection="0"/>
    <xf numFmtId="0" fontId="60" fillId="28" borderId="4" applyNumberFormat="0" applyAlignment="0" applyProtection="0"/>
    <xf numFmtId="0" fontId="61" fillId="29" borderId="0" applyNumberFormat="0" applyBorder="0" applyAlignment="0" applyProtection="0"/>
    <xf numFmtId="9" fontId="0" fillId="0" borderId="0" applyFont="0" applyFill="0" applyBorder="0" applyAlignment="0" applyProtection="0"/>
    <xf numFmtId="0" fontId="25" fillId="0" borderId="0" applyFill="0" applyBorder="0">
      <alignment vertical="center"/>
      <protection/>
    </xf>
    <xf numFmtId="0" fontId="0" fillId="30" borderId="5" applyNumberFormat="0" applyFont="0" applyAlignment="0" applyProtection="0"/>
    <xf numFmtId="0" fontId="62" fillId="0" borderId="6" applyNumberFormat="0" applyFill="0" applyAlignment="0" applyProtection="0"/>
    <xf numFmtId="0" fontId="63" fillId="31" borderId="0" applyNumberFormat="0" applyBorder="0" applyAlignment="0" applyProtection="0"/>
    <xf numFmtId="0" fontId="64" fillId="32" borderId="7"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189" fontId="27" fillId="0" borderId="11">
      <alignment/>
      <protection locked="0"/>
    </xf>
    <xf numFmtId="189" fontId="27" fillId="0" borderId="11">
      <alignment/>
      <protection locked="0"/>
    </xf>
    <xf numFmtId="190" fontId="27" fillId="0" borderId="11">
      <alignment/>
      <protection locked="0"/>
    </xf>
    <xf numFmtId="0" fontId="69" fillId="0" borderId="12" applyNumberFormat="0" applyFill="0" applyAlignment="0" applyProtection="0"/>
    <xf numFmtId="0" fontId="70" fillId="32" borderId="13"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3" borderId="7"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73" fillId="34" borderId="0" applyNumberFormat="0" applyBorder="0" applyAlignment="0" applyProtection="0"/>
  </cellStyleXfs>
  <cellXfs count="529">
    <xf numFmtId="0" fontId="0" fillId="0" borderId="0" xfId="0"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vertical="center"/>
    </xf>
    <xf numFmtId="38"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38" fontId="4" fillId="0" borderId="3" xfId="72" applyFont="1" applyFill="1" applyBorder="1" applyAlignment="1">
      <alignment vertical="center"/>
    </xf>
    <xf numFmtId="38" fontId="4" fillId="0" borderId="0" xfId="72" applyFont="1" applyFill="1" applyAlignment="1">
      <alignment vertical="center"/>
    </xf>
    <xf numFmtId="0" fontId="4" fillId="0" borderId="3" xfId="0" applyFont="1" applyFill="1" applyBorder="1" applyAlignment="1" quotePrefix="1">
      <alignment horizontal="center" vertical="center"/>
    </xf>
    <xf numFmtId="0" fontId="4" fillId="0" borderId="0" xfId="0" applyFont="1" applyFill="1" applyAlignment="1">
      <alignment/>
    </xf>
    <xf numFmtId="0" fontId="4" fillId="0" borderId="3" xfId="0" applyFont="1" applyFill="1" applyBorder="1" applyAlignment="1">
      <alignment/>
    </xf>
    <xf numFmtId="0" fontId="4" fillId="0" borderId="3" xfId="0" applyFont="1" applyFill="1" applyBorder="1" applyAlignment="1">
      <alignment wrapText="1"/>
    </xf>
    <xf numFmtId="38" fontId="4" fillId="0" borderId="0" xfId="72" applyFont="1" applyFill="1" applyAlignment="1">
      <alignment/>
    </xf>
    <xf numFmtId="38" fontId="4" fillId="0" borderId="3" xfId="0" applyNumberFormat="1" applyFont="1" applyFill="1" applyBorder="1" applyAlignment="1">
      <alignment vertical="center" shrinkToFit="1"/>
    </xf>
    <xf numFmtId="38" fontId="4" fillId="0" borderId="3" xfId="72" applyFont="1" applyFill="1" applyBorder="1" applyAlignment="1">
      <alignment vertical="center" shrinkToFit="1"/>
    </xf>
    <xf numFmtId="0" fontId="4" fillId="0" borderId="3" xfId="0" applyFont="1" applyFill="1" applyBorder="1" applyAlignment="1">
      <alignment vertical="center" shrinkToFit="1"/>
    </xf>
    <xf numFmtId="0" fontId="4" fillId="0" borderId="3" xfId="0" applyFont="1" applyFill="1" applyBorder="1" applyAlignment="1" quotePrefix="1">
      <alignment horizontal="center" vertical="center" shrinkToFit="1"/>
    </xf>
    <xf numFmtId="38" fontId="4" fillId="0" borderId="3" xfId="0" applyNumberFormat="1" applyFont="1" applyFill="1" applyBorder="1" applyAlignment="1">
      <alignment shrinkToFit="1"/>
    </xf>
    <xf numFmtId="38" fontId="4" fillId="0" borderId="3" xfId="72" applyFont="1" applyFill="1" applyBorder="1" applyAlignment="1">
      <alignment shrinkToFit="1"/>
    </xf>
    <xf numFmtId="0" fontId="4" fillId="0" borderId="3" xfId="0" applyFont="1" applyFill="1" applyBorder="1" applyAlignment="1">
      <alignment shrinkToFit="1"/>
    </xf>
    <xf numFmtId="0" fontId="4" fillId="0" borderId="3" xfId="0" applyFont="1" applyBorder="1" applyAlignment="1">
      <alignment/>
    </xf>
    <xf numFmtId="0" fontId="4" fillId="0" borderId="3" xfId="0" applyFont="1" applyBorder="1" applyAlignment="1" quotePrefix="1">
      <alignment/>
    </xf>
    <xf numFmtId="0" fontId="5" fillId="0" borderId="0" xfId="0" applyFont="1" applyAlignment="1">
      <alignment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38" fontId="6" fillId="0" borderId="17" xfId="0" applyNumberFormat="1" applyFont="1" applyBorder="1" applyAlignment="1">
      <alignment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38" fontId="6" fillId="0" borderId="16" xfId="72" applyFont="1" applyBorder="1" applyAlignment="1">
      <alignment vertical="center"/>
    </xf>
    <xf numFmtId="0" fontId="6" fillId="0" borderId="3" xfId="0" applyFont="1" applyBorder="1" applyAlignment="1">
      <alignment vertical="center"/>
    </xf>
    <xf numFmtId="38" fontId="6" fillId="0" borderId="3" xfId="0" applyNumberFormat="1" applyFont="1" applyBorder="1" applyAlignment="1">
      <alignment vertical="center"/>
    </xf>
    <xf numFmtId="38" fontId="6" fillId="0" borderId="3" xfId="72" applyFont="1" applyBorder="1" applyAlignment="1">
      <alignment vertical="center"/>
    </xf>
    <xf numFmtId="0" fontId="6" fillId="0" borderId="3" xfId="0" applyFont="1" applyBorder="1" applyAlignment="1">
      <alignment vertical="center" wrapText="1"/>
    </xf>
    <xf numFmtId="176" fontId="6" fillId="0" borderId="3" xfId="0" applyNumberFormat="1" applyFont="1" applyBorder="1" applyAlignment="1">
      <alignment vertical="center" shrinkToFit="1"/>
    </xf>
    <xf numFmtId="0" fontId="6" fillId="0" borderId="3" xfId="0" applyFont="1" applyBorder="1" applyAlignment="1">
      <alignment vertical="center" shrinkToFit="1"/>
    </xf>
    <xf numFmtId="57" fontId="6" fillId="0" borderId="3" xfId="0" applyNumberFormat="1" applyFont="1" applyBorder="1" applyAlignment="1">
      <alignment vertical="center"/>
    </xf>
    <xf numFmtId="0" fontId="6" fillId="0" borderId="19" xfId="0" applyFont="1" applyFill="1" applyBorder="1" applyAlignment="1">
      <alignment horizontal="left" vertical="center" wrapText="1"/>
    </xf>
    <xf numFmtId="0" fontId="6" fillId="0" borderId="20"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18" xfId="0" applyFont="1" applyFill="1" applyBorder="1" applyAlignment="1">
      <alignment horizontal="left" vertical="center" wrapText="1"/>
    </xf>
    <xf numFmtId="0" fontId="6" fillId="0" borderId="0"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horizontal="right" vertical="center"/>
    </xf>
    <xf numFmtId="0" fontId="3" fillId="0" borderId="22" xfId="0" applyFont="1" applyBorder="1" applyAlignment="1">
      <alignment vertical="center" wrapText="1"/>
    </xf>
    <xf numFmtId="0" fontId="3" fillId="0" borderId="22" xfId="0" applyFont="1" applyBorder="1" applyAlignment="1">
      <alignment vertical="center"/>
    </xf>
    <xf numFmtId="176" fontId="3" fillId="0" borderId="22" xfId="0" applyNumberFormat="1" applyFont="1" applyBorder="1" applyAlignment="1">
      <alignment vertical="center"/>
    </xf>
    <xf numFmtId="38" fontId="3" fillId="0" borderId="22" xfId="72" applyFont="1" applyBorder="1" applyAlignment="1">
      <alignment vertical="center"/>
    </xf>
    <xf numFmtId="176" fontId="3" fillId="0" borderId="22" xfId="0" applyNumberFormat="1" applyFont="1" applyBorder="1" applyAlignment="1">
      <alignment vertical="center" shrinkToFit="1"/>
    </xf>
    <xf numFmtId="38" fontId="3" fillId="0" borderId="22" xfId="72" applyFont="1" applyBorder="1" applyAlignment="1">
      <alignment vertical="center" shrinkToFit="1"/>
    </xf>
    <xf numFmtId="0" fontId="6" fillId="0" borderId="23" xfId="0" applyFont="1" applyFill="1" applyBorder="1" applyAlignment="1">
      <alignment horizontal="left" vertical="center" shrinkToFit="1"/>
    </xf>
    <xf numFmtId="0" fontId="6" fillId="0" borderId="3" xfId="0" applyFont="1" applyFill="1" applyBorder="1" applyAlignment="1">
      <alignment/>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Border="1" applyAlignment="1">
      <alignment/>
    </xf>
    <xf numFmtId="0" fontId="3" fillId="0" borderId="3" xfId="0" applyFont="1" applyBorder="1" applyAlignment="1">
      <alignment horizontal="center" vertical="center" shrinkToFit="1"/>
    </xf>
    <xf numFmtId="0" fontId="7" fillId="0" borderId="22" xfId="0" applyFont="1" applyBorder="1" applyAlignment="1">
      <alignment vertical="center" wrapText="1"/>
    </xf>
    <xf numFmtId="0" fontId="7" fillId="0" borderId="22" xfId="0" applyFont="1" applyBorder="1" applyAlignment="1">
      <alignment vertical="center" shrinkToFit="1"/>
    </xf>
    <xf numFmtId="0" fontId="6" fillId="0" borderId="3" xfId="0" applyFont="1" applyFill="1" applyBorder="1" applyAlignment="1">
      <alignment vertical="center"/>
    </xf>
    <xf numFmtId="38" fontId="6" fillId="0" borderId="3" xfId="72" applyFont="1" applyFill="1" applyBorder="1" applyAlignment="1">
      <alignment vertical="center"/>
    </xf>
    <xf numFmtId="176" fontId="6" fillId="0" borderId="3" xfId="0" applyNumberFormat="1" applyFont="1" applyFill="1" applyBorder="1" applyAlignment="1">
      <alignment vertical="center" shrinkToFit="1"/>
    </xf>
    <xf numFmtId="0" fontId="6" fillId="0" borderId="3" xfId="0" applyFont="1" applyFill="1" applyBorder="1" applyAlignment="1">
      <alignment vertical="center" shrinkToFit="1"/>
    </xf>
    <xf numFmtId="57" fontId="6" fillId="0" borderId="3" xfId="0" applyNumberFormat="1"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4" xfId="0" applyFont="1" applyBorder="1" applyAlignment="1">
      <alignment vertical="center" shrinkToFit="1"/>
    </xf>
    <xf numFmtId="0" fontId="7" fillId="0" borderId="17" xfId="0" applyFont="1" applyBorder="1" applyAlignment="1">
      <alignment horizontal="center" vertical="center" shrinkToFit="1"/>
    </xf>
    <xf numFmtId="0" fontId="7" fillId="0" borderId="17" xfId="0" applyFont="1" applyBorder="1" applyAlignment="1">
      <alignment vertical="center" shrinkToFit="1"/>
    </xf>
    <xf numFmtId="176" fontId="3" fillId="0" borderId="22" xfId="0" applyNumberFormat="1" applyFont="1" applyBorder="1" applyAlignment="1">
      <alignment horizontal="center" vertical="center" shrinkToFit="1"/>
    </xf>
    <xf numFmtId="38" fontId="3" fillId="0" borderId="22" xfId="72" applyFont="1" applyBorder="1" applyAlignment="1">
      <alignment horizontal="right" vertical="center"/>
    </xf>
    <xf numFmtId="38" fontId="3" fillId="0" borderId="17" xfId="72" applyFont="1" applyBorder="1" applyAlignment="1">
      <alignment vertical="center"/>
    </xf>
    <xf numFmtId="0" fontId="5" fillId="0" borderId="0" xfId="0" applyFont="1" applyFill="1" applyAlignment="1">
      <alignment vertical="center"/>
    </xf>
    <xf numFmtId="56" fontId="4" fillId="0" borderId="3" xfId="0" applyNumberFormat="1" applyFont="1" applyFill="1" applyBorder="1" applyAlignment="1" quotePrefix="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vertical="center" shrinkToFit="1"/>
    </xf>
    <xf numFmtId="0" fontId="4" fillId="0" borderId="3" xfId="0" applyFont="1" applyBorder="1" applyAlignment="1">
      <alignment wrapText="1"/>
    </xf>
    <xf numFmtId="38" fontId="4" fillId="0" borderId="3" xfId="72" applyFont="1" applyFill="1" applyBorder="1" applyAlignment="1">
      <alignment/>
    </xf>
    <xf numFmtId="182" fontId="4" fillId="0" borderId="3" xfId="65" applyNumberFormat="1" applyFont="1" applyFill="1" applyBorder="1" applyAlignment="1">
      <alignment/>
    </xf>
    <xf numFmtId="0" fontId="4" fillId="0" borderId="24" xfId="0" applyFont="1" applyFill="1" applyBorder="1" applyAlignment="1">
      <alignment vertical="center"/>
    </xf>
    <xf numFmtId="38" fontId="4" fillId="0" borderId="3" xfId="0" applyNumberFormat="1" applyFont="1" applyFill="1" applyBorder="1" applyAlignment="1">
      <alignment/>
    </xf>
    <xf numFmtId="38" fontId="6" fillId="0" borderId="0" xfId="72" applyFont="1" applyFill="1" applyBorder="1" applyAlignment="1">
      <alignment vertical="center" shrinkToFit="1"/>
    </xf>
    <xf numFmtId="181" fontId="6" fillId="0" borderId="0" xfId="0" applyNumberFormat="1" applyFont="1" applyFill="1" applyBorder="1" applyAlignment="1">
      <alignment horizontal="right" vertical="center" shrinkToFit="1"/>
    </xf>
    <xf numFmtId="181" fontId="6" fillId="0" borderId="25" xfId="0" applyNumberFormat="1" applyFont="1" applyFill="1" applyBorder="1" applyAlignment="1">
      <alignment horizontal="right" vertical="center" shrinkToFit="1"/>
    </xf>
    <xf numFmtId="38" fontId="6" fillId="0" borderId="26" xfId="72" applyFont="1" applyFill="1" applyBorder="1" applyAlignment="1">
      <alignment horizontal="right" vertical="center" shrinkToFit="1"/>
    </xf>
    <xf numFmtId="181" fontId="6" fillId="0" borderId="27" xfId="0" applyNumberFormat="1" applyFont="1" applyFill="1" applyBorder="1" applyAlignment="1">
      <alignment vertical="center"/>
    </xf>
    <xf numFmtId="181" fontId="6" fillId="0" borderId="18" xfId="0" applyNumberFormat="1" applyFont="1" applyFill="1" applyBorder="1" applyAlignment="1">
      <alignment vertical="center"/>
    </xf>
    <xf numFmtId="0" fontId="6" fillId="0" borderId="28" xfId="0" applyFont="1" applyFill="1" applyBorder="1" applyAlignment="1">
      <alignment horizontal="left" vertical="center" shrinkToFit="1"/>
    </xf>
    <xf numFmtId="181" fontId="6" fillId="0" borderId="29" xfId="0" applyNumberFormat="1" applyFont="1" applyFill="1" applyBorder="1" applyAlignment="1">
      <alignment horizontal="right" vertical="center" shrinkToFit="1"/>
    </xf>
    <xf numFmtId="0" fontId="6" fillId="0" borderId="0" xfId="0" applyFont="1" applyFill="1" applyAlignment="1">
      <alignment vertical="center"/>
    </xf>
    <xf numFmtId="38" fontId="6" fillId="0" borderId="0" xfId="72" applyFont="1" applyFill="1" applyAlignment="1">
      <alignment vertical="center"/>
    </xf>
    <xf numFmtId="0" fontId="6" fillId="0" borderId="26" xfId="0" applyFont="1" applyFill="1" applyBorder="1" applyAlignment="1">
      <alignment vertical="center"/>
    </xf>
    <xf numFmtId="0" fontId="6" fillId="0" borderId="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wrapText="1"/>
    </xf>
    <xf numFmtId="181" fontId="6" fillId="0" borderId="27"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5" xfId="0" applyFont="1" applyFill="1" applyBorder="1" applyAlignment="1">
      <alignment horizontal="right" vertical="center" textRotation="255"/>
    </xf>
    <xf numFmtId="0" fontId="6" fillId="0" borderId="26" xfId="0" applyFont="1" applyFill="1" applyBorder="1" applyAlignment="1">
      <alignment horizontal="center" vertical="center" wrapText="1"/>
    </xf>
    <xf numFmtId="0" fontId="6" fillId="0" borderId="27" xfId="0" applyFont="1" applyFill="1" applyBorder="1" applyAlignment="1">
      <alignment horizontal="right" vertical="center"/>
    </xf>
    <xf numFmtId="0" fontId="6" fillId="0" borderId="18" xfId="0" applyFont="1" applyFill="1" applyBorder="1" applyAlignment="1">
      <alignment horizontal="right" vertical="center"/>
    </xf>
    <xf numFmtId="38" fontId="6" fillId="0" borderId="0" xfId="0" applyNumberFormat="1" applyFont="1" applyFill="1" applyBorder="1" applyAlignment="1">
      <alignment horizontal="right" vertical="center"/>
    </xf>
    <xf numFmtId="38" fontId="6" fillId="0" borderId="27" xfId="0" applyNumberFormat="1" applyFont="1" applyFill="1" applyBorder="1" applyAlignment="1">
      <alignment horizontal="right" vertical="center"/>
    </xf>
    <xf numFmtId="38" fontId="6" fillId="0" borderId="23"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179" fontId="6" fillId="0" borderId="27"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78" fontId="6" fillId="0" borderId="27" xfId="0" applyNumberFormat="1" applyFont="1" applyFill="1" applyBorder="1" applyAlignment="1">
      <alignment horizontal="right" vertical="center"/>
    </xf>
    <xf numFmtId="38" fontId="6" fillId="0" borderId="20" xfId="72" applyFont="1" applyFill="1" applyBorder="1" applyAlignment="1">
      <alignment vertical="center"/>
    </xf>
    <xf numFmtId="38" fontId="6" fillId="0" borderId="19" xfId="72" applyFont="1" applyFill="1" applyBorder="1" applyAlignment="1">
      <alignment vertical="center"/>
    </xf>
    <xf numFmtId="179" fontId="6" fillId="0" borderId="20"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9"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38" fontId="6" fillId="0" borderId="23" xfId="72" applyFont="1" applyFill="1" applyBorder="1" applyAlignment="1">
      <alignment vertical="center"/>
    </xf>
    <xf numFmtId="38" fontId="6" fillId="0" borderId="21" xfId="72" applyFont="1" applyFill="1" applyBorder="1" applyAlignment="1">
      <alignment vertical="center"/>
    </xf>
    <xf numFmtId="38" fontId="6" fillId="0" borderId="0" xfId="72" applyFont="1" applyFill="1" applyBorder="1" applyAlignment="1">
      <alignment vertical="center"/>
    </xf>
    <xf numFmtId="179" fontId="6" fillId="0" borderId="0" xfId="0" applyNumberFormat="1" applyFont="1" applyFill="1" applyBorder="1" applyAlignment="1">
      <alignment horizontal="right" vertical="center"/>
    </xf>
    <xf numFmtId="38" fontId="6" fillId="0" borderId="25" xfId="72" applyFont="1" applyFill="1" applyBorder="1" applyAlignment="1">
      <alignment vertical="center"/>
    </xf>
    <xf numFmtId="38" fontId="6" fillId="0" borderId="18" xfId="72" applyFont="1" applyFill="1" applyBorder="1" applyAlignment="1">
      <alignment horizontal="left" vertical="center" wrapText="1"/>
    </xf>
    <xf numFmtId="38" fontId="6" fillId="0" borderId="26" xfId="72" applyFont="1" applyFill="1" applyBorder="1" applyAlignment="1">
      <alignment vertical="center"/>
    </xf>
    <xf numFmtId="38" fontId="6" fillId="0" borderId="18" xfId="72" applyFont="1" applyFill="1" applyBorder="1" applyAlignment="1">
      <alignment vertical="center"/>
    </xf>
    <xf numFmtId="179" fontId="6" fillId="0" borderId="26" xfId="72" applyNumberFormat="1" applyFont="1" applyFill="1" applyBorder="1" applyAlignment="1">
      <alignment vertical="center"/>
    </xf>
    <xf numFmtId="179" fontId="6" fillId="0" borderId="27" xfId="72" applyNumberFormat="1" applyFont="1" applyFill="1" applyBorder="1" applyAlignment="1">
      <alignment vertical="center"/>
    </xf>
    <xf numFmtId="179" fontId="6" fillId="0" borderId="18" xfId="72" applyNumberFormat="1" applyFont="1" applyFill="1" applyBorder="1" applyAlignment="1">
      <alignment vertical="center"/>
    </xf>
    <xf numFmtId="38" fontId="6" fillId="0" borderId="27" xfId="72" applyFont="1" applyFill="1" applyBorder="1" applyAlignment="1">
      <alignment vertical="center"/>
    </xf>
    <xf numFmtId="0" fontId="6" fillId="0" borderId="19" xfId="0" applyFont="1" applyFill="1" applyBorder="1" applyAlignment="1">
      <alignment horizontal="center" vertical="center" textRotation="255" wrapText="1"/>
    </xf>
    <xf numFmtId="38" fontId="6" fillId="0" borderId="21" xfId="72" applyFont="1" applyFill="1" applyBorder="1" applyAlignment="1">
      <alignment horizontal="left" vertical="center" wrapText="1"/>
    </xf>
    <xf numFmtId="179" fontId="6" fillId="0" borderId="20" xfId="72" applyNumberFormat="1" applyFont="1" applyFill="1" applyBorder="1" applyAlignment="1">
      <alignment vertical="center"/>
    </xf>
    <xf numFmtId="179" fontId="6" fillId="0" borderId="21" xfId="72" applyNumberFormat="1" applyFont="1" applyFill="1" applyBorder="1" applyAlignment="1">
      <alignment vertical="center"/>
    </xf>
    <xf numFmtId="179" fontId="6" fillId="0" borderId="19" xfId="72" applyNumberFormat="1" applyFont="1" applyFill="1" applyBorder="1" applyAlignment="1">
      <alignment vertical="center"/>
    </xf>
    <xf numFmtId="0" fontId="6" fillId="0" borderId="23" xfId="0" applyFont="1" applyFill="1" applyBorder="1" applyAlignment="1">
      <alignment horizontal="center" vertical="center" textRotation="255" wrapText="1"/>
    </xf>
    <xf numFmtId="38" fontId="6" fillId="0" borderId="25" xfId="72" applyFont="1" applyFill="1" applyBorder="1" applyAlignment="1">
      <alignment horizontal="left" vertical="center" wrapText="1"/>
    </xf>
    <xf numFmtId="179" fontId="6" fillId="0" borderId="0" xfId="72" applyNumberFormat="1" applyFont="1" applyFill="1" applyBorder="1" applyAlignment="1">
      <alignment vertical="center"/>
    </xf>
    <xf numFmtId="179" fontId="6" fillId="0" borderId="25" xfId="72" applyNumberFormat="1" applyFont="1" applyFill="1" applyBorder="1" applyAlignment="1">
      <alignment vertical="center"/>
    </xf>
    <xf numFmtId="179" fontId="6" fillId="0" borderId="23" xfId="72" applyNumberFormat="1" applyFont="1" applyFill="1" applyBorder="1" applyAlignment="1">
      <alignment vertical="center"/>
    </xf>
    <xf numFmtId="179" fontId="6" fillId="0" borderId="21" xfId="0" applyNumberFormat="1" applyFont="1" applyFill="1" applyBorder="1" applyAlignment="1">
      <alignment horizontal="right" vertical="center"/>
    </xf>
    <xf numFmtId="179" fontId="6" fillId="0" borderId="19"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0" fontId="6" fillId="0" borderId="14"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179" fontId="6" fillId="0" borderId="0" xfId="0" applyNumberFormat="1" applyFont="1" applyFill="1" applyBorder="1" applyAlignment="1">
      <alignment vertical="center"/>
    </xf>
    <xf numFmtId="179" fontId="6" fillId="0" borderId="25" xfId="0" applyNumberFormat="1" applyFont="1" applyFill="1" applyBorder="1" applyAlignment="1">
      <alignment vertical="center"/>
    </xf>
    <xf numFmtId="179" fontId="6" fillId="0" borderId="23" xfId="0" applyNumberFormat="1" applyFont="1" applyFill="1" applyBorder="1" applyAlignment="1">
      <alignment vertical="center"/>
    </xf>
    <xf numFmtId="0" fontId="6" fillId="0" borderId="30" xfId="0" applyFont="1" applyFill="1" applyBorder="1" applyAlignment="1">
      <alignment vertical="center"/>
    </xf>
    <xf numFmtId="38" fontId="6" fillId="0" borderId="31" xfId="72" applyFont="1" applyFill="1" applyBorder="1" applyAlignment="1">
      <alignment vertical="center" wrapText="1"/>
    </xf>
    <xf numFmtId="38" fontId="6" fillId="0" borderId="31" xfId="72" applyFont="1" applyFill="1" applyBorder="1" applyAlignment="1">
      <alignment vertical="center"/>
    </xf>
    <xf numFmtId="38" fontId="6" fillId="0" borderId="28" xfId="72" applyFont="1" applyFill="1" applyBorder="1" applyAlignment="1">
      <alignment vertical="center"/>
    </xf>
    <xf numFmtId="179" fontId="6" fillId="0" borderId="31" xfId="0" applyNumberFormat="1" applyFont="1" applyFill="1" applyBorder="1" applyAlignment="1">
      <alignment horizontal="right" vertical="center"/>
    </xf>
    <xf numFmtId="179" fontId="6" fillId="0" borderId="29" xfId="0" applyNumberFormat="1" applyFont="1" applyFill="1" applyBorder="1" applyAlignment="1">
      <alignment horizontal="right" vertical="center"/>
    </xf>
    <xf numFmtId="179" fontId="6" fillId="0" borderId="28" xfId="0" applyNumberFormat="1" applyFont="1" applyFill="1" applyBorder="1" applyAlignment="1">
      <alignment horizontal="right" vertical="center"/>
    </xf>
    <xf numFmtId="178" fontId="6" fillId="0" borderId="29" xfId="0" applyNumberFormat="1" applyFont="1" applyFill="1" applyBorder="1" applyAlignment="1">
      <alignment horizontal="right" vertical="center"/>
    </xf>
    <xf numFmtId="0" fontId="6" fillId="0" borderId="28" xfId="0" applyFont="1" applyFill="1" applyBorder="1" applyAlignment="1">
      <alignment vertical="center"/>
    </xf>
    <xf numFmtId="0" fontId="6" fillId="0" borderId="31" xfId="0" applyFont="1" applyFill="1" applyBorder="1" applyAlignment="1">
      <alignment vertical="center"/>
    </xf>
    <xf numFmtId="0" fontId="6" fillId="0" borderId="29" xfId="0" applyFont="1" applyFill="1" applyBorder="1" applyAlignment="1">
      <alignment vertical="center"/>
    </xf>
    <xf numFmtId="0" fontId="6" fillId="0" borderId="22" xfId="0" applyFont="1" applyFill="1" applyBorder="1" applyAlignment="1">
      <alignment vertical="center"/>
    </xf>
    <xf numFmtId="38" fontId="6" fillId="0" borderId="0" xfId="72" applyFont="1" applyFill="1" applyBorder="1" applyAlignment="1">
      <alignment vertical="center" wrapText="1"/>
    </xf>
    <xf numFmtId="0" fontId="6" fillId="0" borderId="32" xfId="0" applyFont="1" applyFill="1" applyBorder="1" applyAlignment="1">
      <alignment vertical="center"/>
    </xf>
    <xf numFmtId="0" fontId="6" fillId="0" borderId="23" xfId="0" applyFont="1" applyFill="1" applyBorder="1" applyAlignment="1">
      <alignment horizontal="left" vertical="center" wrapText="1"/>
    </xf>
    <xf numFmtId="0" fontId="6" fillId="0" borderId="33" xfId="0" applyFont="1" applyFill="1" applyBorder="1" applyAlignment="1">
      <alignment horizontal="left" vertical="center" wrapText="1"/>
    </xf>
    <xf numFmtId="38" fontId="6" fillId="0" borderId="34" xfId="72" applyFont="1" applyFill="1" applyBorder="1" applyAlignment="1">
      <alignment vertical="center" wrapText="1"/>
    </xf>
    <xf numFmtId="38" fontId="6" fillId="0" borderId="35" xfId="72" applyFont="1" applyFill="1" applyBorder="1" applyAlignment="1">
      <alignment vertical="center"/>
    </xf>
    <xf numFmtId="178" fontId="6" fillId="0" borderId="34" xfId="0" applyNumberFormat="1" applyFont="1" applyFill="1" applyBorder="1" applyAlignment="1">
      <alignment horizontal="right" vertical="center"/>
    </xf>
    <xf numFmtId="0" fontId="6" fillId="0" borderId="28" xfId="0" applyFont="1" applyFill="1" applyBorder="1" applyAlignment="1">
      <alignment horizontal="left" vertical="center" wrapText="1"/>
    </xf>
    <xf numFmtId="179" fontId="6" fillId="0" borderId="31" xfId="0" applyNumberFormat="1" applyFont="1" applyFill="1" applyBorder="1" applyAlignment="1">
      <alignment vertical="center"/>
    </xf>
    <xf numFmtId="179" fontId="6" fillId="0" borderId="29" xfId="0" applyNumberFormat="1" applyFont="1" applyFill="1" applyBorder="1" applyAlignment="1">
      <alignment vertical="center"/>
    </xf>
    <xf numFmtId="179" fontId="6" fillId="0" borderId="28" xfId="0" applyNumberFormat="1" applyFont="1" applyFill="1" applyBorder="1" applyAlignment="1">
      <alignment vertical="center"/>
    </xf>
    <xf numFmtId="0" fontId="6" fillId="0" borderId="33" xfId="0" applyFont="1" applyFill="1" applyBorder="1" applyAlignment="1">
      <alignment vertical="center"/>
    </xf>
    <xf numFmtId="38" fontId="6" fillId="0" borderId="33" xfId="72" applyFont="1" applyFill="1" applyBorder="1" applyAlignment="1">
      <alignment vertical="center"/>
    </xf>
    <xf numFmtId="179" fontId="6" fillId="0" borderId="35" xfId="0" applyNumberFormat="1" applyFont="1" applyFill="1" applyBorder="1" applyAlignment="1">
      <alignment horizontal="right" vertical="center"/>
    </xf>
    <xf numFmtId="179" fontId="6" fillId="0" borderId="34" xfId="0" applyNumberFormat="1" applyFont="1" applyFill="1" applyBorder="1" applyAlignment="1">
      <alignment horizontal="right" vertical="center"/>
    </xf>
    <xf numFmtId="179" fontId="6" fillId="0" borderId="33" xfId="0" applyNumberFormat="1" applyFont="1" applyFill="1" applyBorder="1" applyAlignment="1">
      <alignment horizontal="right" vertical="center"/>
    </xf>
    <xf numFmtId="0" fontId="6" fillId="0" borderId="35" xfId="0" applyFont="1" applyFill="1" applyBorder="1" applyAlignment="1">
      <alignment vertical="center"/>
    </xf>
    <xf numFmtId="0" fontId="6" fillId="0" borderId="34" xfId="0" applyFont="1" applyFill="1" applyBorder="1" applyAlignment="1">
      <alignment vertical="center"/>
    </xf>
    <xf numFmtId="38" fontId="6" fillId="0" borderId="34" xfId="72" applyFont="1" applyFill="1" applyBorder="1" applyAlignment="1">
      <alignment vertical="center"/>
    </xf>
    <xf numFmtId="179" fontId="6" fillId="0" borderId="35"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33" xfId="0" applyNumberFormat="1" applyFont="1" applyFill="1" applyBorder="1" applyAlignment="1">
      <alignment vertical="center"/>
    </xf>
    <xf numFmtId="0" fontId="6" fillId="0" borderId="22" xfId="0" applyFont="1" applyFill="1" applyBorder="1" applyAlignment="1">
      <alignment horizontal="center" vertical="center"/>
    </xf>
    <xf numFmtId="0" fontId="6" fillId="0" borderId="18" xfId="0" applyFont="1" applyFill="1" applyBorder="1" applyAlignment="1">
      <alignment vertical="center"/>
    </xf>
    <xf numFmtId="179" fontId="6" fillId="0" borderId="26" xfId="0" applyNumberFormat="1" applyFont="1" applyFill="1" applyBorder="1" applyAlignment="1">
      <alignment vertical="center"/>
    </xf>
    <xf numFmtId="179" fontId="6" fillId="0" borderId="18" xfId="0" applyNumberFormat="1" applyFont="1" applyFill="1" applyBorder="1" applyAlignment="1">
      <alignment vertical="center"/>
    </xf>
    <xf numFmtId="0" fontId="6" fillId="0" borderId="27" xfId="0" applyFont="1" applyFill="1" applyBorder="1" applyAlignment="1">
      <alignment vertical="center"/>
    </xf>
    <xf numFmtId="0" fontId="6" fillId="0" borderId="23" xfId="0" applyFont="1" applyFill="1" applyBorder="1" applyAlignment="1">
      <alignment horizontal="center" vertical="top" textRotation="255"/>
    </xf>
    <xf numFmtId="179" fontId="6" fillId="0" borderId="20" xfId="0" applyNumberFormat="1" applyFont="1" applyFill="1" applyBorder="1" applyAlignment="1">
      <alignment vertical="center"/>
    </xf>
    <xf numFmtId="179" fontId="6" fillId="0" borderId="19" xfId="0" applyNumberFormat="1" applyFont="1" applyFill="1" applyBorder="1" applyAlignment="1">
      <alignment vertical="center"/>
    </xf>
    <xf numFmtId="0" fontId="6" fillId="0" borderId="17" xfId="0" applyFont="1" applyFill="1" applyBorder="1" applyAlignment="1">
      <alignment horizontal="center" vertical="top" textRotation="255"/>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center"/>
    </xf>
    <xf numFmtId="38" fontId="3" fillId="0" borderId="17" xfId="72" applyFont="1" applyBorder="1" applyAlignment="1">
      <alignment shrinkToFit="1"/>
    </xf>
    <xf numFmtId="177" fontId="3" fillId="0" borderId="17" xfId="0" applyNumberFormat="1" applyFont="1" applyBorder="1" applyAlignment="1">
      <alignment/>
    </xf>
    <xf numFmtId="0" fontId="3" fillId="0" borderId="17" xfId="0" applyFont="1" applyBorder="1" applyAlignment="1">
      <alignment shrinkToFit="1"/>
    </xf>
    <xf numFmtId="0" fontId="3" fillId="0" borderId="3" xfId="0" applyFont="1" applyBorder="1" applyAlignment="1">
      <alignment/>
    </xf>
    <xf numFmtId="0" fontId="3" fillId="0" borderId="3" xfId="0" applyFont="1" applyBorder="1" applyAlignment="1">
      <alignment horizontal="center"/>
    </xf>
    <xf numFmtId="38" fontId="3" fillId="0" borderId="3" xfId="72" applyFont="1" applyBorder="1" applyAlignment="1">
      <alignment shrinkToFit="1"/>
    </xf>
    <xf numFmtId="177" fontId="3" fillId="0" borderId="3" xfId="0" applyNumberFormat="1" applyFont="1" applyBorder="1" applyAlignment="1">
      <alignment/>
    </xf>
    <xf numFmtId="0" fontId="3" fillId="0" borderId="3" xfId="0" applyFont="1" applyBorder="1" applyAlignment="1">
      <alignment shrinkToFit="1"/>
    </xf>
    <xf numFmtId="0" fontId="3" fillId="0" borderId="3" xfId="0" applyFont="1" applyBorder="1" applyAlignment="1">
      <alignment horizontal="center" wrapText="1"/>
    </xf>
    <xf numFmtId="0" fontId="3" fillId="0" borderId="3" xfId="0" applyFont="1" applyBorder="1" applyAlignment="1">
      <alignment wrapText="1" shrinkToFit="1"/>
    </xf>
    <xf numFmtId="0" fontId="3" fillId="0" borderId="3" xfId="0" applyFont="1" applyBorder="1" applyAlignment="1">
      <alignment wrapText="1"/>
    </xf>
    <xf numFmtId="38" fontId="3" fillId="0" borderId="3" xfId="72" applyFont="1" applyFill="1" applyBorder="1" applyAlignment="1">
      <alignment shrinkToFit="1"/>
    </xf>
    <xf numFmtId="177" fontId="3" fillId="0" borderId="3" xfId="0" applyNumberFormat="1" applyFont="1" applyFill="1" applyBorder="1" applyAlignment="1">
      <alignment/>
    </xf>
    <xf numFmtId="0" fontId="3" fillId="0" borderId="3" xfId="0" applyFont="1" applyFill="1" applyBorder="1" applyAlignment="1">
      <alignment horizontal="center"/>
    </xf>
    <xf numFmtId="0" fontId="6" fillId="0" borderId="0" xfId="0" applyFont="1" applyBorder="1" applyAlignment="1" quotePrefix="1">
      <alignment vertical="center"/>
    </xf>
    <xf numFmtId="0" fontId="3" fillId="0" borderId="0" xfId="0" applyFont="1" applyBorder="1" applyAlignment="1">
      <alignment vertical="center" wrapText="1"/>
    </xf>
    <xf numFmtId="38" fontId="3" fillId="0" borderId="0" xfId="72" applyFont="1" applyBorder="1" applyAlignment="1">
      <alignment vertical="center" shrinkToFit="1"/>
    </xf>
    <xf numFmtId="38" fontId="3" fillId="0" borderId="0" xfId="72" applyFont="1" applyFill="1" applyBorder="1" applyAlignment="1">
      <alignment vertical="center" shrinkToFit="1"/>
    </xf>
    <xf numFmtId="177"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shrinkToFit="1"/>
    </xf>
    <xf numFmtId="177"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quotePrefix="1">
      <alignment/>
    </xf>
    <xf numFmtId="183" fontId="3" fillId="0" borderId="17" xfId="0" applyNumberFormat="1" applyFont="1" applyBorder="1" applyAlignment="1">
      <alignment horizontal="center"/>
    </xf>
    <xf numFmtId="184" fontId="3" fillId="0" borderId="3" xfId="0" applyNumberFormat="1" applyFont="1" applyBorder="1" applyAlignment="1">
      <alignment horizontal="center"/>
    </xf>
    <xf numFmtId="0" fontId="3" fillId="0" borderId="22" xfId="0" applyFont="1" applyBorder="1" applyAlignment="1">
      <alignment vertical="center" shrinkToFit="1"/>
    </xf>
    <xf numFmtId="0"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81" fontId="0" fillId="0" borderId="0" xfId="0" applyNumberFormat="1" applyAlignment="1">
      <alignment vertical="center" wrapText="1"/>
    </xf>
    <xf numFmtId="9" fontId="0" fillId="0" borderId="0" xfId="0" applyNumberFormat="1" applyAlignment="1">
      <alignment vertical="center" wrapText="1"/>
    </xf>
    <xf numFmtId="181" fontId="0" fillId="0" borderId="0" xfId="0" applyNumberFormat="1" applyFill="1" applyAlignment="1">
      <alignment vertical="center" wrapText="1"/>
    </xf>
    <xf numFmtId="0" fontId="9" fillId="0" borderId="3" xfId="0" applyFont="1" applyBorder="1" applyAlignment="1">
      <alignment horizontal="center" vertical="center" wrapText="1"/>
    </xf>
    <xf numFmtId="185" fontId="0" fillId="0" borderId="14" xfId="0" applyNumberFormat="1" applyFill="1" applyBorder="1" applyAlignment="1">
      <alignment vertical="top" wrapText="1"/>
    </xf>
    <xf numFmtId="185" fontId="0" fillId="0" borderId="19" xfId="0" applyNumberFormat="1" applyBorder="1" applyAlignment="1">
      <alignment vertical="center" wrapText="1"/>
    </xf>
    <xf numFmtId="185" fontId="0" fillId="0" borderId="14" xfId="0" applyNumberFormat="1" applyBorder="1" applyAlignment="1">
      <alignment vertical="center" wrapText="1"/>
    </xf>
    <xf numFmtId="181" fontId="0" fillId="0" borderId="22" xfId="0" applyNumberFormat="1" applyFill="1" applyBorder="1" applyAlignment="1">
      <alignment vertical="top" wrapText="1"/>
    </xf>
    <xf numFmtId="181" fontId="0" fillId="0" borderId="23" xfId="0" applyNumberFormat="1" applyBorder="1" applyAlignment="1">
      <alignment vertical="center" wrapText="1"/>
    </xf>
    <xf numFmtId="181" fontId="0" fillId="0" borderId="0" xfId="0" applyNumberFormat="1" applyBorder="1" applyAlignment="1">
      <alignment vertical="center" wrapText="1"/>
    </xf>
    <xf numFmtId="0" fontId="0" fillId="0" borderId="36" xfId="0"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81" fontId="0" fillId="0" borderId="36" xfId="0" applyNumberFormat="1" applyBorder="1" applyAlignment="1">
      <alignment vertical="center" wrapText="1"/>
    </xf>
    <xf numFmtId="9" fontId="0" fillId="0" borderId="37" xfId="0" applyNumberFormat="1" applyBorder="1" applyAlignment="1">
      <alignment vertical="center" wrapText="1"/>
    </xf>
    <xf numFmtId="181" fontId="0" fillId="0" borderId="37" xfId="0" applyNumberFormat="1" applyBorder="1" applyAlignment="1">
      <alignment vertical="center" wrapText="1"/>
    </xf>
    <xf numFmtId="181" fontId="0" fillId="0" borderId="36" xfId="0" applyNumberFormat="1" applyFill="1" applyBorder="1" applyAlignment="1">
      <alignment vertical="center" wrapText="1"/>
    </xf>
    <xf numFmtId="181" fontId="0" fillId="0" borderId="37" xfId="0" applyNumberFormat="1" applyFill="1" applyBorder="1" applyAlignment="1">
      <alignment vertical="center" wrapText="1"/>
    </xf>
    <xf numFmtId="181" fontId="0" fillId="0" borderId="38" xfId="0" applyNumberFormat="1" applyBorder="1" applyAlignment="1">
      <alignment vertical="center" wrapText="1"/>
    </xf>
    <xf numFmtId="0" fontId="0" fillId="0" borderId="39" xfId="0"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horizontal="left" vertical="center" wrapText="1"/>
    </xf>
    <xf numFmtId="0" fontId="0" fillId="0" borderId="39" xfId="0" applyFont="1" applyBorder="1" applyAlignment="1">
      <alignment horizontal="center" vertical="center" wrapText="1"/>
    </xf>
    <xf numFmtId="181" fontId="0" fillId="0" borderId="39" xfId="0" applyNumberFormat="1" applyBorder="1" applyAlignment="1">
      <alignment vertical="center" wrapText="1"/>
    </xf>
    <xf numFmtId="9" fontId="0" fillId="0" borderId="40" xfId="0" applyNumberFormat="1" applyBorder="1" applyAlignment="1">
      <alignment vertical="center" wrapText="1"/>
    </xf>
    <xf numFmtId="181" fontId="0" fillId="0" borderId="40" xfId="0" applyNumberFormat="1" applyBorder="1" applyAlignment="1">
      <alignment vertical="center" wrapText="1"/>
    </xf>
    <xf numFmtId="181" fontId="0" fillId="0" borderId="39" xfId="0" applyNumberFormat="1" applyFill="1" applyBorder="1" applyAlignment="1">
      <alignment vertical="center" wrapText="1"/>
    </xf>
    <xf numFmtId="181" fontId="0" fillId="0" borderId="40" xfId="0" applyNumberFormat="1" applyFill="1" applyBorder="1" applyAlignment="1">
      <alignment vertical="center" wrapText="1"/>
    </xf>
    <xf numFmtId="181" fontId="0" fillId="0" borderId="41" xfId="0" applyNumberFormat="1" applyBorder="1" applyAlignment="1">
      <alignment vertical="center" wrapText="1"/>
    </xf>
    <xf numFmtId="9" fontId="0" fillId="0" borderId="0" xfId="0" applyNumberFormat="1" applyBorder="1" applyAlignment="1">
      <alignment vertical="center" wrapText="1"/>
    </xf>
    <xf numFmtId="181" fontId="0" fillId="0" borderId="0" xfId="0" applyNumberFormat="1" applyFill="1" applyBorder="1" applyAlignment="1">
      <alignment vertical="center" wrapText="1"/>
    </xf>
    <xf numFmtId="185" fontId="0" fillId="0" borderId="21" xfId="0" applyNumberFormat="1" applyBorder="1" applyAlignment="1">
      <alignment vertical="center" wrapText="1"/>
    </xf>
    <xf numFmtId="181" fontId="0" fillId="0" borderId="18" xfId="0" applyNumberFormat="1" applyBorder="1" applyAlignment="1">
      <alignment vertical="center" wrapText="1"/>
    </xf>
    <xf numFmtId="181" fontId="0" fillId="0" borderId="27" xfId="0" applyNumberFormat="1" applyBorder="1" applyAlignment="1">
      <alignment vertical="center" wrapText="1"/>
    </xf>
    <xf numFmtId="181" fontId="0" fillId="0" borderId="17" xfId="0" applyNumberFormat="1" applyBorder="1" applyAlignment="1">
      <alignment vertical="center" wrapText="1"/>
    </xf>
    <xf numFmtId="0" fontId="0" fillId="0" borderId="42" xfId="0" applyBorder="1" applyAlignment="1">
      <alignment vertical="center" wrapText="1"/>
    </xf>
    <xf numFmtId="0" fontId="0" fillId="0" borderId="3" xfId="0"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42" xfId="0" applyFont="1" applyBorder="1" applyAlignment="1">
      <alignment horizontal="center" vertical="center" wrapText="1"/>
    </xf>
    <xf numFmtId="181" fontId="0" fillId="0" borderId="3" xfId="0" applyNumberFormat="1" applyBorder="1" applyAlignment="1">
      <alignment vertical="center" wrapText="1"/>
    </xf>
    <xf numFmtId="9" fontId="0" fillId="0" borderId="43" xfId="0" applyNumberFormat="1" applyBorder="1" applyAlignment="1">
      <alignment vertical="center" wrapText="1"/>
    </xf>
    <xf numFmtId="181" fontId="0" fillId="0" borderId="3" xfId="0" applyNumberFormat="1" applyFill="1" applyBorder="1" applyAlignment="1">
      <alignment vertical="center" wrapText="1"/>
    </xf>
    <xf numFmtId="181" fontId="0" fillId="0" borderId="2" xfId="0" applyNumberFormat="1" applyFill="1" applyBorder="1" applyAlignment="1">
      <alignment vertical="center" wrapText="1"/>
    </xf>
    <xf numFmtId="181" fontId="0" fillId="0" borderId="15"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181"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181" fontId="0" fillId="0" borderId="0" xfId="0" applyNumberFormat="1" applyAlignment="1">
      <alignment vertical="center"/>
    </xf>
    <xf numFmtId="181" fontId="0" fillId="0" borderId="0" xfId="0" applyNumberFormat="1" applyFill="1" applyAlignment="1">
      <alignment vertical="center"/>
    </xf>
    <xf numFmtId="181" fontId="0" fillId="0"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181" fontId="0" fillId="0" borderId="0" xfId="0" applyNumberFormat="1" applyFont="1" applyFill="1" applyAlignment="1">
      <alignment vertical="center"/>
    </xf>
    <xf numFmtId="9" fontId="0" fillId="0" borderId="0" xfId="0" applyNumberFormat="1" applyAlignment="1">
      <alignment vertical="center"/>
    </xf>
    <xf numFmtId="0" fontId="0" fillId="0" borderId="26" xfId="0" applyBorder="1" applyAlignment="1">
      <alignment horizontal="right" vertical="center" wrapText="1"/>
    </xf>
    <xf numFmtId="0" fontId="3" fillId="0" borderId="19"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3" fillId="0" borderId="22" xfId="0" applyFont="1" applyBorder="1" applyAlignment="1">
      <alignment horizontal="center" vertical="center"/>
    </xf>
    <xf numFmtId="0" fontId="3" fillId="0" borderId="22" xfId="0" applyFont="1" applyBorder="1" applyAlignment="1">
      <alignment horizontal="right" vertical="center"/>
    </xf>
    <xf numFmtId="0" fontId="3" fillId="0" borderId="22" xfId="0" applyFont="1" applyBorder="1" applyAlignment="1" quotePrefix="1">
      <alignment vertical="center"/>
    </xf>
    <xf numFmtId="0" fontId="0" fillId="0" borderId="3" xfId="0" applyBorder="1" applyAlignment="1">
      <alignment vertical="center" shrinkToFit="1"/>
    </xf>
    <xf numFmtId="0" fontId="0" fillId="0" borderId="3" xfId="0" applyFont="1" applyBorder="1" applyAlignment="1">
      <alignment horizontal="center" vertical="center" wrapText="1"/>
    </xf>
    <xf numFmtId="185" fontId="0" fillId="0" borderId="21" xfId="0" applyNumberFormat="1" applyBorder="1" applyAlignment="1">
      <alignment wrapText="1"/>
    </xf>
    <xf numFmtId="181" fontId="0" fillId="0" borderId="27" xfId="0" applyNumberFormat="1" applyBorder="1" applyAlignment="1">
      <alignment wrapText="1"/>
    </xf>
    <xf numFmtId="185" fontId="0" fillId="0" borderId="14" xfId="0" applyNumberFormat="1" applyBorder="1" applyAlignment="1">
      <alignment wrapText="1"/>
    </xf>
    <xf numFmtId="181" fontId="0" fillId="0" borderId="17" xfId="0" applyNumberFormat="1" applyBorder="1" applyAlignment="1">
      <alignment wrapText="1"/>
    </xf>
    <xf numFmtId="0" fontId="3" fillId="0" borderId="22" xfId="0" applyFont="1" applyBorder="1" applyAlignment="1">
      <alignment horizontal="left" vertical="center"/>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3" fontId="77" fillId="0" borderId="17" xfId="0" applyNumberFormat="1" applyFont="1" applyBorder="1" applyAlignment="1">
      <alignment horizontal="center" vertical="center"/>
    </xf>
    <xf numFmtId="0" fontId="74" fillId="0" borderId="22" xfId="0" applyFont="1" applyBorder="1" applyAlignment="1">
      <alignment vertical="center"/>
    </xf>
    <xf numFmtId="0" fontId="74" fillId="0" borderId="22" xfId="0" applyFont="1" applyBorder="1" applyAlignment="1">
      <alignment horizontal="right" vertical="center"/>
    </xf>
    <xf numFmtId="0" fontId="74" fillId="0" borderId="17" xfId="0" applyFont="1" applyBorder="1" applyAlignment="1">
      <alignment vertical="center"/>
    </xf>
    <xf numFmtId="0" fontId="76" fillId="0" borderId="0" xfId="0" applyFont="1" applyAlignment="1">
      <alignment horizontal="right" vertical="center"/>
    </xf>
    <xf numFmtId="0" fontId="77" fillId="0" borderId="0" xfId="0" applyFont="1" applyBorder="1" applyAlignment="1">
      <alignment horizontal="center" vertical="center"/>
    </xf>
    <xf numFmtId="0" fontId="74" fillId="0" borderId="0" xfId="0" applyFont="1" applyBorder="1" applyAlignment="1">
      <alignment vertical="center"/>
    </xf>
    <xf numFmtId="0" fontId="78" fillId="0" borderId="0" xfId="0" applyFont="1" applyAlignment="1">
      <alignment vertical="center"/>
    </xf>
    <xf numFmtId="0" fontId="76" fillId="0" borderId="0" xfId="0" applyFont="1" applyAlignment="1">
      <alignment horizontal="distributed" vertical="center"/>
    </xf>
    <xf numFmtId="0" fontId="79" fillId="0" borderId="0" xfId="0" applyFont="1" applyAlignment="1">
      <alignment horizontal="center" vertical="center"/>
    </xf>
    <xf numFmtId="0" fontId="74" fillId="0" borderId="0" xfId="0" applyFont="1" applyAlignment="1">
      <alignment horizontal="center" vertical="center"/>
    </xf>
    <xf numFmtId="0" fontId="77" fillId="0" borderId="14" xfId="0" applyFont="1" applyBorder="1" applyAlignment="1">
      <alignment horizontal="center" vertical="center"/>
    </xf>
    <xf numFmtId="0" fontId="74" fillId="0" borderId="44" xfId="0" applyFont="1" applyBorder="1" applyAlignment="1">
      <alignment vertical="center"/>
    </xf>
    <xf numFmtId="0" fontId="77" fillId="0" borderId="22" xfId="0" applyFont="1" applyBorder="1" applyAlignment="1">
      <alignment vertical="center"/>
    </xf>
    <xf numFmtId="0" fontId="80" fillId="0" borderId="22" xfId="0" applyFont="1" applyBorder="1" applyAlignment="1">
      <alignment vertical="center"/>
    </xf>
    <xf numFmtId="0" fontId="77" fillId="0" borderId="22" xfId="0" applyFont="1" applyBorder="1" applyAlignment="1">
      <alignment vertical="top"/>
    </xf>
    <xf numFmtId="0" fontId="81" fillId="0" borderId="17" xfId="0" applyFont="1" applyBorder="1" applyAlignment="1">
      <alignment horizontal="right" vertical="center"/>
    </xf>
    <xf numFmtId="0" fontId="76" fillId="0" borderId="0" xfId="0" applyFont="1" applyAlignment="1">
      <alignment horizontal="distributed" vertical="center"/>
    </xf>
    <xf numFmtId="0" fontId="79" fillId="0" borderId="0" xfId="0" applyFont="1" applyAlignment="1">
      <alignment horizontal="center" vertical="center"/>
    </xf>
    <xf numFmtId="0" fontId="74" fillId="0" borderId="0" xfId="0" applyFont="1" applyAlignment="1">
      <alignment horizontal="center" vertical="center"/>
    </xf>
    <xf numFmtId="0" fontId="77" fillId="0" borderId="14" xfId="0" applyFont="1" applyBorder="1" applyAlignment="1">
      <alignment horizontal="distributed" vertical="center" wrapText="1" indent="1"/>
    </xf>
    <xf numFmtId="0" fontId="77" fillId="0" borderId="17" xfId="0" applyFont="1" applyBorder="1" applyAlignment="1">
      <alignment horizontal="distributed" vertical="center" wrapText="1" indent="1"/>
    </xf>
    <xf numFmtId="0" fontId="77" fillId="0" borderId="14" xfId="0" applyFont="1" applyBorder="1" applyAlignment="1">
      <alignment horizontal="center" vertical="center"/>
    </xf>
    <xf numFmtId="0" fontId="77" fillId="0" borderId="17" xfId="0" applyFont="1" applyBorder="1" applyAlignment="1">
      <alignment horizontal="center" vertical="center"/>
    </xf>
    <xf numFmtId="0" fontId="5" fillId="0" borderId="26" xfId="0" applyFont="1" applyBorder="1" applyAlignment="1">
      <alignment horizontal="center" vertical="center"/>
    </xf>
    <xf numFmtId="0" fontId="7" fillId="0" borderId="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 xfId="0" applyFont="1" applyBorder="1" applyAlignment="1">
      <alignment vertical="center" wrapText="1"/>
    </xf>
    <xf numFmtId="0" fontId="3" fillId="0" borderId="14" xfId="0" applyFont="1" applyBorder="1" applyAlignment="1">
      <alignment vertical="center" shrinkToFit="1"/>
    </xf>
    <xf numFmtId="0" fontId="3" fillId="0" borderId="22" xfId="0" applyFont="1" applyBorder="1" applyAlignment="1">
      <alignment vertical="center" shrinkToFit="1"/>
    </xf>
    <xf numFmtId="0" fontId="3" fillId="0" borderId="17" xfId="0" applyFont="1" applyBorder="1" applyAlignment="1">
      <alignment vertical="center" shrinkToFi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5" fillId="0" borderId="26"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top" textRotation="255"/>
    </xf>
    <xf numFmtId="0" fontId="6" fillId="0" borderId="23" xfId="0" applyFont="1" applyFill="1" applyBorder="1" applyAlignment="1">
      <alignment horizontal="center" vertical="top" textRotation="255"/>
    </xf>
    <xf numFmtId="0" fontId="6" fillId="0" borderId="2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19"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38" fontId="6" fillId="0" borderId="14" xfId="72" applyFont="1" applyFill="1" applyBorder="1" applyAlignment="1">
      <alignment horizontal="left" vertical="center" wrapText="1"/>
    </xf>
    <xf numFmtId="38" fontId="6" fillId="0" borderId="22" xfId="72" applyFont="1" applyFill="1" applyBorder="1" applyAlignment="1">
      <alignment horizontal="left" vertical="center" wrapText="1"/>
    </xf>
    <xf numFmtId="38" fontId="6" fillId="0" borderId="17" xfId="72"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20" xfId="0" applyFont="1" applyFill="1" applyBorder="1" applyAlignment="1">
      <alignment horizontal="right" vertical="center"/>
    </xf>
    <xf numFmtId="38" fontId="6" fillId="0" borderId="0" xfId="72" applyFont="1" applyFill="1" applyBorder="1" applyAlignment="1">
      <alignment horizontal="right" vertical="center" shrinkToFit="1"/>
    </xf>
    <xf numFmtId="38" fontId="6" fillId="0" borderId="26" xfId="72" applyFont="1" applyFill="1" applyBorder="1" applyAlignment="1">
      <alignment vertical="center" shrinkToFit="1"/>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Alignment="1">
      <alignment horizontal="left"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20"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left"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horizontal="left" vertical="center"/>
    </xf>
    <xf numFmtId="0" fontId="5" fillId="0" borderId="0" xfId="0" applyFont="1" applyAlignment="1">
      <alignment horizontal="center" vertical="center"/>
    </xf>
    <xf numFmtId="0" fontId="6" fillId="0" borderId="3" xfId="0" applyFont="1" applyBorder="1" applyAlignment="1">
      <alignment horizontal="center" vertical="center"/>
    </xf>
    <xf numFmtId="0" fontId="3" fillId="0" borderId="0"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Border="1" applyAlignment="1">
      <alignment horizontal="left" vertical="center"/>
    </xf>
    <xf numFmtId="0" fontId="8" fillId="0" borderId="26"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Border="1" applyAlignment="1">
      <alignment vertical="center" wrapText="1"/>
    </xf>
    <xf numFmtId="180" fontId="0" fillId="0" borderId="14" xfId="0" applyNumberFormat="1" applyBorder="1" applyAlignment="1">
      <alignment wrapText="1"/>
    </xf>
    <xf numFmtId="180" fontId="0" fillId="0" borderId="17" xfId="0" applyNumberFormat="1" applyBorder="1" applyAlignment="1">
      <alignment wrapText="1"/>
    </xf>
    <xf numFmtId="0" fontId="0" fillId="0" borderId="3" xfId="0" applyFont="1" applyBorder="1" applyAlignment="1">
      <alignment horizontal="center" wrapText="1"/>
    </xf>
    <xf numFmtId="181" fontId="0" fillId="0" borderId="14" xfId="0" applyNumberFormat="1" applyBorder="1" applyAlignment="1">
      <alignment wrapText="1"/>
    </xf>
    <xf numFmtId="181" fontId="0" fillId="0" borderId="17" xfId="0" applyNumberFormat="1" applyBorder="1" applyAlignment="1">
      <alignment wrapText="1"/>
    </xf>
    <xf numFmtId="9" fontId="0" fillId="0" borderId="43" xfId="0" applyNumberFormat="1" applyBorder="1" applyAlignment="1">
      <alignment vertical="center" wrapText="1"/>
    </xf>
    <xf numFmtId="0" fontId="0" fillId="0" borderId="42" xfId="0" applyFont="1" applyBorder="1" applyAlignment="1">
      <alignment horizontal="center"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3" xfId="0" applyBorder="1" applyAlignment="1">
      <alignment vertical="center" shrinkToFit="1"/>
    </xf>
    <xf numFmtId="0" fontId="0" fillId="0" borderId="42" xfId="0" applyBorder="1" applyAlignment="1">
      <alignment vertical="center" wrapText="1"/>
    </xf>
    <xf numFmtId="0" fontId="0" fillId="0" borderId="17" xfId="0" applyBorder="1" applyAlignment="1">
      <alignment horizontal="center" vertical="center" wrapText="1"/>
    </xf>
    <xf numFmtId="0" fontId="0" fillId="0" borderId="45" xfId="0" applyBorder="1" applyAlignment="1">
      <alignment vertical="center" wrapText="1"/>
    </xf>
    <xf numFmtId="0" fontId="0" fillId="0" borderId="45" xfId="0" applyFont="1" applyBorder="1" applyAlignment="1">
      <alignment vertical="center" wrapText="1"/>
    </xf>
    <xf numFmtId="9" fontId="0" fillId="0" borderId="46" xfId="0" applyNumberFormat="1" applyBorder="1" applyAlignment="1">
      <alignment vertical="center" wrapText="1"/>
    </xf>
    <xf numFmtId="0" fontId="0" fillId="0" borderId="17"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vertical="center" wrapText="1"/>
    </xf>
    <xf numFmtId="0" fontId="0" fillId="0" borderId="17" xfId="0" applyFont="1" applyBorder="1" applyAlignment="1">
      <alignment horizontal="center" wrapText="1"/>
    </xf>
    <xf numFmtId="0" fontId="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5" xfId="0" applyFont="1" applyBorder="1" applyAlignment="1">
      <alignment horizontal="left" vertical="center" wrapText="1"/>
    </xf>
    <xf numFmtId="181" fontId="0" fillId="0" borderId="14" xfId="0" applyNumberFormat="1" applyFill="1" applyBorder="1" applyAlignment="1">
      <alignment wrapText="1"/>
    </xf>
    <xf numFmtId="181" fontId="0" fillId="0" borderId="39" xfId="0" applyNumberFormat="1" applyFill="1" applyBorder="1" applyAlignment="1">
      <alignment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9" fontId="9" fillId="0" borderId="2"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3" xfId="0" applyFont="1" applyBorder="1" applyAlignment="1">
      <alignment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6" xfId="0" applyFont="1" applyBorder="1" applyAlignment="1">
      <alignment horizontal="center" vertical="center" wrapText="1"/>
    </xf>
    <xf numFmtId="9" fontId="0" fillId="0" borderId="14" xfId="0" applyNumberFormat="1" applyFill="1" applyBorder="1" applyAlignment="1">
      <alignment horizontal="center" wrapText="1"/>
    </xf>
    <xf numFmtId="9" fontId="0" fillId="0" borderId="39" xfId="0" applyNumberFormat="1" applyFill="1" applyBorder="1" applyAlignment="1">
      <alignment horizontal="center" wrapText="1"/>
    </xf>
    <xf numFmtId="0" fontId="9" fillId="0" borderId="22" xfId="0" applyFont="1" applyBorder="1" applyAlignment="1">
      <alignment horizontal="center" vertical="center" wrapText="1"/>
    </xf>
    <xf numFmtId="181" fontId="9" fillId="0" borderId="16" xfId="0" applyNumberFormat="1" applyFont="1" applyBorder="1" applyAlignment="1">
      <alignment horizontal="center" vertical="center" wrapText="1"/>
    </xf>
    <xf numFmtId="181" fontId="9" fillId="0" borderId="2" xfId="0" applyNumberFormat="1" applyFont="1" applyBorder="1" applyAlignment="1">
      <alignment horizontal="center" vertical="center" wrapText="1"/>
    </xf>
    <xf numFmtId="38" fontId="0" fillId="0" borderId="14" xfId="72" applyFont="1" applyFill="1" applyBorder="1" applyAlignment="1">
      <alignment horizontal="right" wrapText="1"/>
    </xf>
    <xf numFmtId="38" fontId="0" fillId="0" borderId="39" xfId="72" applyFont="1" applyFill="1" applyBorder="1" applyAlignment="1">
      <alignment horizontal="right" wrapText="1"/>
    </xf>
    <xf numFmtId="181" fontId="9" fillId="0" borderId="3" xfId="0" applyNumberFormat="1" applyFont="1" applyBorder="1" applyAlignment="1">
      <alignment horizontal="center" vertical="center" wrapText="1"/>
    </xf>
    <xf numFmtId="0" fontId="11" fillId="0" borderId="14" xfId="0" applyFont="1" applyFill="1" applyBorder="1" applyAlignment="1">
      <alignment horizontal="left" wrapText="1"/>
    </xf>
    <xf numFmtId="0" fontId="11" fillId="0" borderId="39" xfId="0" applyFont="1" applyFill="1" applyBorder="1" applyAlignment="1">
      <alignment horizontal="left" wrapText="1"/>
    </xf>
    <xf numFmtId="180" fontId="0" fillId="0" borderId="22" xfId="0" applyNumberFormat="1" applyFill="1" applyBorder="1" applyAlignment="1">
      <alignment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9" fontId="0" fillId="0" borderId="42" xfId="0" applyNumberFormat="1" applyBorder="1" applyAlignment="1">
      <alignment vertical="center" wrapText="1"/>
    </xf>
    <xf numFmtId="9" fontId="0" fillId="0" borderId="45" xfId="0" applyNumberFormat="1" applyBorder="1" applyAlignment="1">
      <alignment vertical="center" wrapText="1"/>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0" fillId="0" borderId="2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cellXfs>
  <cellStyles count="8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ody" xfId="33"/>
    <cellStyle name="Calc Currency (0)" xfId="34"/>
    <cellStyle name="Comma [0]_laroux" xfId="35"/>
    <cellStyle name="Comma_laroux" xfId="36"/>
    <cellStyle name="Currency [0]_laroux" xfId="37"/>
    <cellStyle name="Currency_laroux" xfId="38"/>
    <cellStyle name="entry" xfId="39"/>
    <cellStyle name="Grey" xfId="40"/>
    <cellStyle name="Head 1" xfId="41"/>
    <cellStyle name="Header1" xfId="42"/>
    <cellStyle name="Header2" xfId="43"/>
    <cellStyle name="Input [yellow]" xfId="44"/>
    <cellStyle name="Milliers [0]_AR1194" xfId="45"/>
    <cellStyle name="Milliers_AR1194" xfId="46"/>
    <cellStyle name="Mon騁aire [0]_AR1194" xfId="47"/>
    <cellStyle name="Mon騁aire_AR1194" xfId="48"/>
    <cellStyle name="Normal - Style1" xfId="49"/>
    <cellStyle name="Normal_#18-Internet" xfId="50"/>
    <cellStyle name="Percent [2]" xfId="51"/>
    <cellStyle name="price" xfId="52"/>
    <cellStyle name="revised" xfId="53"/>
    <cellStyle name="section" xfId="54"/>
    <cellStyle name="title" xfId="55"/>
    <cellStyle name="アクセント 1" xfId="56"/>
    <cellStyle name="アクセント 2" xfId="57"/>
    <cellStyle name="アクセント 3" xfId="58"/>
    <cellStyle name="アクセント 4" xfId="59"/>
    <cellStyle name="アクセント 5" xfId="60"/>
    <cellStyle name="アクセント 6" xfId="61"/>
    <cellStyle name="タイトル" xfId="62"/>
    <cellStyle name="チェック セル" xfId="63"/>
    <cellStyle name="どちらでもない" xfId="64"/>
    <cellStyle name="Percent" xfId="65"/>
    <cellStyle name="ﾌｫﾝﾄ9" xfId="66"/>
    <cellStyle name="メモ" xfId="67"/>
    <cellStyle name="リンク セル" xfId="68"/>
    <cellStyle name="悪い" xfId="69"/>
    <cellStyle name="計算" xfId="70"/>
    <cellStyle name="警告文" xfId="71"/>
    <cellStyle name="Comma [0]" xfId="72"/>
    <cellStyle name="Comma" xfId="73"/>
    <cellStyle name="桁区切り 2" xfId="74"/>
    <cellStyle name="桁区切り 3" xfId="75"/>
    <cellStyle name="桁区切り 4" xfId="76"/>
    <cellStyle name="見出し 1" xfId="77"/>
    <cellStyle name="見出し 2" xfId="78"/>
    <cellStyle name="見出し 3" xfId="79"/>
    <cellStyle name="見出し 4" xfId="80"/>
    <cellStyle name="見積桁区切り" xfId="81"/>
    <cellStyle name="見積-桁区切り" xfId="82"/>
    <cellStyle name="見積-通貨記号" xfId="83"/>
    <cellStyle name="集計" xfId="84"/>
    <cellStyle name="出力" xfId="85"/>
    <cellStyle name="説明文" xfId="86"/>
    <cellStyle name="Currency [0]" xfId="87"/>
    <cellStyle name="Currency" xfId="88"/>
    <cellStyle name="入力" xfId="89"/>
    <cellStyle name="標準 2" xfId="90"/>
    <cellStyle name="標準 3" xfId="91"/>
    <cellStyle name="標準 4" xfId="92"/>
    <cellStyle name="標準 5" xfId="93"/>
    <cellStyle name="未定義" xfId="94"/>
    <cellStyle name="良い"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1485900</xdr:colOff>
      <xdr:row>24</xdr:row>
      <xdr:rowOff>85725</xdr:rowOff>
    </xdr:from>
    <xdr:ext cx="1076325" cy="400050"/>
    <xdr:sp>
      <xdr:nvSpPr>
        <xdr:cNvPr id="1" name="テキスト ボックス 1"/>
        <xdr:cNvSpPr txBox="1">
          <a:spLocks noChangeArrowheads="1"/>
        </xdr:cNvSpPr>
      </xdr:nvSpPr>
      <xdr:spPr>
        <a:xfrm>
          <a:off x="9391650" y="5210175"/>
          <a:ext cx="1076325" cy="400050"/>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各四半期の交付</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決定額を記載</a:t>
          </a:r>
        </a:p>
      </xdr:txBody>
    </xdr:sp>
    <xdr:clientData/>
  </xdr:oneCellAnchor>
  <xdr:oneCellAnchor>
    <xdr:from>
      <xdr:col>10</xdr:col>
      <xdr:colOff>9525</xdr:colOff>
      <xdr:row>27</xdr:row>
      <xdr:rowOff>209550</xdr:rowOff>
    </xdr:from>
    <xdr:ext cx="1504950" cy="180975"/>
    <xdr:sp>
      <xdr:nvSpPr>
        <xdr:cNvPr id="2" name="テキスト ボックス 2"/>
        <xdr:cNvSpPr txBox="1">
          <a:spLocks noChangeArrowheads="1"/>
        </xdr:cNvSpPr>
      </xdr:nvSpPr>
      <xdr:spPr>
        <a:xfrm>
          <a:off x="7915275" y="6076950"/>
          <a:ext cx="1504950" cy="18097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（契約締結の早い順、すべて）</a:t>
          </a:r>
        </a:p>
      </xdr:txBody>
    </xdr:sp>
    <xdr:clientData/>
  </xdr:oneCellAnchor>
  <xdr:oneCellAnchor>
    <xdr:from>
      <xdr:col>12</xdr:col>
      <xdr:colOff>0</xdr:colOff>
      <xdr:row>25</xdr:row>
      <xdr:rowOff>0</xdr:rowOff>
    </xdr:from>
    <xdr:ext cx="1762125" cy="209550"/>
    <xdr:sp>
      <xdr:nvSpPr>
        <xdr:cNvPr id="3" name="テキスト ボックス 3"/>
        <xdr:cNvSpPr txBox="1">
          <a:spLocks noChangeArrowheads="1"/>
        </xdr:cNvSpPr>
      </xdr:nvSpPr>
      <xdr:spPr>
        <a:xfrm>
          <a:off x="10515600" y="5372100"/>
          <a:ext cx="1762125" cy="209550"/>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各契約の進捗額の計を記載</a:t>
          </a:r>
        </a:p>
      </xdr:txBody>
    </xdr:sp>
    <xdr:clientData/>
  </xdr:oneCellAnchor>
  <xdr:oneCellAnchor>
    <xdr:from>
      <xdr:col>12</xdr:col>
      <xdr:colOff>0</xdr:colOff>
      <xdr:row>26</xdr:row>
      <xdr:rowOff>180975</xdr:rowOff>
    </xdr:from>
    <xdr:ext cx="990600" cy="333375"/>
    <xdr:sp>
      <xdr:nvSpPr>
        <xdr:cNvPr id="4" name="テキスト ボックス 4"/>
        <xdr:cNvSpPr txBox="1">
          <a:spLocks noChangeArrowheads="1"/>
        </xdr:cNvSpPr>
      </xdr:nvSpPr>
      <xdr:spPr>
        <a:xfrm>
          <a:off x="10515600" y="5800725"/>
          <a:ext cx="990600" cy="33337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契約の出来高記載</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（契約額</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進捗率）</a:t>
          </a:r>
        </a:p>
      </xdr:txBody>
    </xdr:sp>
    <xdr:clientData/>
  </xdr:oneCellAnchor>
  <xdr:oneCellAnchor>
    <xdr:from>
      <xdr:col>12</xdr:col>
      <xdr:colOff>1057275</xdr:colOff>
      <xdr:row>26</xdr:row>
      <xdr:rowOff>180975</xdr:rowOff>
    </xdr:from>
    <xdr:ext cx="647700" cy="333375"/>
    <xdr:sp>
      <xdr:nvSpPr>
        <xdr:cNvPr id="5" name="テキスト ボックス 5"/>
        <xdr:cNvSpPr txBox="1">
          <a:spLocks noChangeArrowheads="1"/>
        </xdr:cNvSpPr>
      </xdr:nvSpPr>
      <xdr:spPr>
        <a:xfrm>
          <a:off x="11572875" y="5800725"/>
          <a:ext cx="647700" cy="33337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少数点１位</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（以下切捨）</a:t>
          </a:r>
        </a:p>
      </xdr:txBody>
    </xdr:sp>
    <xdr:clientData/>
  </xdr:oneCellAnchor>
  <xdr:oneCellAnchor>
    <xdr:from>
      <xdr:col>15</xdr:col>
      <xdr:colOff>0</xdr:colOff>
      <xdr:row>25</xdr:row>
      <xdr:rowOff>238125</xdr:rowOff>
    </xdr:from>
    <xdr:ext cx="647700" cy="209550"/>
    <xdr:sp>
      <xdr:nvSpPr>
        <xdr:cNvPr id="6" name="テキスト ボックス 6"/>
        <xdr:cNvSpPr txBox="1">
          <a:spLocks noChangeArrowheads="1"/>
        </xdr:cNvSpPr>
      </xdr:nvSpPr>
      <xdr:spPr>
        <a:xfrm>
          <a:off x="13468350" y="5610225"/>
          <a:ext cx="647700" cy="209550"/>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契約工期</a:t>
          </a:r>
        </a:p>
      </xdr:txBody>
    </xdr:sp>
    <xdr:clientData/>
  </xdr:oneCellAnchor>
  <xdr:oneCellAnchor>
    <xdr:from>
      <xdr:col>14</xdr:col>
      <xdr:colOff>1114425</xdr:colOff>
      <xdr:row>26</xdr:row>
      <xdr:rowOff>123825</xdr:rowOff>
    </xdr:from>
    <xdr:ext cx="876300" cy="476250"/>
    <xdr:sp>
      <xdr:nvSpPr>
        <xdr:cNvPr id="7" name="テキスト ボックス 7"/>
        <xdr:cNvSpPr txBox="1">
          <a:spLocks noChangeArrowheads="1"/>
        </xdr:cNvSpPr>
      </xdr:nvSpPr>
      <xdr:spPr>
        <a:xfrm>
          <a:off x="13430250" y="5743575"/>
          <a:ext cx="876300" cy="476250"/>
        </a:xfrm>
        <a:prstGeom prst="rect">
          <a:avLst/>
        </a:prstGeom>
        <a:noFill/>
        <a:ln w="9525" cmpd="sng">
          <a:noFill/>
        </a:ln>
      </xdr:spPr>
      <xdr:txBody>
        <a:bodyPr vertOverflow="clip" wrap="square" anchor="ctr"/>
        <a:p>
          <a:pPr algn="ctr">
            <a:defRPr/>
          </a:pPr>
          <a:r>
            <a:rPr lang="en-US" cap="none" sz="1100" b="0" i="0" u="none" baseline="0">
              <a:solidFill>
                <a:srgbClr val="FF0000"/>
              </a:solidFill>
              <a:latin typeface="Calibri"/>
              <a:ea typeface="Calibri"/>
              <a:cs typeface="Calibri"/>
            </a:rPr>
            <a:t>R0.00.00</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R0.00.00</a:t>
          </a:r>
        </a:p>
      </xdr:txBody>
    </xdr:sp>
    <xdr:clientData/>
  </xdr:oneCellAnchor>
  <xdr:twoCellAnchor editAs="absolute">
    <xdr:from>
      <xdr:col>0</xdr:col>
      <xdr:colOff>95250</xdr:colOff>
      <xdr:row>33</xdr:row>
      <xdr:rowOff>190500</xdr:rowOff>
    </xdr:from>
    <xdr:to>
      <xdr:col>7</xdr:col>
      <xdr:colOff>142875</xdr:colOff>
      <xdr:row>34</xdr:row>
      <xdr:rowOff>57150</xdr:rowOff>
    </xdr:to>
    <xdr:sp>
      <xdr:nvSpPr>
        <xdr:cNvPr id="8" name="テキスト ボックス 8"/>
        <xdr:cNvSpPr txBox="1">
          <a:spLocks noChangeArrowheads="1"/>
        </xdr:cNvSpPr>
      </xdr:nvSpPr>
      <xdr:spPr>
        <a:xfrm>
          <a:off x="95250" y="7543800"/>
          <a:ext cx="6648450" cy="1238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9</xdr:col>
      <xdr:colOff>104775</xdr:colOff>
      <xdr:row>30</xdr:row>
      <xdr:rowOff>104775</xdr:rowOff>
    </xdr:from>
    <xdr:ext cx="6648450" cy="238125"/>
    <xdr:sp>
      <xdr:nvSpPr>
        <xdr:cNvPr id="9" name="テキスト ボックス 9"/>
        <xdr:cNvSpPr txBox="1">
          <a:spLocks noChangeArrowheads="1"/>
        </xdr:cNvSpPr>
      </xdr:nvSpPr>
      <xdr:spPr>
        <a:xfrm>
          <a:off x="7781925" y="6715125"/>
          <a:ext cx="66484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1123950</xdr:colOff>
      <xdr:row>30</xdr:row>
      <xdr:rowOff>200025</xdr:rowOff>
    </xdr:from>
    <xdr:ext cx="876300" cy="476250"/>
    <xdr:sp>
      <xdr:nvSpPr>
        <xdr:cNvPr id="10" name="テキスト ボックス 10"/>
        <xdr:cNvSpPr txBox="1">
          <a:spLocks noChangeArrowheads="1"/>
        </xdr:cNvSpPr>
      </xdr:nvSpPr>
      <xdr:spPr>
        <a:xfrm>
          <a:off x="13439775" y="6810375"/>
          <a:ext cx="876300" cy="476250"/>
        </a:xfrm>
        <a:prstGeom prst="rect">
          <a:avLst/>
        </a:prstGeom>
        <a:noFill/>
        <a:ln w="9525" cmpd="sng">
          <a:noFill/>
        </a:ln>
      </xdr:spPr>
      <xdr:txBody>
        <a:bodyPr vertOverflow="clip" wrap="square" anchor="ctr"/>
        <a:p>
          <a:pPr algn="ctr">
            <a:defRPr/>
          </a:pPr>
          <a:r>
            <a:rPr lang="en-US" cap="none" sz="1100" b="0" i="0" u="none" baseline="0">
              <a:solidFill>
                <a:srgbClr val="FF0000"/>
              </a:solidFill>
              <a:latin typeface="Calibri"/>
              <a:ea typeface="Calibri"/>
              <a:cs typeface="Calibri"/>
            </a:rPr>
            <a:t>0</a:t>
          </a:r>
          <a:r>
            <a:rPr lang="en-US" cap="none" sz="1100" b="0" i="0" u="none" baseline="0">
              <a:solidFill>
                <a:srgbClr val="FF0000"/>
              </a:solidFill>
              <a:latin typeface="ＭＳ Ｐゴシック"/>
              <a:ea typeface="ＭＳ Ｐゴシック"/>
              <a:cs typeface="ＭＳ Ｐゴシック"/>
            </a:rPr>
            <a:t>月中旬～</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0</a:t>
          </a:r>
          <a:r>
            <a:rPr lang="en-US" cap="none" sz="1100" b="0" i="0" u="none" baseline="0">
              <a:solidFill>
                <a:srgbClr val="FF0000"/>
              </a:solidFill>
              <a:latin typeface="ＭＳ Ｐゴシック"/>
              <a:ea typeface="ＭＳ Ｐゴシック"/>
              <a:cs typeface="ＭＳ Ｐゴシック"/>
            </a:rPr>
            <a:t>月下旬</a:t>
          </a:r>
        </a:p>
      </xdr:txBody>
    </xdr:sp>
    <xdr:clientData/>
  </xdr:oneCellAnchor>
  <xdr:oneCellAnchor>
    <xdr:from>
      <xdr:col>13</xdr:col>
      <xdr:colOff>180975</xdr:colOff>
      <xdr:row>33</xdr:row>
      <xdr:rowOff>57150</xdr:rowOff>
    </xdr:from>
    <xdr:ext cx="4000500" cy="428625"/>
    <xdr:sp>
      <xdr:nvSpPr>
        <xdr:cNvPr id="11" name="テキスト ボックス 11"/>
        <xdr:cNvSpPr txBox="1">
          <a:spLocks noChangeArrowheads="1"/>
        </xdr:cNvSpPr>
      </xdr:nvSpPr>
      <xdr:spPr>
        <a:xfrm>
          <a:off x="11782425" y="7410450"/>
          <a:ext cx="4000500" cy="4286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備考欄：執行予定等をできるだけ詳細に記載する。</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（○○工事に変更契約予定・不用予定・○○工事追加予定等）</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yokou-fsv\&#25972;&#20633;&#29677;\D_drv\H19&#26089;&#30528;&#35469;&#21487;&#12501;&#12457;&#12523;&#12480;\&#30476;&#35469;&#21487;&#65302;&#26376;&#12501;&#12457;&#12523;&#12480;\&#9678;&#65374;%20H19&#30331;&#37326;&#22478;&#28417;&#28207;&#28417;&#26449;&#20877;&#29983;&#20132;&#20184;&#37329;&#35469;&#21487;&#35373;&#35336;(H1906&#26368;&#26032;&#2925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ngyo_server\vol_01\&#28417;&#28207;\&#20462;&#31689;&#20107;&#26989;\&#24535;&#21916;&#23627;\&#24037;&#20107;&#20869;&#35379;\&#24179;&#25104;7&#24180;\&#24179;7&#21336;&#2038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Gyokou-fsv\&#25972;&#20633;&#29677;\Documents%20and%20Settings\Owner\My%20Documents\&#28207;&#28286;&#35506;&#12288;&#26032;&#22435;\&#28207;&#28286;&#35506;\&#24179;&#25104;13&#24180;&#24230;\&#65288;&#25913;&#20462;&#65289;&#20107;&#26989;\&#28207;&#28286;&#24037;&#20107;&#38306;&#20418;\BOX&#24037;&#20107;&#38306;&#20418;\&#19968;&#20214;&#26360;&#39006;&#38306;&#20418;\&#65288;&#26082;&#28168;&#12539;&#23436;&#20102;&#65289;&#26908;&#26619;\&#36890;&#30693;&#263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27874;&#29031;&#38291;&#28417;&#28207;\H15&#27874;&#29031;&#38291;&#35469;&#21487;\kohama\&#35336;&#31639;&#26360;\&#37325;&#21147;&#652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65320;&#65297;&#65302;&#29305;&#23450;&#20808;&#23798;&#28417;&#22580;&#35336;&#30011;&#22793;&#26356;\&#29305;&#23450;&#20808;&#23798;&#35336;&#30011;&#12288;&#12497;&#12516;&#12458;&#22320;&#21306;&#21029;&#22259;&#3875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24179;7&#21336;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yokou-fsv\&#25972;&#20633;&#29677;\&#28207;&#28286;&#35506;&#20250;&#26908;&#38306;&#36899;\&#26053;&#23458;&#12479;&#12540;&#12511;&#12490;&#12523;&#35576;&#32076;&#360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yokou-fsv\&#25972;&#20633;&#29677;\&#12381;&#12398;&#20182;\&#27700;&#29987;&#35506;\&#12381;&#12398;&#20182;\H20&#35469;&#21487;&#12501;&#12457;&#12523;&#12480;\H23&#35469;&#21487;&#12498;&#12450;&#12522;&#12531;&#12464;\H23&#22793;&#26356;&#35469;&#21487;\H23&#30331;&#37326;&#22478;%20&#22793;&#26356;&#35469;&#2148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yokou-fsv\&#25972;&#20633;&#29677;\H16&#24180;&#20316;&#25104;\&#33337;&#36234;&#28417;&#28207;\&#20253;&#36948;&#2787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yokou-fsv\&#25972;&#20633;&#29677;\H16&#24180;&#20316;&#25104;\&#30000;&#21517;&#28417;&#28207;\&#31532;3&#22238;\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yokou-fsv\&#25972;&#20633;&#29677;\&#35373;&#35336;\&#20234;&#24179;&#28417;&#28207;\12&#24180;&#24230;\&#24037;&#20107;&#35373;&#35336;&#26360;.&#65288;&#65298;&#22238;&#22793;&#26356;&#27874;&#38500;&#22564;&#65289;xl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yokou-fsv\&#25972;&#20633;&#29677;\01%20&#26989;&#21209;&#36039;&#26009;\021%20&#23455;&#26045;&#35373;&#35336;(&#24037;&#20107;&#12539;&#22996;&#35351;)\&#22996;&#35351;&#35373;&#35336;&#26360;\&#38463;&#22025;&#28417;&#28207;\&#24179;&#25104;&#65297;&#65300;&#24180;&#24230;\01%20&#38463;&#22025;&#28417;&#28207;&#28014;&#26719;&#27211;&#35373;&#35336;&#22996;&#35351;&#26989;&#21209;\01%20&#35373;&#35336;&#26360;\01%20&#24403;&#21021;\&#35469;&#21487;&#22996;&#35351;&#35373;&#353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表紙(内枠）"/>
      <sheetName val="事業目的"/>
      <sheetName val="登野城漁港(H190618内枠)"/>
      <sheetName val="表紙(満額)"/>
      <sheetName val="登野城漁港(H19満額用)"/>
    </sheetNames>
    <sheetDataSet>
      <sheetData sheetId="0">
        <row r="3">
          <cell r="B3" t="str">
            <v>本島</v>
          </cell>
          <cell r="C3" t="str">
            <v>漁港施設</v>
          </cell>
        </row>
        <row r="4">
          <cell r="B4" t="str">
            <v>離島</v>
          </cell>
          <cell r="C4" t="str">
            <v>漁場施設</v>
          </cell>
        </row>
        <row r="5">
          <cell r="C5" t="str">
            <v>漁村再生施設</v>
          </cell>
        </row>
        <row r="6">
          <cell r="C6" t="str">
            <v>創造型</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通知書"/>
      <sheetName val="単価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躯体 (9)"/>
      <sheetName val="躯体 (8)"/>
      <sheetName val="躯体 (7)"/>
      <sheetName val="躯体 (6)"/>
      <sheetName val="躯体 (3)"/>
      <sheetName val="躯体 (5)"/>
      <sheetName val="躯体 (4)"/>
      <sheetName val="躯体 (2)"/>
      <sheetName val="躯体"/>
      <sheetName val="土工"/>
      <sheetName val="規格表"/>
      <sheetName val="Macro2"/>
    </sheetNames>
    <sheetDataSet>
      <sheetData sheetId="11">
        <row r="1">
          <cell r="A1" t="str">
            <v>土工追加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層 (後)"/>
      <sheetName val="人工礁"/>
      <sheetName val="中層(前)"/>
      <sheetName val="page1"/>
      <sheetName val="本島地区"/>
      <sheetName val="先島地区"/>
      <sheetName val="ニライ管理規定"/>
      <sheetName val="パヤオデ－タ"/>
      <sheetName val="海図テ゛－タ"/>
      <sheetName val="漁業権"/>
      <sheetName val="Sheet1"/>
      <sheetName val="Sheet2"/>
      <sheetName val="変更後 (2)"/>
      <sheetName val="変更前"/>
      <sheetName val="第４ブロック (2)"/>
    </sheetNames>
    <sheetDataSet>
      <sheetData sheetId="8">
        <row r="3">
          <cell r="D3">
            <v>26.853666666666665</v>
          </cell>
          <cell r="G3">
            <v>128.24733333333333</v>
          </cell>
        </row>
        <row r="4">
          <cell r="D4">
            <v>26.840666666666667</v>
          </cell>
          <cell r="G4">
            <v>128.25333333333333</v>
          </cell>
        </row>
        <row r="5">
          <cell r="D5">
            <v>26.807</v>
          </cell>
          <cell r="G5">
            <v>128.2385</v>
          </cell>
        </row>
        <row r="6">
          <cell r="D6">
            <v>26.7735</v>
          </cell>
          <cell r="G6">
            <v>128.20333333333335</v>
          </cell>
        </row>
        <row r="7">
          <cell r="D7">
            <v>26.7605</v>
          </cell>
          <cell r="G7">
            <v>128.1945</v>
          </cell>
        </row>
        <row r="8">
          <cell r="D8">
            <v>26.745</v>
          </cell>
          <cell r="G8">
            <v>128.18266666666668</v>
          </cell>
        </row>
        <row r="9">
          <cell r="D9">
            <v>26.742333333333335</v>
          </cell>
          <cell r="G9">
            <v>128.17083333333332</v>
          </cell>
        </row>
        <row r="10">
          <cell r="D10">
            <v>26.742333333333335</v>
          </cell>
          <cell r="G10">
            <v>128.15033333333332</v>
          </cell>
        </row>
        <row r="11">
          <cell r="D11">
            <v>26.719166666666666</v>
          </cell>
          <cell r="G11">
            <v>128.16266666666667</v>
          </cell>
        </row>
        <row r="12">
          <cell r="D12">
            <v>26.6985</v>
          </cell>
          <cell r="G12">
            <v>128.13266666666667</v>
          </cell>
        </row>
        <row r="13">
          <cell r="D13">
            <v>26.701</v>
          </cell>
          <cell r="G13">
            <v>128.118</v>
          </cell>
        </row>
        <row r="14">
          <cell r="D14">
            <v>26.675166666666666</v>
          </cell>
          <cell r="G14">
            <v>128.10616666666667</v>
          </cell>
        </row>
        <row r="15">
          <cell r="D15">
            <v>26.659666666666666</v>
          </cell>
          <cell r="G15">
            <v>128.10316666666668</v>
          </cell>
        </row>
        <row r="16">
          <cell r="D16">
            <v>26.662166666666668</v>
          </cell>
          <cell r="G16">
            <v>128.0915</v>
          </cell>
        </row>
        <row r="17">
          <cell r="D17">
            <v>26.651833333333332</v>
          </cell>
          <cell r="G17">
            <v>128.09433333333334</v>
          </cell>
        </row>
        <row r="18">
          <cell r="D18">
            <v>26.6415</v>
          </cell>
          <cell r="G18">
            <v>128.08266666666665</v>
          </cell>
        </row>
        <row r="19">
          <cell r="D19">
            <v>26.628666666666668</v>
          </cell>
          <cell r="G19">
            <v>128.05316666666667</v>
          </cell>
        </row>
        <row r="20">
          <cell r="D20">
            <v>26.636333333333333</v>
          </cell>
          <cell r="G20">
            <v>128.0355</v>
          </cell>
        </row>
        <row r="21">
          <cell r="D21">
            <v>26.651833333333332</v>
          </cell>
          <cell r="G21">
            <v>128.0355</v>
          </cell>
        </row>
        <row r="22">
          <cell r="D22">
            <v>26.67</v>
          </cell>
          <cell r="G22">
            <v>128.02083333333334</v>
          </cell>
        </row>
        <row r="23">
          <cell r="D23">
            <v>26.667333333333332</v>
          </cell>
          <cell r="G23">
            <v>127.99733333333333</v>
          </cell>
        </row>
        <row r="24">
          <cell r="D24">
            <v>26.651833333333332</v>
          </cell>
          <cell r="G24">
            <v>127.99733333333333</v>
          </cell>
        </row>
        <row r="25">
          <cell r="D25">
            <v>26.649333333333335</v>
          </cell>
          <cell r="G25">
            <v>128.012</v>
          </cell>
        </row>
        <row r="26">
          <cell r="D26">
            <v>26.636333333333333</v>
          </cell>
          <cell r="G26">
            <v>128.03266666666667</v>
          </cell>
        </row>
        <row r="27">
          <cell r="D27">
            <v>26.620833333333334</v>
          </cell>
          <cell r="G27">
            <v>128.03266666666667</v>
          </cell>
        </row>
        <row r="28">
          <cell r="D28">
            <v>26.628666666666668</v>
          </cell>
          <cell r="G28">
            <v>128.00316666666666</v>
          </cell>
        </row>
        <row r="29">
          <cell r="D29">
            <v>26.644166666666667</v>
          </cell>
          <cell r="G29">
            <v>127.99733333333333</v>
          </cell>
        </row>
        <row r="30">
          <cell r="D30">
            <v>26.64666666666667</v>
          </cell>
          <cell r="G30">
            <v>127.9825</v>
          </cell>
        </row>
        <row r="31">
          <cell r="D31">
            <v>26.667333333333332</v>
          </cell>
          <cell r="G31">
            <v>127.99733333333333</v>
          </cell>
        </row>
        <row r="32">
          <cell r="D32">
            <v>26.683</v>
          </cell>
          <cell r="G32">
            <v>128.00616666666667</v>
          </cell>
        </row>
        <row r="33">
          <cell r="D33">
            <v>26.690666666666665</v>
          </cell>
          <cell r="G33">
            <v>127.97666666666667</v>
          </cell>
        </row>
        <row r="34">
          <cell r="D34">
            <v>26.706166666666668</v>
          </cell>
          <cell r="G34">
            <v>127.95316666666666</v>
          </cell>
        </row>
        <row r="35">
          <cell r="D35">
            <v>26.701</v>
          </cell>
          <cell r="G35">
            <v>127.9355</v>
          </cell>
        </row>
        <row r="36">
          <cell r="D36">
            <v>26.701</v>
          </cell>
          <cell r="G36">
            <v>127.912</v>
          </cell>
        </row>
        <row r="37">
          <cell r="D37">
            <v>26.693333333333335</v>
          </cell>
          <cell r="G37">
            <v>127.90016666666666</v>
          </cell>
        </row>
        <row r="38">
          <cell r="D38">
            <v>26.706166666666668</v>
          </cell>
          <cell r="G38">
            <v>127.87966666666667</v>
          </cell>
        </row>
        <row r="39">
          <cell r="D39">
            <v>26.677833333333332</v>
          </cell>
          <cell r="G39">
            <v>127.87366666666667</v>
          </cell>
        </row>
        <row r="40">
          <cell r="D40">
            <v>26.659666666666666</v>
          </cell>
          <cell r="G40">
            <v>127.89433333333334</v>
          </cell>
        </row>
        <row r="41">
          <cell r="D41">
            <v>26.6415</v>
          </cell>
          <cell r="G41">
            <v>127.8825</v>
          </cell>
        </row>
        <row r="42">
          <cell r="D42">
            <v>26.605333333333334</v>
          </cell>
          <cell r="G42">
            <v>127.89433333333334</v>
          </cell>
        </row>
        <row r="43">
          <cell r="D43">
            <v>26.5925</v>
          </cell>
          <cell r="G43">
            <v>127.91783333333333</v>
          </cell>
        </row>
        <row r="44">
          <cell r="D44">
            <v>26.605333333333334</v>
          </cell>
          <cell r="G44">
            <v>127.92366666666666</v>
          </cell>
        </row>
        <row r="45">
          <cell r="D45">
            <v>26.597666666666665</v>
          </cell>
          <cell r="G45">
            <v>127.9355</v>
          </cell>
        </row>
        <row r="46">
          <cell r="D46">
            <v>26.582</v>
          </cell>
          <cell r="G46">
            <v>127.97666666666667</v>
          </cell>
        </row>
        <row r="47">
          <cell r="D47">
            <v>26.5665</v>
          </cell>
          <cell r="G47">
            <v>127.97966666666667</v>
          </cell>
        </row>
        <row r="48">
          <cell r="D48">
            <v>26.540666666666667</v>
          </cell>
          <cell r="G48">
            <v>127.965</v>
          </cell>
        </row>
        <row r="49">
          <cell r="D49">
            <v>26.5355</v>
          </cell>
          <cell r="G49">
            <v>127.9355</v>
          </cell>
        </row>
        <row r="50">
          <cell r="D50">
            <v>26.525166666666667</v>
          </cell>
          <cell r="G50">
            <v>127.92366666666666</v>
          </cell>
        </row>
        <row r="51">
          <cell r="D51">
            <v>26.514833333333332</v>
          </cell>
          <cell r="G51">
            <v>127.91783333333333</v>
          </cell>
        </row>
        <row r="52">
          <cell r="D52">
            <v>26.512333333333334</v>
          </cell>
          <cell r="G52">
            <v>127.909</v>
          </cell>
        </row>
        <row r="53">
          <cell r="D53">
            <v>26.509666666666668</v>
          </cell>
          <cell r="G53">
            <v>127.89716666666666</v>
          </cell>
        </row>
        <row r="54">
          <cell r="D54">
            <v>26.496666666666666</v>
          </cell>
          <cell r="G54">
            <v>127.8855</v>
          </cell>
        </row>
        <row r="55">
          <cell r="D55">
            <v>26.507166666666667</v>
          </cell>
          <cell r="G55">
            <v>127.87083333333334</v>
          </cell>
        </row>
        <row r="56">
          <cell r="D56">
            <v>26.494166666666665</v>
          </cell>
          <cell r="G56">
            <v>127.84133333333334</v>
          </cell>
        </row>
        <row r="57">
          <cell r="D57">
            <v>26.4735</v>
          </cell>
          <cell r="G57">
            <v>127.84433333333334</v>
          </cell>
        </row>
        <row r="58">
          <cell r="D58">
            <v>26.458</v>
          </cell>
          <cell r="G58">
            <v>127.81783333333334</v>
          </cell>
        </row>
        <row r="59">
          <cell r="D59">
            <v>26.447666666666667</v>
          </cell>
          <cell r="G59">
            <v>127.80316666666667</v>
          </cell>
        </row>
        <row r="60">
          <cell r="D60">
            <v>26.432166666666667</v>
          </cell>
          <cell r="G60">
            <v>127.79716666666667</v>
          </cell>
        </row>
        <row r="61">
          <cell r="D61">
            <v>26.432166666666667</v>
          </cell>
          <cell r="G61">
            <v>127.7825</v>
          </cell>
        </row>
        <row r="62">
          <cell r="D62">
            <v>26.442166666666665</v>
          </cell>
          <cell r="G62">
            <v>127.77066666666667</v>
          </cell>
        </row>
        <row r="63">
          <cell r="D63">
            <v>26.419166666666666</v>
          </cell>
          <cell r="G63">
            <v>127.74133333333333</v>
          </cell>
        </row>
        <row r="64">
          <cell r="D64">
            <v>26.434666666666665</v>
          </cell>
          <cell r="G64">
            <v>127.7295</v>
          </cell>
        </row>
        <row r="65">
          <cell r="D65">
            <v>26.437333333333335</v>
          </cell>
          <cell r="G65">
            <v>127.71183333333333</v>
          </cell>
        </row>
        <row r="66">
          <cell r="D66">
            <v>26.408833333333334</v>
          </cell>
          <cell r="G66">
            <v>127.71183333333333</v>
          </cell>
        </row>
        <row r="67">
          <cell r="D67">
            <v>26.372666666666667</v>
          </cell>
          <cell r="G67">
            <v>127.7325</v>
          </cell>
        </row>
        <row r="68">
          <cell r="D68">
            <v>26.341666666666665</v>
          </cell>
          <cell r="G68">
            <v>127.74416666666667</v>
          </cell>
        </row>
        <row r="69">
          <cell r="D69">
            <v>26.313166666666667</v>
          </cell>
          <cell r="G69">
            <v>127.74416666666667</v>
          </cell>
        </row>
        <row r="70">
          <cell r="D70">
            <v>26.318333333333335</v>
          </cell>
          <cell r="G70">
            <v>127.756</v>
          </cell>
        </row>
        <row r="71">
          <cell r="D71">
            <v>26.300166666666666</v>
          </cell>
          <cell r="G71">
            <v>127.76183333333333</v>
          </cell>
        </row>
        <row r="72">
          <cell r="D72">
            <v>26.284666666666666</v>
          </cell>
          <cell r="G72">
            <v>127.756</v>
          </cell>
        </row>
        <row r="73">
          <cell r="D73">
            <v>26.277</v>
          </cell>
          <cell r="G73">
            <v>127.7295</v>
          </cell>
        </row>
        <row r="74">
          <cell r="D74">
            <v>26.266666666666666</v>
          </cell>
          <cell r="G74">
            <v>127.71183333333333</v>
          </cell>
        </row>
        <row r="75">
          <cell r="D75">
            <v>26.2615</v>
          </cell>
          <cell r="G75">
            <v>127.70016666666666</v>
          </cell>
        </row>
        <row r="76">
          <cell r="D76">
            <v>26.238833333333332</v>
          </cell>
          <cell r="G76">
            <v>127.68666666666667</v>
          </cell>
        </row>
        <row r="77">
          <cell r="D77">
            <v>26.2425</v>
          </cell>
          <cell r="G77">
            <v>127.67666666666666</v>
          </cell>
        </row>
        <row r="78">
          <cell r="D78">
            <v>26.247166666666665</v>
          </cell>
          <cell r="G78">
            <v>127.67666666666666</v>
          </cell>
        </row>
        <row r="79">
          <cell r="D79">
            <v>26.246666666666666</v>
          </cell>
          <cell r="G79">
            <v>127.67</v>
          </cell>
        </row>
        <row r="80">
          <cell r="D80">
            <v>26.24</v>
          </cell>
          <cell r="G80">
            <v>127.67</v>
          </cell>
        </row>
        <row r="81">
          <cell r="D81">
            <v>26.24</v>
          </cell>
          <cell r="G81">
            <v>127.674</v>
          </cell>
        </row>
        <row r="82">
          <cell r="D82">
            <v>26.228666666666665</v>
          </cell>
          <cell r="G82">
            <v>127.674</v>
          </cell>
        </row>
        <row r="83">
          <cell r="D83">
            <v>26.228666666666665</v>
          </cell>
          <cell r="G83">
            <v>127.67533333333333</v>
          </cell>
        </row>
        <row r="84">
          <cell r="D84">
            <v>26.232333333333333</v>
          </cell>
          <cell r="G84">
            <v>127.67666666666666</v>
          </cell>
        </row>
        <row r="85">
          <cell r="D85">
            <v>26.231666666666666</v>
          </cell>
          <cell r="G85">
            <v>127.68066666666667</v>
          </cell>
        </row>
        <row r="86">
          <cell r="D86">
            <v>26.222166666666666</v>
          </cell>
          <cell r="G86">
            <v>127.68066666666667</v>
          </cell>
        </row>
        <row r="87">
          <cell r="D87">
            <v>26.213166666666666</v>
          </cell>
          <cell r="G87">
            <v>127.66466666666666</v>
          </cell>
        </row>
        <row r="88">
          <cell r="D88">
            <v>26.206666666666667</v>
          </cell>
          <cell r="G88">
            <v>127.66933333333333</v>
          </cell>
        </row>
        <row r="89">
          <cell r="D89">
            <v>26.206</v>
          </cell>
          <cell r="G89">
            <v>127.67266666666667</v>
          </cell>
        </row>
        <row r="90">
          <cell r="D90">
            <v>26.206</v>
          </cell>
          <cell r="G90">
            <v>127.676</v>
          </cell>
        </row>
        <row r="91">
          <cell r="D91">
            <v>26.2</v>
          </cell>
          <cell r="G91">
            <v>127.68</v>
          </cell>
        </row>
        <row r="92">
          <cell r="D92">
            <v>26.203666666666667</v>
          </cell>
          <cell r="G92">
            <v>127.67466666666667</v>
          </cell>
        </row>
        <row r="93">
          <cell r="D93">
            <v>26.203666666666667</v>
          </cell>
          <cell r="G93">
            <v>127.67133333333334</v>
          </cell>
        </row>
        <row r="94">
          <cell r="D94">
            <v>26.207166666666666</v>
          </cell>
          <cell r="G94">
            <v>127.66666666666667</v>
          </cell>
        </row>
        <row r="95">
          <cell r="D95">
            <v>26.210166666666666</v>
          </cell>
          <cell r="G95">
            <v>127.658</v>
          </cell>
        </row>
        <row r="96">
          <cell r="D96">
            <v>26.213166666666666</v>
          </cell>
          <cell r="G96">
            <v>127.65266666666666</v>
          </cell>
        </row>
        <row r="97">
          <cell r="D97">
            <v>26.203666666666667</v>
          </cell>
          <cell r="G97">
            <v>127.64333333333333</v>
          </cell>
        </row>
        <row r="98">
          <cell r="D98">
            <v>26.197666666666667</v>
          </cell>
          <cell r="G98">
            <v>127.63933333333334</v>
          </cell>
        </row>
        <row r="99">
          <cell r="D99">
            <v>26.194666666666667</v>
          </cell>
          <cell r="G99">
            <v>127.646</v>
          </cell>
        </row>
        <row r="100">
          <cell r="D100">
            <v>26.185166666666667</v>
          </cell>
          <cell r="G100">
            <v>127.64666666666666</v>
          </cell>
        </row>
        <row r="101">
          <cell r="D101">
            <v>26.173166666666667</v>
          </cell>
          <cell r="G101">
            <v>127.64266666666667</v>
          </cell>
        </row>
        <row r="102">
          <cell r="D102">
            <v>26.172</v>
          </cell>
          <cell r="G102">
            <v>127.64533333333333</v>
          </cell>
        </row>
        <row r="103">
          <cell r="D103">
            <v>26.169</v>
          </cell>
          <cell r="G103">
            <v>127.648</v>
          </cell>
        </row>
        <row r="104">
          <cell r="D104">
            <v>26.170166666666667</v>
          </cell>
          <cell r="G104">
            <v>127.65666666666667</v>
          </cell>
        </row>
        <row r="105">
          <cell r="D105">
            <v>26.16133333333333</v>
          </cell>
          <cell r="G105">
            <v>127.656</v>
          </cell>
        </row>
        <row r="106">
          <cell r="D106">
            <v>26.157166666666665</v>
          </cell>
          <cell r="G106">
            <v>127.66266666666667</v>
          </cell>
        </row>
        <row r="107">
          <cell r="D107">
            <v>26.1535</v>
          </cell>
          <cell r="G107">
            <v>127.66733333333333</v>
          </cell>
        </row>
        <row r="108">
          <cell r="D108">
            <v>26.147</v>
          </cell>
          <cell r="G108">
            <v>127.67066666666666</v>
          </cell>
        </row>
        <row r="109">
          <cell r="D109">
            <v>26.141</v>
          </cell>
          <cell r="G109">
            <v>127.65066666666667</v>
          </cell>
        </row>
        <row r="110">
          <cell r="D110">
            <v>26.121333333333332</v>
          </cell>
          <cell r="G110">
            <v>127.65533333333333</v>
          </cell>
        </row>
        <row r="111">
          <cell r="D111">
            <v>26.129666666666665</v>
          </cell>
          <cell r="G111">
            <v>127.65333333333334</v>
          </cell>
        </row>
        <row r="112">
          <cell r="D112">
            <v>26.132</v>
          </cell>
          <cell r="G112">
            <v>127.662</v>
          </cell>
        </row>
        <row r="113">
          <cell r="D113">
            <v>26.1225</v>
          </cell>
          <cell r="G113">
            <v>127.66466666666666</v>
          </cell>
        </row>
        <row r="114">
          <cell r="D114">
            <v>26.1225</v>
          </cell>
          <cell r="G114">
            <v>127.66933333333333</v>
          </cell>
        </row>
        <row r="115">
          <cell r="D115">
            <v>26.11766666666667</v>
          </cell>
          <cell r="G115">
            <v>127.67066666666666</v>
          </cell>
        </row>
        <row r="116">
          <cell r="D116">
            <v>26.098666666666666</v>
          </cell>
          <cell r="G116">
            <v>127.66066666666667</v>
          </cell>
        </row>
        <row r="117">
          <cell r="D117">
            <v>26.083166666666667</v>
          </cell>
          <cell r="G117">
            <v>127.66</v>
          </cell>
        </row>
        <row r="118">
          <cell r="D118">
            <v>26.077166666666667</v>
          </cell>
          <cell r="G118">
            <v>127.65866666666666</v>
          </cell>
        </row>
        <row r="119">
          <cell r="D119">
            <v>26.075333333333333</v>
          </cell>
          <cell r="G119">
            <v>127.66866666666667</v>
          </cell>
        </row>
        <row r="120">
          <cell r="D120">
            <v>26.074833333333334</v>
          </cell>
          <cell r="G120">
            <v>127.67333333333333</v>
          </cell>
        </row>
        <row r="121">
          <cell r="D121">
            <v>26.070666666666668</v>
          </cell>
          <cell r="G121">
            <v>127.682</v>
          </cell>
        </row>
        <row r="122">
          <cell r="D122">
            <v>26.077166666666667</v>
          </cell>
          <cell r="G122">
            <v>127.688</v>
          </cell>
        </row>
        <row r="123">
          <cell r="D123">
            <v>26.084333333333333</v>
          </cell>
          <cell r="G123">
            <v>127.70266666666667</v>
          </cell>
        </row>
        <row r="124">
          <cell r="D124">
            <v>26.084833333333332</v>
          </cell>
          <cell r="G124">
            <v>127.712</v>
          </cell>
        </row>
        <row r="125">
          <cell r="D125">
            <v>26.084333333333333</v>
          </cell>
          <cell r="G125">
            <v>127.72533333333334</v>
          </cell>
        </row>
        <row r="126">
          <cell r="D126">
            <v>26.090333333333334</v>
          </cell>
          <cell r="G126">
            <v>127.728</v>
          </cell>
        </row>
        <row r="127">
          <cell r="D127">
            <v>26.093833333333333</v>
          </cell>
          <cell r="G127">
            <v>127.73466666666667</v>
          </cell>
        </row>
        <row r="128">
          <cell r="D128">
            <v>26.099166666666665</v>
          </cell>
          <cell r="G128">
            <v>127.73866666666666</v>
          </cell>
        </row>
        <row r="129">
          <cell r="D129">
            <v>26.105833333333333</v>
          </cell>
          <cell r="G129">
            <v>127.74066666666667</v>
          </cell>
        </row>
        <row r="130">
          <cell r="D130">
            <v>26.106333333333332</v>
          </cell>
          <cell r="G130">
            <v>127.74466666666666</v>
          </cell>
        </row>
        <row r="131">
          <cell r="D131">
            <v>26.111833333333333</v>
          </cell>
          <cell r="G131">
            <v>127.74733333333333</v>
          </cell>
        </row>
        <row r="132">
          <cell r="D132">
            <v>26.115333333333332</v>
          </cell>
          <cell r="G132">
            <v>127.752</v>
          </cell>
        </row>
        <row r="133">
          <cell r="D133">
            <v>26.116</v>
          </cell>
          <cell r="G133">
            <v>127.75866666666667</v>
          </cell>
        </row>
        <row r="134">
          <cell r="D134">
            <v>26.121833333333335</v>
          </cell>
          <cell r="G134">
            <v>127.76266666666666</v>
          </cell>
        </row>
        <row r="135">
          <cell r="D135">
            <v>26.124833333333335</v>
          </cell>
          <cell r="G135">
            <v>127.762</v>
          </cell>
        </row>
        <row r="136">
          <cell r="D136">
            <v>26.121833333333335</v>
          </cell>
          <cell r="G136">
            <v>127.766</v>
          </cell>
        </row>
        <row r="137">
          <cell r="D137">
            <v>26.123166666666666</v>
          </cell>
          <cell r="G137">
            <v>127.76933333333334</v>
          </cell>
        </row>
        <row r="138">
          <cell r="D138">
            <v>26.1255</v>
          </cell>
          <cell r="G138">
            <v>127.768</v>
          </cell>
        </row>
        <row r="139">
          <cell r="D139">
            <v>26.127833333333335</v>
          </cell>
          <cell r="G139">
            <v>127.772</v>
          </cell>
        </row>
        <row r="140">
          <cell r="D140">
            <v>26.123166666666666</v>
          </cell>
          <cell r="G140">
            <v>127.77333333333333</v>
          </cell>
        </row>
        <row r="141">
          <cell r="D141">
            <v>26.124833333333335</v>
          </cell>
          <cell r="G141">
            <v>127.77733333333333</v>
          </cell>
        </row>
        <row r="142">
          <cell r="D142">
            <v>26.127833333333335</v>
          </cell>
          <cell r="G142">
            <v>127.776</v>
          </cell>
        </row>
        <row r="143">
          <cell r="D143">
            <v>26.127333333333333</v>
          </cell>
          <cell r="G143">
            <v>127.77266666666667</v>
          </cell>
        </row>
        <row r="144">
          <cell r="D144">
            <v>26.130333333333333</v>
          </cell>
          <cell r="G144">
            <v>127.77466666666666</v>
          </cell>
        </row>
        <row r="145">
          <cell r="D145">
            <v>26.130333333333333</v>
          </cell>
          <cell r="G145">
            <v>127.78533333333333</v>
          </cell>
        </row>
        <row r="146">
          <cell r="D146">
            <v>26.127833333333335</v>
          </cell>
          <cell r="G146">
            <v>127.786</v>
          </cell>
        </row>
        <row r="147">
          <cell r="D147">
            <v>26.132</v>
          </cell>
          <cell r="G147">
            <v>127.79533333333333</v>
          </cell>
        </row>
        <row r="148">
          <cell r="D148">
            <v>26.138666666666666</v>
          </cell>
          <cell r="G148">
            <v>127.802</v>
          </cell>
        </row>
        <row r="149">
          <cell r="D149">
            <v>26.144</v>
          </cell>
          <cell r="G149">
            <v>127.80733333333333</v>
          </cell>
        </row>
        <row r="150">
          <cell r="D150">
            <v>26.148833333333332</v>
          </cell>
          <cell r="G150">
            <v>127.812</v>
          </cell>
        </row>
        <row r="151">
          <cell r="D151">
            <v>26.152333333333335</v>
          </cell>
          <cell r="G151">
            <v>127.816</v>
          </cell>
        </row>
        <row r="152">
          <cell r="D152">
            <v>26.154166666666665</v>
          </cell>
          <cell r="G152">
            <v>127.82133333333333</v>
          </cell>
        </row>
        <row r="153">
          <cell r="D153">
            <v>26.1625</v>
          </cell>
          <cell r="G153">
            <v>127.82666666666667</v>
          </cell>
        </row>
        <row r="154">
          <cell r="D154">
            <v>26.16133333333333</v>
          </cell>
          <cell r="G154">
            <v>127.83066666666667</v>
          </cell>
        </row>
        <row r="155">
          <cell r="D155">
            <v>26.163166666666665</v>
          </cell>
          <cell r="G155">
            <v>127.83266666666667</v>
          </cell>
        </row>
        <row r="156">
          <cell r="D156">
            <v>26.167833333333334</v>
          </cell>
          <cell r="G156">
            <v>127.83266666666667</v>
          </cell>
        </row>
        <row r="157">
          <cell r="D157">
            <v>26.175666666666668</v>
          </cell>
          <cell r="G157">
            <v>127.82866666666666</v>
          </cell>
        </row>
        <row r="158">
          <cell r="D158">
            <v>26.176833333333335</v>
          </cell>
          <cell r="G158">
            <v>127.824</v>
          </cell>
        </row>
        <row r="159">
          <cell r="D159">
            <v>26.180333333333333</v>
          </cell>
          <cell r="G159">
            <v>127.82266666666666</v>
          </cell>
        </row>
        <row r="160">
          <cell r="D160">
            <v>26.182166666666667</v>
          </cell>
          <cell r="G160">
            <v>127.82533333333333</v>
          </cell>
        </row>
        <row r="161">
          <cell r="D161">
            <v>26.1845</v>
          </cell>
          <cell r="G161">
            <v>127.82266666666666</v>
          </cell>
        </row>
        <row r="162">
          <cell r="D162">
            <v>26.1875</v>
          </cell>
          <cell r="G162">
            <v>127.822</v>
          </cell>
        </row>
        <row r="163">
          <cell r="D163">
            <v>26.1875</v>
          </cell>
          <cell r="G163">
            <v>127.81866666666667</v>
          </cell>
        </row>
        <row r="164">
          <cell r="D164">
            <v>26.185166666666667</v>
          </cell>
          <cell r="G164">
            <v>127.81866666666667</v>
          </cell>
        </row>
        <row r="165">
          <cell r="D165">
            <v>26.187</v>
          </cell>
          <cell r="G165">
            <v>127.812</v>
          </cell>
        </row>
        <row r="166">
          <cell r="D166">
            <v>26.181</v>
          </cell>
          <cell r="G166">
            <v>127.79733333333333</v>
          </cell>
        </row>
        <row r="167">
          <cell r="D167">
            <v>26.17866666666667</v>
          </cell>
          <cell r="G167">
            <v>127.79733333333333</v>
          </cell>
        </row>
        <row r="168">
          <cell r="D168">
            <v>26.177333333333333</v>
          </cell>
          <cell r="G168">
            <v>127.79266666666666</v>
          </cell>
        </row>
        <row r="169">
          <cell r="D169">
            <v>26.172666666666668</v>
          </cell>
          <cell r="G169">
            <v>127.79133333333333</v>
          </cell>
        </row>
        <row r="170">
          <cell r="D170">
            <v>26.172</v>
          </cell>
          <cell r="G170">
            <v>127.794</v>
          </cell>
        </row>
        <row r="171">
          <cell r="D171">
            <v>26.167333333333332</v>
          </cell>
          <cell r="G171">
            <v>127.79133333333333</v>
          </cell>
        </row>
        <row r="172">
          <cell r="D172">
            <v>26.167833333333334</v>
          </cell>
          <cell r="G172">
            <v>127.78666666666666</v>
          </cell>
        </row>
        <row r="173">
          <cell r="D173">
            <v>26.169</v>
          </cell>
          <cell r="G173">
            <v>127.77933333333333</v>
          </cell>
        </row>
        <row r="174">
          <cell r="D174">
            <v>26.172</v>
          </cell>
          <cell r="G174">
            <v>127.776</v>
          </cell>
        </row>
        <row r="175">
          <cell r="D175">
            <v>26.170833333333334</v>
          </cell>
          <cell r="G175">
            <v>127.77933333333333</v>
          </cell>
        </row>
        <row r="176">
          <cell r="D176">
            <v>26.172</v>
          </cell>
          <cell r="G176">
            <v>127.78066666666666</v>
          </cell>
        </row>
        <row r="177">
          <cell r="D177">
            <v>26.176833333333335</v>
          </cell>
          <cell r="G177">
            <v>127.778</v>
          </cell>
        </row>
        <row r="178">
          <cell r="D178">
            <v>26.178</v>
          </cell>
          <cell r="G178">
            <v>127.77933333333333</v>
          </cell>
        </row>
        <row r="179">
          <cell r="D179">
            <v>26.183333333333334</v>
          </cell>
          <cell r="G179">
            <v>127.77866666666667</v>
          </cell>
        </row>
        <row r="180">
          <cell r="D180">
            <v>26.187</v>
          </cell>
          <cell r="G180">
            <v>127.776</v>
          </cell>
        </row>
        <row r="181">
          <cell r="D181">
            <v>26.187</v>
          </cell>
          <cell r="G181">
            <v>127.77133333333333</v>
          </cell>
        </row>
        <row r="182">
          <cell r="D182">
            <v>26.195333333333334</v>
          </cell>
          <cell r="G182">
            <v>127.77133333333333</v>
          </cell>
        </row>
        <row r="183">
          <cell r="D183">
            <v>26.197666666666667</v>
          </cell>
          <cell r="G183">
            <v>127.76133333333334</v>
          </cell>
        </row>
        <row r="184">
          <cell r="D184">
            <v>26.1995</v>
          </cell>
          <cell r="G184">
            <v>127.75733333333334</v>
          </cell>
        </row>
        <row r="185">
          <cell r="D185">
            <v>26.203</v>
          </cell>
          <cell r="G185">
            <v>127.75866666666667</v>
          </cell>
        </row>
        <row r="186">
          <cell r="D186">
            <v>26.209666666666667</v>
          </cell>
          <cell r="G186">
            <v>127.76866666666666</v>
          </cell>
        </row>
        <row r="187">
          <cell r="D187">
            <v>26.2085</v>
          </cell>
          <cell r="G187">
            <v>127.772</v>
          </cell>
        </row>
        <row r="188">
          <cell r="D188">
            <v>26.222666666666665</v>
          </cell>
          <cell r="G188">
            <v>127.79133333333333</v>
          </cell>
        </row>
        <row r="189">
          <cell r="D189">
            <v>26.251166666666666</v>
          </cell>
          <cell r="G189">
            <v>127.79433333333333</v>
          </cell>
        </row>
        <row r="190">
          <cell r="D190">
            <v>26.271833333333333</v>
          </cell>
          <cell r="G190">
            <v>127.81483333333334</v>
          </cell>
        </row>
        <row r="191">
          <cell r="D191">
            <v>26.296666666666667</v>
          </cell>
          <cell r="G191">
            <v>127.81483333333334</v>
          </cell>
        </row>
        <row r="192">
          <cell r="D192">
            <v>26.3105</v>
          </cell>
          <cell r="G192">
            <v>127.85016666666667</v>
          </cell>
        </row>
        <row r="193">
          <cell r="D193">
            <v>26.333833333333335</v>
          </cell>
          <cell r="G193">
            <v>127.85016666666667</v>
          </cell>
        </row>
        <row r="194">
          <cell r="D194">
            <v>26.3365</v>
          </cell>
          <cell r="G194">
            <v>127.862</v>
          </cell>
        </row>
        <row r="195">
          <cell r="D195">
            <v>26.297666666666668</v>
          </cell>
          <cell r="G195">
            <v>127.90316666666666</v>
          </cell>
        </row>
        <row r="196">
          <cell r="D196">
            <v>26.289833333333334</v>
          </cell>
          <cell r="G196">
            <v>127.92666666666666</v>
          </cell>
        </row>
        <row r="197">
          <cell r="D197">
            <v>26.318333333333335</v>
          </cell>
          <cell r="G197">
            <v>127.91483333333333</v>
          </cell>
        </row>
        <row r="198">
          <cell r="D198">
            <v>26.352</v>
          </cell>
          <cell r="G198">
            <v>127.87366666666667</v>
          </cell>
        </row>
        <row r="199">
          <cell r="D199">
            <v>26.380333333333333</v>
          </cell>
          <cell r="G199">
            <v>127.87366666666667</v>
          </cell>
        </row>
        <row r="200">
          <cell r="D200">
            <v>26.416666666666668</v>
          </cell>
          <cell r="G200">
            <v>127.8295</v>
          </cell>
        </row>
        <row r="201">
          <cell r="D201">
            <v>26.447666666666667</v>
          </cell>
          <cell r="G201">
            <v>127.856</v>
          </cell>
        </row>
        <row r="202">
          <cell r="D202">
            <v>26.452833333333334</v>
          </cell>
          <cell r="G202">
            <v>127.8825</v>
          </cell>
        </row>
        <row r="203">
          <cell r="D203">
            <v>26.437333333333335</v>
          </cell>
          <cell r="G203">
            <v>127.94733333333333</v>
          </cell>
        </row>
        <row r="204">
          <cell r="D204">
            <v>26.465666666666667</v>
          </cell>
          <cell r="G204">
            <v>127.94733333333333</v>
          </cell>
        </row>
        <row r="205">
          <cell r="D205">
            <v>26.465666666666667</v>
          </cell>
          <cell r="G205">
            <v>127.9855</v>
          </cell>
        </row>
        <row r="206">
          <cell r="D206">
            <v>26.483833333333333</v>
          </cell>
          <cell r="G206">
            <v>128.009</v>
          </cell>
        </row>
        <row r="207">
          <cell r="D207">
            <v>26.499333333333333</v>
          </cell>
          <cell r="G207">
            <v>128.00016666666667</v>
          </cell>
        </row>
        <row r="208">
          <cell r="D208">
            <v>26.5045</v>
          </cell>
          <cell r="G208">
            <v>128.02083333333334</v>
          </cell>
        </row>
        <row r="209">
          <cell r="D209">
            <v>26.514833333333332</v>
          </cell>
          <cell r="G209">
            <v>128.05316666666667</v>
          </cell>
        </row>
        <row r="210">
          <cell r="D210">
            <v>26.5485</v>
          </cell>
          <cell r="G210">
            <v>128.03266666666667</v>
          </cell>
        </row>
        <row r="211">
          <cell r="D211">
            <v>26.543333333333333</v>
          </cell>
          <cell r="G211">
            <v>128.062</v>
          </cell>
        </row>
        <row r="212">
          <cell r="D212">
            <v>26.527833333333334</v>
          </cell>
          <cell r="G212">
            <v>128.09433333333334</v>
          </cell>
        </row>
        <row r="213">
          <cell r="D213">
            <v>26.551</v>
          </cell>
          <cell r="G213">
            <v>128.1385</v>
          </cell>
        </row>
        <row r="214">
          <cell r="D214">
            <v>26.564</v>
          </cell>
          <cell r="G214">
            <v>128.15033333333332</v>
          </cell>
        </row>
        <row r="215">
          <cell r="D215">
            <v>26.597666666666665</v>
          </cell>
          <cell r="G215">
            <v>128.12966666666668</v>
          </cell>
        </row>
        <row r="216">
          <cell r="D216">
            <v>26.597666666666665</v>
          </cell>
          <cell r="G216">
            <v>128.15033333333332</v>
          </cell>
        </row>
        <row r="217">
          <cell r="D217">
            <v>26.6235</v>
          </cell>
          <cell r="G217">
            <v>128.15033333333332</v>
          </cell>
        </row>
        <row r="218">
          <cell r="D218">
            <v>26.620833333333334</v>
          </cell>
          <cell r="G218">
            <v>128.20333333333335</v>
          </cell>
        </row>
        <row r="219">
          <cell r="D219">
            <v>26.628666666666668</v>
          </cell>
          <cell r="G219">
            <v>128.2385</v>
          </cell>
        </row>
        <row r="220">
          <cell r="D220">
            <v>26.672666666666668</v>
          </cell>
          <cell r="G220">
            <v>128.28266666666667</v>
          </cell>
        </row>
        <row r="221">
          <cell r="D221">
            <v>26.701</v>
          </cell>
          <cell r="G221">
            <v>128.28866666666667</v>
          </cell>
        </row>
        <row r="222">
          <cell r="D222">
            <v>26.742333333333335</v>
          </cell>
          <cell r="G222">
            <v>128.321</v>
          </cell>
        </row>
        <row r="223">
          <cell r="D223">
            <v>26.8045</v>
          </cell>
          <cell r="G223">
            <v>128.321</v>
          </cell>
        </row>
        <row r="224">
          <cell r="D224">
            <v>26.840666666666667</v>
          </cell>
          <cell r="G224">
            <v>128.30033333333333</v>
          </cell>
        </row>
        <row r="225">
          <cell r="D225">
            <v>26.8665</v>
          </cell>
          <cell r="G225">
            <v>128.265</v>
          </cell>
        </row>
        <row r="226">
          <cell r="D226">
            <v>26.871666666666666</v>
          </cell>
          <cell r="G226">
            <v>128.25616666666667</v>
          </cell>
        </row>
        <row r="227">
          <cell r="D227">
            <v>26.853666666666665</v>
          </cell>
          <cell r="G227">
            <v>128.24733333333333</v>
          </cell>
        </row>
        <row r="229">
          <cell r="D229">
            <v>26.325333333333333</v>
          </cell>
          <cell r="G229">
            <v>127.90483333333333</v>
          </cell>
        </row>
        <row r="230">
          <cell r="D230">
            <v>26.326666666666668</v>
          </cell>
          <cell r="G230">
            <v>127.932</v>
          </cell>
        </row>
        <row r="231">
          <cell r="D231">
            <v>26.336166666666667</v>
          </cell>
          <cell r="G231">
            <v>127.94683333333333</v>
          </cell>
        </row>
        <row r="232">
          <cell r="D232">
            <v>26.335</v>
          </cell>
          <cell r="G232">
            <v>127.963</v>
          </cell>
        </row>
        <row r="233">
          <cell r="D233">
            <v>26.344666666666665</v>
          </cell>
          <cell r="G233">
            <v>127.97533333333334</v>
          </cell>
        </row>
        <row r="234">
          <cell r="D234">
            <v>26.350666666666665</v>
          </cell>
          <cell r="G234">
            <v>127.97666666666667</v>
          </cell>
        </row>
        <row r="235">
          <cell r="D235">
            <v>26.3555</v>
          </cell>
          <cell r="G235">
            <v>127.9865</v>
          </cell>
        </row>
        <row r="236">
          <cell r="D236">
            <v>26.356666666666666</v>
          </cell>
          <cell r="G236">
            <v>127.99416666666667</v>
          </cell>
        </row>
        <row r="237">
          <cell r="D237">
            <v>26.368666666666666</v>
          </cell>
          <cell r="G237">
            <v>127.99566666666666</v>
          </cell>
        </row>
        <row r="238">
          <cell r="D238">
            <v>26.369833333333332</v>
          </cell>
          <cell r="G238">
            <v>127.98616666666666</v>
          </cell>
        </row>
        <row r="239">
          <cell r="D239">
            <v>26.375833333333333</v>
          </cell>
          <cell r="G239">
            <v>127.98466666666667</v>
          </cell>
        </row>
        <row r="240">
          <cell r="D240">
            <v>26.372333333333334</v>
          </cell>
          <cell r="G240">
            <v>127.97533333333334</v>
          </cell>
        </row>
        <row r="241">
          <cell r="D241">
            <v>26.359</v>
          </cell>
          <cell r="G241">
            <v>127.96983333333333</v>
          </cell>
        </row>
        <row r="242">
          <cell r="D242">
            <v>26.353</v>
          </cell>
          <cell r="G242">
            <v>127.95633333333333</v>
          </cell>
        </row>
        <row r="243">
          <cell r="D243">
            <v>26.35183333333333</v>
          </cell>
          <cell r="G243">
            <v>127.94683333333333</v>
          </cell>
        </row>
        <row r="244">
          <cell r="D244">
            <v>26.336166666666667</v>
          </cell>
          <cell r="G244">
            <v>127.94683333333333</v>
          </cell>
        </row>
        <row r="246">
          <cell r="D246">
            <v>26.7295</v>
          </cell>
          <cell r="G246">
            <v>127.75016666666667</v>
          </cell>
        </row>
        <row r="247">
          <cell r="D247">
            <v>26.7165</v>
          </cell>
          <cell r="G247">
            <v>127.74716666666667</v>
          </cell>
        </row>
        <row r="248">
          <cell r="D248">
            <v>26.701</v>
          </cell>
          <cell r="G248">
            <v>127.759</v>
          </cell>
        </row>
        <row r="249">
          <cell r="D249">
            <v>26.706166666666668</v>
          </cell>
          <cell r="G249">
            <v>127.78833333333333</v>
          </cell>
        </row>
        <row r="250">
          <cell r="D250">
            <v>26.701</v>
          </cell>
          <cell r="G250">
            <v>127.806</v>
          </cell>
        </row>
        <row r="251">
          <cell r="D251">
            <v>26.708833333333335</v>
          </cell>
          <cell r="G251">
            <v>127.8295</v>
          </cell>
        </row>
        <row r="252">
          <cell r="D252">
            <v>26.734666666666666</v>
          </cell>
          <cell r="G252">
            <v>127.81183333333334</v>
          </cell>
        </row>
        <row r="253">
          <cell r="D253">
            <v>26.72683333333333</v>
          </cell>
          <cell r="G253">
            <v>127.7825</v>
          </cell>
        </row>
        <row r="254">
          <cell r="D254">
            <v>26.7295</v>
          </cell>
          <cell r="G254">
            <v>127.75016666666667</v>
          </cell>
        </row>
        <row r="256">
          <cell r="D256">
            <v>27.045</v>
          </cell>
          <cell r="G256">
            <v>128.4005</v>
          </cell>
        </row>
        <row r="257">
          <cell r="D257">
            <v>27.0165</v>
          </cell>
          <cell r="G257">
            <v>128.418</v>
          </cell>
        </row>
        <row r="258">
          <cell r="D258">
            <v>27.014</v>
          </cell>
          <cell r="G258">
            <v>128.4475</v>
          </cell>
        </row>
        <row r="259">
          <cell r="D259">
            <v>27.019166666666667</v>
          </cell>
          <cell r="G259">
            <v>128.45333333333335</v>
          </cell>
        </row>
        <row r="260">
          <cell r="D260">
            <v>27.050166666666666</v>
          </cell>
          <cell r="G260">
            <v>128.45333333333335</v>
          </cell>
        </row>
        <row r="261">
          <cell r="D261">
            <v>27.063</v>
          </cell>
          <cell r="G261">
            <v>128.43566666666666</v>
          </cell>
        </row>
        <row r="262">
          <cell r="D262">
            <v>27.063</v>
          </cell>
          <cell r="G262">
            <v>128.424</v>
          </cell>
        </row>
        <row r="263">
          <cell r="D263">
            <v>27.039833333333334</v>
          </cell>
          <cell r="G263">
            <v>128.41216666666668</v>
          </cell>
        </row>
        <row r="264">
          <cell r="D264">
            <v>27.045</v>
          </cell>
          <cell r="G264">
            <v>128.4005</v>
          </cell>
        </row>
        <row r="266">
          <cell r="D266">
            <v>26.3675</v>
          </cell>
          <cell r="G266">
            <v>126.71133333333333</v>
          </cell>
        </row>
        <row r="267">
          <cell r="D267">
            <v>26.344166666666666</v>
          </cell>
          <cell r="G267">
            <v>126.72016666666667</v>
          </cell>
        </row>
        <row r="268">
          <cell r="D268">
            <v>26.341666666666665</v>
          </cell>
          <cell r="G268">
            <v>126.74966666666667</v>
          </cell>
        </row>
        <row r="269">
          <cell r="D269">
            <v>26.328666666666667</v>
          </cell>
          <cell r="G269">
            <v>126.77033333333333</v>
          </cell>
        </row>
        <row r="270">
          <cell r="D270">
            <v>26.305333333333333</v>
          </cell>
          <cell r="G270">
            <v>126.782</v>
          </cell>
        </row>
        <row r="271">
          <cell r="D271">
            <v>26.284666666666666</v>
          </cell>
          <cell r="G271">
            <v>126.8115</v>
          </cell>
        </row>
        <row r="272">
          <cell r="D272">
            <v>26.315666666666665</v>
          </cell>
          <cell r="G272">
            <v>126.8115</v>
          </cell>
        </row>
        <row r="273">
          <cell r="D273">
            <v>26.331333333333333</v>
          </cell>
          <cell r="G273">
            <v>126.82033333333334</v>
          </cell>
        </row>
        <row r="274">
          <cell r="D274">
            <v>26.331333333333333</v>
          </cell>
          <cell r="G274">
            <v>126.84383333333334</v>
          </cell>
        </row>
        <row r="275">
          <cell r="D275">
            <v>26.339</v>
          </cell>
          <cell r="G275">
            <v>126.82033333333334</v>
          </cell>
        </row>
        <row r="276">
          <cell r="D276">
            <v>26.359666666666666</v>
          </cell>
          <cell r="G276">
            <v>126.8115</v>
          </cell>
        </row>
        <row r="277">
          <cell r="D277">
            <v>26.388166666666667</v>
          </cell>
          <cell r="G277">
            <v>126.77616666666667</v>
          </cell>
        </row>
        <row r="278">
          <cell r="D278">
            <v>26.377833333333335</v>
          </cell>
          <cell r="G278">
            <v>126.74966666666667</v>
          </cell>
        </row>
        <row r="279">
          <cell r="D279">
            <v>26.37</v>
          </cell>
          <cell r="G279">
            <v>126.732</v>
          </cell>
        </row>
        <row r="280">
          <cell r="D280">
            <v>26.359666666666666</v>
          </cell>
          <cell r="G280">
            <v>126.71433333333333</v>
          </cell>
        </row>
        <row r="281">
          <cell r="D281">
            <v>26.3675</v>
          </cell>
          <cell r="G281">
            <v>126.71133333333333</v>
          </cell>
        </row>
        <row r="283">
          <cell r="D283">
            <v>26.220833333333335</v>
          </cell>
          <cell r="G283">
            <v>127.35633333333334</v>
          </cell>
        </row>
        <row r="284">
          <cell r="D284">
            <v>26.21366666666667</v>
          </cell>
          <cell r="G284">
            <v>127.35633333333334</v>
          </cell>
        </row>
        <row r="285">
          <cell r="D285">
            <v>26.206333333333333</v>
          </cell>
          <cell r="G285">
            <v>127.35083333333333</v>
          </cell>
        </row>
        <row r="286">
          <cell r="D286">
            <v>26.198</v>
          </cell>
          <cell r="G286">
            <v>127.35366666666667</v>
          </cell>
        </row>
        <row r="287">
          <cell r="D287">
            <v>26.193166666666666</v>
          </cell>
          <cell r="G287">
            <v>127.3495</v>
          </cell>
        </row>
        <row r="288">
          <cell r="D288">
            <v>26.1775</v>
          </cell>
          <cell r="G288">
            <v>127.3495</v>
          </cell>
        </row>
        <row r="289">
          <cell r="D289">
            <v>26.1775</v>
          </cell>
          <cell r="G289">
            <v>127.34</v>
          </cell>
        </row>
        <row r="290">
          <cell r="D290">
            <v>26.170333333333332</v>
          </cell>
          <cell r="G290">
            <v>127.3455</v>
          </cell>
        </row>
        <row r="291">
          <cell r="D291">
            <v>26.163166666666665</v>
          </cell>
          <cell r="G291">
            <v>127.34283333333333</v>
          </cell>
        </row>
        <row r="292">
          <cell r="D292">
            <v>26.163166666666665</v>
          </cell>
          <cell r="G292">
            <v>127.3495</v>
          </cell>
        </row>
        <row r="293">
          <cell r="D293">
            <v>26.148666666666667</v>
          </cell>
          <cell r="G293">
            <v>127.34683333333334</v>
          </cell>
        </row>
        <row r="294">
          <cell r="D294">
            <v>26.142666666666667</v>
          </cell>
          <cell r="G294">
            <v>127.35083333333333</v>
          </cell>
        </row>
        <row r="295">
          <cell r="D295">
            <v>26.15116666666667</v>
          </cell>
          <cell r="G295">
            <v>127.355</v>
          </cell>
        </row>
        <row r="296">
          <cell r="D296">
            <v>26.15116666666667</v>
          </cell>
          <cell r="G296">
            <v>127.3645</v>
          </cell>
        </row>
        <row r="297">
          <cell r="D297">
            <v>26.175166666666666</v>
          </cell>
          <cell r="G297">
            <v>127.359</v>
          </cell>
        </row>
        <row r="298">
          <cell r="D298">
            <v>26.187166666666666</v>
          </cell>
          <cell r="G298">
            <v>127.37383333333334</v>
          </cell>
        </row>
        <row r="299">
          <cell r="D299">
            <v>26.1955</v>
          </cell>
          <cell r="G299">
            <v>127.3685</v>
          </cell>
        </row>
        <row r="300">
          <cell r="D300">
            <v>26.199166666666667</v>
          </cell>
          <cell r="G300">
            <v>127.37533333333333</v>
          </cell>
        </row>
        <row r="301">
          <cell r="D301">
            <v>26.206333333333333</v>
          </cell>
          <cell r="G301">
            <v>127.37383333333334</v>
          </cell>
        </row>
        <row r="302">
          <cell r="D302">
            <v>26.216</v>
          </cell>
          <cell r="G302">
            <v>127.3685</v>
          </cell>
        </row>
        <row r="303">
          <cell r="D303">
            <v>26.222</v>
          </cell>
          <cell r="G303">
            <v>127.36166666666666</v>
          </cell>
        </row>
        <row r="304">
          <cell r="D304">
            <v>26.220833333333335</v>
          </cell>
          <cell r="G304">
            <v>127.35633333333334</v>
          </cell>
        </row>
        <row r="306">
          <cell r="D306">
            <v>26.2425</v>
          </cell>
          <cell r="G306">
            <v>127.3075</v>
          </cell>
        </row>
        <row r="307">
          <cell r="D307">
            <v>26.238833333333332</v>
          </cell>
          <cell r="G307">
            <v>127.31166666666667</v>
          </cell>
        </row>
        <row r="308">
          <cell r="D308">
            <v>26.235166666666668</v>
          </cell>
          <cell r="G308">
            <v>127.30216666666666</v>
          </cell>
        </row>
        <row r="309">
          <cell r="D309">
            <v>26.237666666666666</v>
          </cell>
          <cell r="G309">
            <v>127.29533333333333</v>
          </cell>
        </row>
        <row r="310">
          <cell r="D310">
            <v>26.231666666666666</v>
          </cell>
          <cell r="G310">
            <v>127.29533333333333</v>
          </cell>
        </row>
        <row r="311">
          <cell r="D311">
            <v>26.228</v>
          </cell>
          <cell r="G311">
            <v>127.2845</v>
          </cell>
        </row>
        <row r="312">
          <cell r="D312">
            <v>26.223166666666668</v>
          </cell>
          <cell r="G312">
            <v>127.28583333333333</v>
          </cell>
        </row>
        <row r="313">
          <cell r="D313">
            <v>26.223166666666668</v>
          </cell>
          <cell r="G313">
            <v>127.29133333333333</v>
          </cell>
        </row>
        <row r="314">
          <cell r="D314">
            <v>26.223166666666668</v>
          </cell>
          <cell r="G314">
            <v>127.29533333333333</v>
          </cell>
        </row>
        <row r="315">
          <cell r="D315">
            <v>26.218333333333334</v>
          </cell>
          <cell r="G315">
            <v>127.30216666666666</v>
          </cell>
        </row>
        <row r="316">
          <cell r="D316">
            <v>26.223166666666668</v>
          </cell>
          <cell r="G316">
            <v>127.30483333333333</v>
          </cell>
        </row>
        <row r="317">
          <cell r="D317">
            <v>26.214833333333335</v>
          </cell>
          <cell r="G317">
            <v>127.3075</v>
          </cell>
        </row>
        <row r="318">
          <cell r="D318">
            <v>26.214833333333335</v>
          </cell>
          <cell r="G318">
            <v>127.31166666666667</v>
          </cell>
        </row>
        <row r="319">
          <cell r="D319">
            <v>26.220833333333335</v>
          </cell>
          <cell r="G319">
            <v>127.31166666666667</v>
          </cell>
        </row>
        <row r="320">
          <cell r="D320">
            <v>26.223166666666668</v>
          </cell>
          <cell r="G320">
            <v>127.31566666666667</v>
          </cell>
        </row>
        <row r="321">
          <cell r="D321">
            <v>26.22683333333333</v>
          </cell>
          <cell r="G321">
            <v>127.31566666666667</v>
          </cell>
        </row>
        <row r="322">
          <cell r="D322">
            <v>26.2305</v>
          </cell>
          <cell r="G322">
            <v>127.313</v>
          </cell>
        </row>
        <row r="323">
          <cell r="D323">
            <v>26.235166666666668</v>
          </cell>
          <cell r="G323">
            <v>127.31833333333333</v>
          </cell>
        </row>
        <row r="324">
          <cell r="D324">
            <v>26.234</v>
          </cell>
          <cell r="G324">
            <v>127.32383333333334</v>
          </cell>
        </row>
        <row r="325">
          <cell r="D325">
            <v>26.225666666666665</v>
          </cell>
          <cell r="G325">
            <v>127.3225</v>
          </cell>
        </row>
        <row r="326">
          <cell r="D326">
            <v>26.225666666666665</v>
          </cell>
          <cell r="G326">
            <v>127.33183333333334</v>
          </cell>
        </row>
        <row r="327">
          <cell r="D327">
            <v>26.229166666666668</v>
          </cell>
          <cell r="G327">
            <v>127.3305</v>
          </cell>
        </row>
        <row r="328">
          <cell r="D328">
            <v>26.235166666666668</v>
          </cell>
          <cell r="G328">
            <v>127.33333333333333</v>
          </cell>
        </row>
        <row r="329">
          <cell r="D329">
            <v>26.243666666666666</v>
          </cell>
          <cell r="G329">
            <v>127.31833333333333</v>
          </cell>
        </row>
        <row r="330">
          <cell r="D330">
            <v>26.24</v>
          </cell>
          <cell r="G330">
            <v>127.313</v>
          </cell>
        </row>
        <row r="331">
          <cell r="D331">
            <v>26.244833333333332</v>
          </cell>
          <cell r="G331">
            <v>127.313</v>
          </cell>
        </row>
        <row r="332">
          <cell r="D332">
            <v>26.2425</v>
          </cell>
          <cell r="G332">
            <v>127.3075</v>
          </cell>
        </row>
        <row r="334">
          <cell r="D334">
            <v>26.21</v>
          </cell>
          <cell r="G334">
            <v>127.31166666666667</v>
          </cell>
        </row>
        <row r="335">
          <cell r="D335">
            <v>26.205166666666667</v>
          </cell>
          <cell r="G335">
            <v>127.31016666666666</v>
          </cell>
        </row>
        <row r="336">
          <cell r="D336">
            <v>26.196833333333334</v>
          </cell>
          <cell r="G336">
            <v>127.31166666666667</v>
          </cell>
        </row>
        <row r="337">
          <cell r="D337">
            <v>26.192</v>
          </cell>
          <cell r="G337">
            <v>127.317</v>
          </cell>
        </row>
        <row r="338">
          <cell r="D338">
            <v>26.199166666666667</v>
          </cell>
          <cell r="G338">
            <v>127.31966666666666</v>
          </cell>
        </row>
        <row r="339">
          <cell r="D339">
            <v>26.202833333333334</v>
          </cell>
          <cell r="G339">
            <v>127.313</v>
          </cell>
        </row>
        <row r="340">
          <cell r="D340">
            <v>26.208833333333335</v>
          </cell>
          <cell r="G340">
            <v>127.313</v>
          </cell>
        </row>
        <row r="341">
          <cell r="D341">
            <v>26.21</v>
          </cell>
          <cell r="G341">
            <v>127.31166666666667</v>
          </cell>
        </row>
        <row r="343">
          <cell r="D343">
            <v>26.208833333333335</v>
          </cell>
          <cell r="G343">
            <v>127.2805</v>
          </cell>
        </row>
        <row r="344">
          <cell r="D344">
            <v>26.205166666666667</v>
          </cell>
          <cell r="G344">
            <v>127.27766666666666</v>
          </cell>
        </row>
        <row r="345">
          <cell r="D345">
            <v>26.204</v>
          </cell>
          <cell r="G345">
            <v>127.27366666666667</v>
          </cell>
        </row>
        <row r="346">
          <cell r="D346">
            <v>26.200333333333333</v>
          </cell>
          <cell r="G346">
            <v>127.271</v>
          </cell>
        </row>
        <row r="347">
          <cell r="D347">
            <v>26.200333333333333</v>
          </cell>
          <cell r="G347">
            <v>127.2655</v>
          </cell>
        </row>
        <row r="348">
          <cell r="D348">
            <v>26.196833333333334</v>
          </cell>
          <cell r="G348">
            <v>127.2655</v>
          </cell>
        </row>
        <row r="349">
          <cell r="D349">
            <v>26.190833333333334</v>
          </cell>
          <cell r="G349">
            <v>127.26833333333333</v>
          </cell>
        </row>
        <row r="350">
          <cell r="D350">
            <v>26.194333333333333</v>
          </cell>
          <cell r="G350">
            <v>127.275</v>
          </cell>
        </row>
        <row r="351">
          <cell r="D351">
            <v>26.186</v>
          </cell>
          <cell r="G351">
            <v>127.275</v>
          </cell>
        </row>
        <row r="352">
          <cell r="D352">
            <v>26.1835</v>
          </cell>
          <cell r="G352">
            <v>127.28166666666667</v>
          </cell>
        </row>
        <row r="353">
          <cell r="D353">
            <v>26.1835</v>
          </cell>
          <cell r="G353">
            <v>127.2845</v>
          </cell>
        </row>
        <row r="354">
          <cell r="D354">
            <v>26.176333333333332</v>
          </cell>
          <cell r="G354">
            <v>127.2845</v>
          </cell>
        </row>
        <row r="355">
          <cell r="D355">
            <v>26.172666666666668</v>
          </cell>
          <cell r="G355">
            <v>127.2885</v>
          </cell>
        </row>
        <row r="356">
          <cell r="D356">
            <v>26.168</v>
          </cell>
          <cell r="G356">
            <v>127.29</v>
          </cell>
        </row>
        <row r="357">
          <cell r="D357">
            <v>26.160666666666668</v>
          </cell>
          <cell r="G357">
            <v>127.29</v>
          </cell>
        </row>
        <row r="358">
          <cell r="D358">
            <v>26.155833333333334</v>
          </cell>
          <cell r="G358">
            <v>127.29533333333333</v>
          </cell>
        </row>
        <row r="359">
          <cell r="D359">
            <v>26.16433333333333</v>
          </cell>
          <cell r="G359">
            <v>127.298</v>
          </cell>
        </row>
        <row r="360">
          <cell r="D360">
            <v>26.1715</v>
          </cell>
          <cell r="G360">
            <v>127.294</v>
          </cell>
        </row>
        <row r="361">
          <cell r="D361">
            <v>26.170333333333332</v>
          </cell>
          <cell r="G361">
            <v>127.29133333333333</v>
          </cell>
        </row>
        <row r="362">
          <cell r="D362">
            <v>26.174</v>
          </cell>
          <cell r="G362">
            <v>127.29133333333333</v>
          </cell>
        </row>
        <row r="363">
          <cell r="D363">
            <v>26.175166666666666</v>
          </cell>
          <cell r="G363">
            <v>127.29533333333333</v>
          </cell>
        </row>
        <row r="364">
          <cell r="D364">
            <v>26.182333333333332</v>
          </cell>
          <cell r="G364">
            <v>127.29</v>
          </cell>
        </row>
        <row r="365">
          <cell r="D365">
            <v>26.184666666666665</v>
          </cell>
          <cell r="G365">
            <v>127.28583333333333</v>
          </cell>
        </row>
        <row r="366">
          <cell r="D366">
            <v>26.190833333333334</v>
          </cell>
          <cell r="G366">
            <v>127.29133333333333</v>
          </cell>
        </row>
        <row r="367">
          <cell r="D367">
            <v>26.199166666666667</v>
          </cell>
          <cell r="G367">
            <v>127.28583333333333</v>
          </cell>
        </row>
        <row r="368">
          <cell r="D368">
            <v>26.208833333333335</v>
          </cell>
          <cell r="G368">
            <v>127.28183333333334</v>
          </cell>
        </row>
        <row r="369">
          <cell r="D369">
            <v>26.208833333333335</v>
          </cell>
          <cell r="G369">
            <v>127.2805</v>
          </cell>
        </row>
        <row r="371">
          <cell r="D371">
            <v>26.374666666666666</v>
          </cell>
          <cell r="G371">
            <v>127.145</v>
          </cell>
        </row>
        <row r="372">
          <cell r="D372">
            <v>26.359</v>
          </cell>
          <cell r="G372">
            <v>127.13816666666666</v>
          </cell>
        </row>
        <row r="373">
          <cell r="D373">
            <v>26.348166666666668</v>
          </cell>
          <cell r="G373">
            <v>127.141</v>
          </cell>
        </row>
        <row r="374">
          <cell r="D374">
            <v>26.342166666666667</v>
          </cell>
          <cell r="G374">
            <v>127.14766666666667</v>
          </cell>
        </row>
        <row r="375">
          <cell r="D375">
            <v>26.350666666666665</v>
          </cell>
          <cell r="G375">
            <v>127.1545</v>
          </cell>
        </row>
        <row r="376">
          <cell r="D376">
            <v>26.362666666666666</v>
          </cell>
          <cell r="G376">
            <v>127.14633333333333</v>
          </cell>
        </row>
        <row r="377">
          <cell r="D377">
            <v>26.372166666666665</v>
          </cell>
          <cell r="G377">
            <v>127.15183333333333</v>
          </cell>
        </row>
        <row r="378">
          <cell r="D378">
            <v>26.377</v>
          </cell>
          <cell r="G378">
            <v>127.149</v>
          </cell>
        </row>
        <row r="379">
          <cell r="D379">
            <v>26.374666666666666</v>
          </cell>
          <cell r="G379">
            <v>127.145</v>
          </cell>
        </row>
        <row r="381">
          <cell r="D381">
            <v>26.597666666666665</v>
          </cell>
          <cell r="G381">
            <v>127.22633333333333</v>
          </cell>
        </row>
        <row r="382">
          <cell r="D382">
            <v>26.5795</v>
          </cell>
          <cell r="G382">
            <v>127.22933333333333</v>
          </cell>
        </row>
        <row r="383">
          <cell r="D383">
            <v>26.571666666666665</v>
          </cell>
          <cell r="G383">
            <v>127.247</v>
          </cell>
        </row>
        <row r="384">
          <cell r="D384">
            <v>26.587333333333333</v>
          </cell>
          <cell r="G384">
            <v>127.25283333333333</v>
          </cell>
        </row>
        <row r="385">
          <cell r="D385">
            <v>26.597666666666665</v>
          </cell>
          <cell r="G385">
            <v>127.23516666666667</v>
          </cell>
        </row>
        <row r="386">
          <cell r="D386">
            <v>26.597666666666665</v>
          </cell>
          <cell r="G386">
            <v>127.22633333333333</v>
          </cell>
        </row>
        <row r="388">
          <cell r="D388">
            <v>26.9415</v>
          </cell>
          <cell r="G388">
            <v>127.92083333333333</v>
          </cell>
        </row>
        <row r="389">
          <cell r="D389">
            <v>26.915666666666667</v>
          </cell>
          <cell r="G389">
            <v>127.92083333333333</v>
          </cell>
        </row>
        <row r="390">
          <cell r="D390">
            <v>26.907833333333333</v>
          </cell>
          <cell r="G390">
            <v>127.94733333333333</v>
          </cell>
        </row>
        <row r="391">
          <cell r="D391">
            <v>26.913</v>
          </cell>
          <cell r="G391">
            <v>127.959</v>
          </cell>
        </row>
        <row r="392">
          <cell r="D392">
            <v>26.923333333333332</v>
          </cell>
          <cell r="G392">
            <v>127.95316666666666</v>
          </cell>
        </row>
        <row r="393">
          <cell r="D393">
            <v>26.931166666666666</v>
          </cell>
          <cell r="G393">
            <v>127.959</v>
          </cell>
        </row>
        <row r="394">
          <cell r="D394">
            <v>26.939</v>
          </cell>
          <cell r="G394">
            <v>127.95616666666666</v>
          </cell>
        </row>
        <row r="395">
          <cell r="D395">
            <v>26.9545</v>
          </cell>
          <cell r="G395">
            <v>127.9385</v>
          </cell>
        </row>
        <row r="396">
          <cell r="D396">
            <v>26.9415</v>
          </cell>
          <cell r="G396">
            <v>127.92083333333333</v>
          </cell>
        </row>
        <row r="398">
          <cell r="D398">
            <v>27.081166666666668</v>
          </cell>
          <cell r="G398">
            <v>127.99733333333333</v>
          </cell>
        </row>
        <row r="399">
          <cell r="D399">
            <v>27.063</v>
          </cell>
          <cell r="G399">
            <v>127.97666666666667</v>
          </cell>
        </row>
        <row r="400">
          <cell r="D400">
            <v>27.037166666666668</v>
          </cell>
          <cell r="G400">
            <v>127.95316666666666</v>
          </cell>
        </row>
        <row r="401">
          <cell r="D401">
            <v>27.014</v>
          </cell>
          <cell r="G401">
            <v>127.9325</v>
          </cell>
        </row>
        <row r="402">
          <cell r="D402">
            <v>26.985500000000002</v>
          </cell>
          <cell r="G402">
            <v>127.9325</v>
          </cell>
        </row>
        <row r="403">
          <cell r="D403">
            <v>26.988</v>
          </cell>
          <cell r="G403">
            <v>127.94733333333333</v>
          </cell>
        </row>
        <row r="404">
          <cell r="D404">
            <v>27.015666666666668</v>
          </cell>
          <cell r="G404">
            <v>127.94333333333333</v>
          </cell>
        </row>
        <row r="405">
          <cell r="D405">
            <v>27.02166666666667</v>
          </cell>
          <cell r="G405">
            <v>127.96783333333333</v>
          </cell>
        </row>
        <row r="406">
          <cell r="D406">
            <v>27.032</v>
          </cell>
          <cell r="G406">
            <v>127.965</v>
          </cell>
        </row>
        <row r="407">
          <cell r="D407">
            <v>27.034666666666666</v>
          </cell>
          <cell r="G407">
            <v>127.9855</v>
          </cell>
        </row>
        <row r="408">
          <cell r="D408">
            <v>27.0475</v>
          </cell>
          <cell r="G408">
            <v>127.99433333333333</v>
          </cell>
        </row>
        <row r="409">
          <cell r="D409">
            <v>27.063</v>
          </cell>
          <cell r="G409">
            <v>128.00016666666667</v>
          </cell>
        </row>
        <row r="410">
          <cell r="D410">
            <v>27.094</v>
          </cell>
          <cell r="G410">
            <v>128.02083333333334</v>
          </cell>
        </row>
        <row r="411">
          <cell r="D411">
            <v>27.081166666666668</v>
          </cell>
          <cell r="G411">
            <v>127.99733333333333</v>
          </cell>
        </row>
        <row r="413">
          <cell r="D413">
            <v>26.708833333333335</v>
          </cell>
          <cell r="G413">
            <v>128.015</v>
          </cell>
        </row>
        <row r="414">
          <cell r="D414">
            <v>26.701</v>
          </cell>
          <cell r="G414">
            <v>128.012</v>
          </cell>
        </row>
        <row r="415">
          <cell r="D415">
            <v>26.688166666666667</v>
          </cell>
          <cell r="G415">
            <v>128.02083333333334</v>
          </cell>
        </row>
        <row r="416">
          <cell r="D416">
            <v>26.6985</v>
          </cell>
          <cell r="G416">
            <v>128.02666666666667</v>
          </cell>
        </row>
        <row r="417">
          <cell r="D417">
            <v>26.708833333333335</v>
          </cell>
          <cell r="G417">
            <v>128.01783333333333</v>
          </cell>
        </row>
        <row r="418">
          <cell r="D418">
            <v>26.708833333333335</v>
          </cell>
          <cell r="G418">
            <v>128.015</v>
          </cell>
        </row>
        <row r="420">
          <cell r="D420">
            <v>26.218333333333334</v>
          </cell>
          <cell r="G420">
            <v>127.2425</v>
          </cell>
        </row>
        <row r="421">
          <cell r="D421">
            <v>26.212333333333333</v>
          </cell>
          <cell r="G421">
            <v>127.2425</v>
          </cell>
        </row>
        <row r="422">
          <cell r="D422">
            <v>26.207666666666668</v>
          </cell>
          <cell r="G422">
            <v>127.2425</v>
          </cell>
        </row>
        <row r="423">
          <cell r="D423">
            <v>26.204</v>
          </cell>
          <cell r="G423">
            <v>127.2465</v>
          </cell>
        </row>
        <row r="424">
          <cell r="D424">
            <v>26.212333333333333</v>
          </cell>
          <cell r="G424">
            <v>127.25333333333333</v>
          </cell>
        </row>
        <row r="425">
          <cell r="D425">
            <v>26.218333333333334</v>
          </cell>
          <cell r="G425">
            <v>127.25333333333333</v>
          </cell>
        </row>
        <row r="426">
          <cell r="D426">
            <v>26.219666666666665</v>
          </cell>
          <cell r="G426">
            <v>127.24766666666666</v>
          </cell>
        </row>
        <row r="427">
          <cell r="D427">
            <v>26.218333333333334</v>
          </cell>
          <cell r="G427">
            <v>127.2425</v>
          </cell>
        </row>
        <row r="429">
          <cell r="D429">
            <v>26.176333333333332</v>
          </cell>
          <cell r="G429">
            <v>127.23983333333334</v>
          </cell>
        </row>
        <row r="430">
          <cell r="D430">
            <v>26.170333333333332</v>
          </cell>
          <cell r="G430">
            <v>127.23566666666666</v>
          </cell>
        </row>
        <row r="431">
          <cell r="D431">
            <v>26.160666666666668</v>
          </cell>
          <cell r="G431">
            <v>127.23566666666666</v>
          </cell>
        </row>
        <row r="432">
          <cell r="D432">
            <v>26.158333333333335</v>
          </cell>
          <cell r="G432">
            <v>127.24516666666666</v>
          </cell>
        </row>
        <row r="433">
          <cell r="D433">
            <v>26.168</v>
          </cell>
          <cell r="G433">
            <v>127.24516666666666</v>
          </cell>
        </row>
        <row r="434">
          <cell r="D434">
            <v>26.174</v>
          </cell>
          <cell r="G434">
            <v>127.24516666666666</v>
          </cell>
        </row>
        <row r="435">
          <cell r="D435">
            <v>26.176333333333332</v>
          </cell>
          <cell r="G435">
            <v>127.23983333333334</v>
          </cell>
        </row>
        <row r="436">
          <cell r="D436">
            <v>26.1715</v>
          </cell>
          <cell r="G436">
            <v>127.233</v>
          </cell>
        </row>
        <row r="437">
          <cell r="D437">
            <v>26.176333333333332</v>
          </cell>
          <cell r="G437">
            <v>127.23983333333334</v>
          </cell>
        </row>
        <row r="439">
          <cell r="D439">
            <v>26.217166666666667</v>
          </cell>
          <cell r="G439">
            <v>127.4525</v>
          </cell>
        </row>
        <row r="440">
          <cell r="D440">
            <v>26.198</v>
          </cell>
          <cell r="G440">
            <v>127.44033333333333</v>
          </cell>
        </row>
        <row r="441">
          <cell r="D441">
            <v>26.194333333333333</v>
          </cell>
          <cell r="G441">
            <v>127.44166666666666</v>
          </cell>
        </row>
        <row r="442">
          <cell r="D442">
            <v>26.199166666666667</v>
          </cell>
          <cell r="G442">
            <v>127.44433333333333</v>
          </cell>
        </row>
        <row r="443">
          <cell r="D443">
            <v>26.207666666666668</v>
          </cell>
          <cell r="G443">
            <v>127.44983333333333</v>
          </cell>
        </row>
        <row r="444">
          <cell r="D444">
            <v>26.217166666666667</v>
          </cell>
          <cell r="G444">
            <v>127.45516666666667</v>
          </cell>
        </row>
        <row r="445">
          <cell r="D445">
            <v>26.217166666666667</v>
          </cell>
          <cell r="G445">
            <v>127.4525</v>
          </cell>
        </row>
        <row r="447">
          <cell r="D447">
            <v>26.155333333333335</v>
          </cell>
          <cell r="G447">
            <v>127.88533333333334</v>
          </cell>
        </row>
        <row r="448">
          <cell r="D448">
            <v>26.148833333333332</v>
          </cell>
          <cell r="G448">
            <v>127.88666666666667</v>
          </cell>
        </row>
        <row r="449">
          <cell r="D449">
            <v>26.161833333333334</v>
          </cell>
          <cell r="G449">
            <v>127.90666666666667</v>
          </cell>
        </row>
        <row r="450">
          <cell r="D450">
            <v>26.167333333333332</v>
          </cell>
          <cell r="G450">
            <v>127.912</v>
          </cell>
        </row>
        <row r="451">
          <cell r="D451">
            <v>26.167333333333332</v>
          </cell>
          <cell r="G451">
            <v>127.908</v>
          </cell>
        </row>
        <row r="452">
          <cell r="D452">
            <v>26.16433333333333</v>
          </cell>
          <cell r="G452">
            <v>127.906</v>
          </cell>
        </row>
        <row r="453">
          <cell r="D453">
            <v>26.163166666666665</v>
          </cell>
          <cell r="G453">
            <v>127.9</v>
          </cell>
        </row>
        <row r="454">
          <cell r="D454">
            <v>26.1595</v>
          </cell>
          <cell r="G454">
            <v>127.898</v>
          </cell>
        </row>
        <row r="455">
          <cell r="D455">
            <v>26.158333333333335</v>
          </cell>
          <cell r="G455">
            <v>127.89133333333334</v>
          </cell>
        </row>
        <row r="456">
          <cell r="D456">
            <v>26.154666666666667</v>
          </cell>
          <cell r="G456">
            <v>127.88866666666667</v>
          </cell>
        </row>
        <row r="457">
          <cell r="D457">
            <v>26.155333333333335</v>
          </cell>
          <cell r="G457">
            <v>127.88533333333334</v>
          </cell>
        </row>
        <row r="459">
          <cell r="D459">
            <v>24.713333333333335</v>
          </cell>
          <cell r="G459">
            <v>125.47016666666667</v>
          </cell>
        </row>
        <row r="460">
          <cell r="D460">
            <v>24.723333333333333</v>
          </cell>
          <cell r="G460">
            <v>125.45816666666667</v>
          </cell>
        </row>
        <row r="461">
          <cell r="D461">
            <v>24.724333333333334</v>
          </cell>
          <cell r="G461">
            <v>125.45216666666667</v>
          </cell>
        </row>
        <row r="462">
          <cell r="D462">
            <v>24.719666666666665</v>
          </cell>
          <cell r="G462">
            <v>125.44816666666667</v>
          </cell>
        </row>
        <row r="463">
          <cell r="D463">
            <v>24.725166666666667</v>
          </cell>
          <cell r="G463">
            <v>125.44216666666667</v>
          </cell>
        </row>
        <row r="464">
          <cell r="D464">
            <v>24.723333333333333</v>
          </cell>
          <cell r="G464">
            <v>125.435</v>
          </cell>
        </row>
        <row r="465">
          <cell r="D465">
            <v>24.7225</v>
          </cell>
          <cell r="G465">
            <v>125.425</v>
          </cell>
        </row>
        <row r="466">
          <cell r="D466">
            <v>24.724333333333334</v>
          </cell>
          <cell r="G466">
            <v>125.38983333333333</v>
          </cell>
        </row>
        <row r="467">
          <cell r="D467">
            <v>24.719666666666665</v>
          </cell>
          <cell r="G467">
            <v>125.38483333333333</v>
          </cell>
        </row>
        <row r="468">
          <cell r="D468">
            <v>24.7225</v>
          </cell>
          <cell r="G468">
            <v>125.37383333333334</v>
          </cell>
        </row>
        <row r="469">
          <cell r="D469">
            <v>24.718833333333333</v>
          </cell>
          <cell r="G469">
            <v>125.36583333333333</v>
          </cell>
        </row>
        <row r="470">
          <cell r="D470">
            <v>24.716</v>
          </cell>
          <cell r="G470">
            <v>125.35983333333333</v>
          </cell>
        </row>
        <row r="471">
          <cell r="D471">
            <v>24.716</v>
          </cell>
          <cell r="G471">
            <v>125.34966666666666</v>
          </cell>
        </row>
        <row r="472">
          <cell r="D472">
            <v>24.712333333333333</v>
          </cell>
          <cell r="G472">
            <v>125.34166666666667</v>
          </cell>
        </row>
        <row r="473">
          <cell r="D473">
            <v>24.712333333333333</v>
          </cell>
          <cell r="G473">
            <v>125.32266666666666</v>
          </cell>
        </row>
        <row r="474">
          <cell r="D474">
            <v>24.706833333333332</v>
          </cell>
          <cell r="G474">
            <v>125.31866666666667</v>
          </cell>
        </row>
        <row r="475">
          <cell r="D475">
            <v>24.707833333333333</v>
          </cell>
          <cell r="G475">
            <v>125.3075</v>
          </cell>
        </row>
        <row r="476">
          <cell r="D476">
            <v>24.715666666666667</v>
          </cell>
          <cell r="G476">
            <v>125.2995</v>
          </cell>
        </row>
        <row r="477">
          <cell r="D477">
            <v>24.718833333333333</v>
          </cell>
          <cell r="G477">
            <v>125.2985</v>
          </cell>
        </row>
        <row r="478">
          <cell r="D478">
            <v>24.712333333333333</v>
          </cell>
          <cell r="G478">
            <v>125.2965</v>
          </cell>
        </row>
        <row r="479">
          <cell r="D479">
            <v>24.718833333333333</v>
          </cell>
          <cell r="G479">
            <v>125.2885</v>
          </cell>
        </row>
        <row r="480">
          <cell r="D480">
            <v>24.718833333333333</v>
          </cell>
          <cell r="G480">
            <v>125.2815</v>
          </cell>
        </row>
        <row r="481">
          <cell r="D481">
            <v>24.729833333333332</v>
          </cell>
          <cell r="G481">
            <v>125.26333333333334</v>
          </cell>
        </row>
        <row r="482">
          <cell r="D482">
            <v>24.751833333333334</v>
          </cell>
          <cell r="G482">
            <v>125.25333333333333</v>
          </cell>
        </row>
        <row r="483">
          <cell r="D483">
            <v>24.762</v>
          </cell>
          <cell r="G483">
            <v>125.26233333333333</v>
          </cell>
        </row>
        <row r="484">
          <cell r="D484">
            <v>24.754666666666665</v>
          </cell>
          <cell r="G484">
            <v>125.26233333333333</v>
          </cell>
        </row>
        <row r="485">
          <cell r="D485">
            <v>24.747333333333334</v>
          </cell>
          <cell r="G485">
            <v>125.26833333333333</v>
          </cell>
        </row>
        <row r="486">
          <cell r="D486">
            <v>24.749166666666667</v>
          </cell>
          <cell r="G486">
            <v>125.2765</v>
          </cell>
        </row>
        <row r="487">
          <cell r="D487">
            <v>24.7455</v>
          </cell>
          <cell r="G487">
            <v>125.2815</v>
          </cell>
        </row>
        <row r="488">
          <cell r="D488">
            <v>24.747333333333334</v>
          </cell>
          <cell r="G488">
            <v>125.2845</v>
          </cell>
        </row>
        <row r="489">
          <cell r="D489">
            <v>24.75733333333333</v>
          </cell>
          <cell r="G489">
            <v>125.2835</v>
          </cell>
        </row>
        <row r="490">
          <cell r="D490">
            <v>24.769333333333332</v>
          </cell>
          <cell r="G490">
            <v>125.2785</v>
          </cell>
        </row>
        <row r="491">
          <cell r="D491">
            <v>24.7785</v>
          </cell>
          <cell r="G491">
            <v>125.26933333333334</v>
          </cell>
        </row>
        <row r="492">
          <cell r="D492">
            <v>24.780333333333335</v>
          </cell>
          <cell r="G492">
            <v>125.26033333333334</v>
          </cell>
        </row>
        <row r="493">
          <cell r="D493">
            <v>24.7885</v>
          </cell>
          <cell r="G493">
            <v>125.25633333333333</v>
          </cell>
        </row>
        <row r="494">
          <cell r="D494">
            <v>24.796833333333332</v>
          </cell>
          <cell r="G494">
            <v>125.2705</v>
          </cell>
        </row>
        <row r="495">
          <cell r="D495">
            <v>24.808666666666667</v>
          </cell>
          <cell r="G495">
            <v>125.2725</v>
          </cell>
        </row>
        <row r="496">
          <cell r="D496">
            <v>24.816166666666668</v>
          </cell>
          <cell r="G496">
            <v>125.2815</v>
          </cell>
        </row>
        <row r="497">
          <cell r="D497">
            <v>24.829833333333333</v>
          </cell>
          <cell r="G497">
            <v>125.2775</v>
          </cell>
        </row>
        <row r="498">
          <cell r="D498">
            <v>24.84</v>
          </cell>
          <cell r="G498">
            <v>125.2885</v>
          </cell>
        </row>
        <row r="499">
          <cell r="D499">
            <v>24.8335</v>
          </cell>
          <cell r="G499">
            <v>125.2965</v>
          </cell>
        </row>
        <row r="500">
          <cell r="D500">
            <v>24.842666666666666</v>
          </cell>
          <cell r="G500">
            <v>125.2975</v>
          </cell>
        </row>
        <row r="501">
          <cell r="D501">
            <v>24.853666666666665</v>
          </cell>
          <cell r="G501">
            <v>125.2875</v>
          </cell>
        </row>
        <row r="502">
          <cell r="D502">
            <v>24.863833333333332</v>
          </cell>
          <cell r="G502">
            <v>125.2845</v>
          </cell>
        </row>
        <row r="503">
          <cell r="D503">
            <v>24.873833333333334</v>
          </cell>
          <cell r="G503">
            <v>125.2755</v>
          </cell>
        </row>
        <row r="504">
          <cell r="D504">
            <v>24.886666666666667</v>
          </cell>
          <cell r="G504">
            <v>125.2735</v>
          </cell>
        </row>
        <row r="505">
          <cell r="D505">
            <v>24.902333333333335</v>
          </cell>
          <cell r="G505">
            <v>125.25933333333333</v>
          </cell>
        </row>
        <row r="506">
          <cell r="D506">
            <v>24.89966666666667</v>
          </cell>
          <cell r="G506">
            <v>125.2715</v>
          </cell>
        </row>
        <row r="507">
          <cell r="D507">
            <v>24.889499999999998</v>
          </cell>
          <cell r="G507">
            <v>125.2865</v>
          </cell>
        </row>
        <row r="508">
          <cell r="D508">
            <v>24.876666666666665</v>
          </cell>
          <cell r="G508">
            <v>125.2885</v>
          </cell>
        </row>
        <row r="509">
          <cell r="D509">
            <v>24.873833333333334</v>
          </cell>
          <cell r="G509">
            <v>125.2995</v>
          </cell>
        </row>
        <row r="510">
          <cell r="D510">
            <v>24.8565</v>
          </cell>
          <cell r="G510">
            <v>125.3075</v>
          </cell>
        </row>
        <row r="511">
          <cell r="D511">
            <v>24.847333333333335</v>
          </cell>
          <cell r="G511">
            <v>125.3085</v>
          </cell>
        </row>
        <row r="512">
          <cell r="D512">
            <v>24.827166666666667</v>
          </cell>
          <cell r="G512">
            <v>125.32366666666667</v>
          </cell>
        </row>
        <row r="513">
          <cell r="D513">
            <v>24.817</v>
          </cell>
          <cell r="G513">
            <v>125.33766666666666</v>
          </cell>
        </row>
        <row r="514">
          <cell r="D514">
            <v>24.8005</v>
          </cell>
          <cell r="G514">
            <v>125.33266666666667</v>
          </cell>
        </row>
        <row r="515">
          <cell r="D515">
            <v>24.791333333333334</v>
          </cell>
          <cell r="G515">
            <v>125.33866666666667</v>
          </cell>
        </row>
        <row r="516">
          <cell r="D516">
            <v>24.792166666666667</v>
          </cell>
          <cell r="G516">
            <v>125.34966666666666</v>
          </cell>
        </row>
        <row r="517">
          <cell r="D517">
            <v>24.784</v>
          </cell>
          <cell r="G517">
            <v>125.35683333333333</v>
          </cell>
        </row>
        <row r="518">
          <cell r="D518">
            <v>24.784833333333335</v>
          </cell>
          <cell r="G518">
            <v>125.36783333333334</v>
          </cell>
        </row>
        <row r="519">
          <cell r="D519">
            <v>24.7885</v>
          </cell>
          <cell r="G519">
            <v>125.36983333333333</v>
          </cell>
        </row>
        <row r="520">
          <cell r="D520">
            <v>24.783</v>
          </cell>
          <cell r="G520">
            <v>125.38983333333333</v>
          </cell>
        </row>
        <row r="521">
          <cell r="D521">
            <v>24.762833333333333</v>
          </cell>
          <cell r="G521">
            <v>125.4</v>
          </cell>
        </row>
        <row r="522">
          <cell r="D522">
            <v>24.762</v>
          </cell>
          <cell r="G522">
            <v>125.409</v>
          </cell>
        </row>
        <row r="523">
          <cell r="D523">
            <v>24.759166666666665</v>
          </cell>
          <cell r="G523">
            <v>125.413</v>
          </cell>
        </row>
        <row r="524">
          <cell r="D524">
            <v>24.759166666666665</v>
          </cell>
          <cell r="G524">
            <v>125.423</v>
          </cell>
        </row>
        <row r="525">
          <cell r="D525">
            <v>24.7565</v>
          </cell>
          <cell r="G525">
            <v>125.433</v>
          </cell>
        </row>
        <row r="526">
          <cell r="D526">
            <v>24.751</v>
          </cell>
          <cell r="G526">
            <v>125.44316666666667</v>
          </cell>
        </row>
        <row r="527">
          <cell r="D527">
            <v>24.7345</v>
          </cell>
          <cell r="G527">
            <v>125.45516666666667</v>
          </cell>
        </row>
        <row r="528">
          <cell r="D528">
            <v>24.7225</v>
          </cell>
          <cell r="G528">
            <v>125.46416666666667</v>
          </cell>
        </row>
        <row r="529">
          <cell r="D529">
            <v>24.713333333333335</v>
          </cell>
          <cell r="G529">
            <v>125.47016666666667</v>
          </cell>
        </row>
        <row r="531">
          <cell r="D531">
            <v>24.726166666666668</v>
          </cell>
          <cell r="G531">
            <v>125.24233333333333</v>
          </cell>
        </row>
        <row r="532">
          <cell r="D532">
            <v>24.712333333333333</v>
          </cell>
          <cell r="G532">
            <v>125.23933333333333</v>
          </cell>
        </row>
        <row r="533">
          <cell r="D533">
            <v>24.707833333333333</v>
          </cell>
          <cell r="G533">
            <v>125.24633333333334</v>
          </cell>
        </row>
        <row r="534">
          <cell r="D534">
            <v>24.707833333333333</v>
          </cell>
          <cell r="G534">
            <v>125.25533333333334</v>
          </cell>
        </row>
        <row r="535">
          <cell r="D535">
            <v>24.715166666666665</v>
          </cell>
          <cell r="G535">
            <v>125.25833333333334</v>
          </cell>
        </row>
        <row r="536">
          <cell r="D536">
            <v>24.7215</v>
          </cell>
          <cell r="G536">
            <v>125.25333333333333</v>
          </cell>
        </row>
        <row r="537">
          <cell r="D537">
            <v>24.726166666666668</v>
          </cell>
          <cell r="G537">
            <v>125.24233333333333</v>
          </cell>
        </row>
        <row r="539">
          <cell r="D539">
            <v>24.859166666666667</v>
          </cell>
          <cell r="G539">
            <v>125.165</v>
          </cell>
        </row>
        <row r="540">
          <cell r="D540">
            <v>24.840833333333332</v>
          </cell>
          <cell r="G540">
            <v>125.21216666666666</v>
          </cell>
        </row>
        <row r="541">
          <cell r="D541">
            <v>24.818833333333334</v>
          </cell>
          <cell r="G541">
            <v>125.22316666666667</v>
          </cell>
        </row>
        <row r="542">
          <cell r="D542">
            <v>24.802333333333333</v>
          </cell>
          <cell r="G542">
            <v>125.22016666666667</v>
          </cell>
        </row>
        <row r="543">
          <cell r="D543">
            <v>24.798666666666666</v>
          </cell>
          <cell r="G543">
            <v>125.20216666666667</v>
          </cell>
        </row>
        <row r="544">
          <cell r="D544">
            <v>24.806833333333334</v>
          </cell>
          <cell r="G544">
            <v>125.184</v>
          </cell>
        </row>
        <row r="545">
          <cell r="D545">
            <v>24.805</v>
          </cell>
          <cell r="G545">
            <v>125.176</v>
          </cell>
        </row>
        <row r="546">
          <cell r="D546">
            <v>24.7995</v>
          </cell>
          <cell r="G546">
            <v>125.173</v>
          </cell>
        </row>
        <row r="547">
          <cell r="D547">
            <v>24.797666666666668</v>
          </cell>
          <cell r="G547">
            <v>125.164</v>
          </cell>
        </row>
        <row r="548">
          <cell r="D548">
            <v>24.801333333333332</v>
          </cell>
          <cell r="G548">
            <v>125.145</v>
          </cell>
        </row>
        <row r="549">
          <cell r="D549">
            <v>24.81983333333333</v>
          </cell>
          <cell r="G549">
            <v>125.13683333333333</v>
          </cell>
        </row>
        <row r="550">
          <cell r="D550">
            <v>24.829833333333333</v>
          </cell>
          <cell r="G550">
            <v>125.13683333333333</v>
          </cell>
        </row>
        <row r="551">
          <cell r="D551">
            <v>24.838166666666666</v>
          </cell>
          <cell r="G551">
            <v>125.142</v>
          </cell>
        </row>
        <row r="552">
          <cell r="D552">
            <v>24.827166666666667</v>
          </cell>
          <cell r="G552">
            <v>125.153</v>
          </cell>
        </row>
        <row r="553">
          <cell r="D553">
            <v>24.824333333333332</v>
          </cell>
          <cell r="G553">
            <v>125.161</v>
          </cell>
        </row>
        <row r="554">
          <cell r="D554">
            <v>24.8455</v>
          </cell>
          <cell r="G554">
            <v>125.16</v>
          </cell>
        </row>
        <row r="555">
          <cell r="D555">
            <v>24.85183333333333</v>
          </cell>
          <cell r="G555">
            <v>125.158</v>
          </cell>
        </row>
        <row r="556">
          <cell r="D556">
            <v>24.861</v>
          </cell>
          <cell r="G556">
            <v>125.164</v>
          </cell>
        </row>
        <row r="557">
          <cell r="D557">
            <v>24.860166666666668</v>
          </cell>
          <cell r="G557">
            <v>125.174</v>
          </cell>
        </row>
        <row r="558">
          <cell r="D558">
            <v>24.859166666666667</v>
          </cell>
          <cell r="G558">
            <v>125.165</v>
          </cell>
        </row>
        <row r="560">
          <cell r="D560">
            <v>24.93</v>
          </cell>
          <cell r="G560">
            <v>125.23066666666666</v>
          </cell>
        </row>
        <row r="561">
          <cell r="D561">
            <v>24.933666666666667</v>
          </cell>
          <cell r="G561">
            <v>125.23983333333334</v>
          </cell>
        </row>
        <row r="562">
          <cell r="D562">
            <v>24.934666666666665</v>
          </cell>
          <cell r="G562">
            <v>125.24583333333334</v>
          </cell>
        </row>
        <row r="563">
          <cell r="D563">
            <v>24.92</v>
          </cell>
          <cell r="G563">
            <v>125.25683333333333</v>
          </cell>
        </row>
        <row r="564">
          <cell r="D564">
            <v>24.92</v>
          </cell>
          <cell r="G564">
            <v>125.24883333333334</v>
          </cell>
        </row>
        <row r="565">
          <cell r="D565">
            <v>24.916333333333334</v>
          </cell>
          <cell r="G565">
            <v>125.24483333333333</v>
          </cell>
        </row>
        <row r="566">
          <cell r="D566">
            <v>24.921833333333332</v>
          </cell>
          <cell r="G566">
            <v>125.24083333333333</v>
          </cell>
        </row>
        <row r="567">
          <cell r="D567">
            <v>24.93</v>
          </cell>
          <cell r="G567">
            <v>125.23066666666666</v>
          </cell>
        </row>
        <row r="569">
          <cell r="D569">
            <v>24.670333333333332</v>
          </cell>
          <cell r="G569">
            <v>124.69766666666666</v>
          </cell>
        </row>
        <row r="570">
          <cell r="D570">
            <v>24.6675</v>
          </cell>
          <cell r="G570">
            <v>124.71783333333333</v>
          </cell>
        </row>
        <row r="571">
          <cell r="D571">
            <v>24.658333333333335</v>
          </cell>
          <cell r="G571">
            <v>124.72783333333334</v>
          </cell>
        </row>
        <row r="572">
          <cell r="D572">
            <v>24.6465</v>
          </cell>
          <cell r="G572">
            <v>124.72783333333334</v>
          </cell>
        </row>
        <row r="573">
          <cell r="D573">
            <v>24.638166666666667</v>
          </cell>
          <cell r="G573">
            <v>124.71883333333334</v>
          </cell>
        </row>
        <row r="574">
          <cell r="D574">
            <v>24.631833333333333</v>
          </cell>
          <cell r="G574">
            <v>124.71083333333333</v>
          </cell>
        </row>
        <row r="575">
          <cell r="D575">
            <v>24.631833333333333</v>
          </cell>
          <cell r="G575">
            <v>124.69166666666666</v>
          </cell>
        </row>
        <row r="576">
          <cell r="D576">
            <v>24.639166666666668</v>
          </cell>
          <cell r="G576">
            <v>124.67666666666666</v>
          </cell>
        </row>
        <row r="577">
          <cell r="D577">
            <v>24.650166666666667</v>
          </cell>
          <cell r="G577">
            <v>124.67366666666666</v>
          </cell>
        </row>
        <row r="578">
          <cell r="D578">
            <v>24.658333333333335</v>
          </cell>
          <cell r="G578">
            <v>124.67366666666666</v>
          </cell>
        </row>
        <row r="579">
          <cell r="D579">
            <v>24.666666666666668</v>
          </cell>
          <cell r="G579">
            <v>124.68266666666666</v>
          </cell>
        </row>
        <row r="580">
          <cell r="D580">
            <v>24.670333333333332</v>
          </cell>
          <cell r="G580">
            <v>124.69766666666666</v>
          </cell>
        </row>
        <row r="582">
          <cell r="D582">
            <v>24.754666666666665</v>
          </cell>
          <cell r="G582">
            <v>124.68966666666667</v>
          </cell>
        </row>
        <row r="583">
          <cell r="D583">
            <v>24.747333333333334</v>
          </cell>
          <cell r="G583">
            <v>124.69966666666667</v>
          </cell>
        </row>
        <row r="584">
          <cell r="D584">
            <v>24.744666666666667</v>
          </cell>
          <cell r="G584">
            <v>124.70483333333334</v>
          </cell>
        </row>
        <row r="585">
          <cell r="D585">
            <v>24.737333333333332</v>
          </cell>
          <cell r="G585">
            <v>124.70483333333334</v>
          </cell>
        </row>
        <row r="586">
          <cell r="D586">
            <v>24.744666666666667</v>
          </cell>
          <cell r="G586">
            <v>124.69666666666667</v>
          </cell>
        </row>
        <row r="587">
          <cell r="D587">
            <v>24.7465</v>
          </cell>
          <cell r="G587">
            <v>124.68566666666666</v>
          </cell>
        </row>
        <row r="588">
          <cell r="D588">
            <v>24.751</v>
          </cell>
          <cell r="G588">
            <v>124.68166666666667</v>
          </cell>
        </row>
        <row r="589">
          <cell r="D589">
            <v>24.754666666666665</v>
          </cell>
          <cell r="G589">
            <v>124.68966666666667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合計"/>
      <sheetName val="起債総括"/>
      <sheetName val="特特総括"/>
      <sheetName val="契約（業者用）"/>
      <sheetName val="契約（県提出用）"/>
      <sheetName val="既済内訳書 (ターミナル建築)"/>
      <sheetName val="既済内訳書 (電気設備)"/>
      <sheetName val="既済内訳書 (電気設備) (２)"/>
      <sheetName val="既済内訳書 (機械設備)"/>
      <sheetName val="既済内訳書 (機械設備) (３)"/>
      <sheetName val="既済内訳書 (空調設備)"/>
      <sheetName val="既済内訳書 (空調設備) (２)"/>
      <sheetName val="総括"/>
      <sheetName val="仕訳書ターミナル建築"/>
      <sheetName val="仕訳書ターミナル建築変更"/>
      <sheetName val="仕訳ターミナル建築変更２"/>
      <sheetName val="諸経費ターミナル建築"/>
      <sheetName val="諸経費ターミナル建築変更 (2)"/>
      <sheetName val="諸経費ターミナル建築変更"/>
      <sheetName val="仕訳書電気設備"/>
      <sheetName val="仕訳書電気設備変更"/>
      <sheetName val="仕訳書電気設備設計変更２"/>
      <sheetName val="諸経費電気設備"/>
      <sheetName val="諸経費電気設備変更"/>
      <sheetName val="仕訳書機械設備"/>
      <sheetName val="仕訳書機械設備変更"/>
      <sheetName val="仕訳書機械設備設計変更２"/>
      <sheetName val="諸経費機械設備"/>
      <sheetName val="諸経費機械設備変更"/>
      <sheetName val="仕訳書空調設備"/>
      <sheetName val="仕訳書空調設備変更"/>
      <sheetName val="仕訳書空調設備設計変更２"/>
      <sheetName val="諸経費空調設備"/>
      <sheetName val="諸経費空調設備労務費低減"/>
      <sheetName val="諸経費空調設備労務費低減変更"/>
      <sheetName val="諸経費空調設備変更"/>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ンター"/>
      <sheetName val="事業説明書よこ"/>
      <sheetName val="登野城漁港(H230811)"/>
      <sheetName val="変更内訳書（防暑工事、魚礁測試）"/>
      <sheetName val="追加内訳書（魚礁、道路工事、道路補償）"/>
      <sheetName val="建築諸経費"/>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港湾"/>
      <sheetName val="漁港"/>
      <sheetName val="漁港 (2)"/>
      <sheetName val="検討結果"/>
      <sheetName val="当初"/>
      <sheetName val="伝達波 (2)"/>
      <sheetName val="水深波高"/>
      <sheetName val="設計数量"/>
      <sheetName val="止壁図"/>
      <sheetName val="単7～1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 val="2"/>
      <sheetName val="Ｒ数量調"/>
      <sheetName val="按分表"/>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変更工事内訳"/>
      <sheetName val="変更案分"/>
      <sheetName val="工事内訳"/>
      <sheetName val="按分実施"/>
      <sheetName val="特記数量"/>
      <sheetName val="数量総括"/>
      <sheetName val="土量平均  "/>
      <sheetName val="曳航費(浚渫船）"/>
      <sheetName val="曳航費(台船）"/>
      <sheetName val="曳航費(起重機船）"/>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00"/>
      <sheetName val="設計総括表"/>
      <sheetName val="工事費内訳表"/>
      <sheetName val="事業の目的"/>
      <sheetName val="図面台紙"/>
      <sheetName val="凡例"/>
      <sheetName val="鏡"/>
      <sheetName val="委託総"/>
      <sheetName val="土質内"/>
      <sheetName val="土質単"/>
      <sheetName val="測量内 "/>
      <sheetName val="測量単"/>
      <sheetName val="設計内"/>
      <sheetName val="設計単"/>
      <sheetName val="磁気内"/>
      <sheetName val="磁気単"/>
      <sheetName val="潜水内"/>
      <sheetName val="潜水単"/>
      <sheetName val="数量総 "/>
      <sheetName val="明細"/>
    </sheetNames>
    <sheetDataSet>
      <sheetData sheetId="15">
        <row r="43">
          <cell r="D43">
            <v>379086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B2:Q44"/>
  <sheetViews>
    <sheetView tabSelected="1" zoomScalePageLayoutView="0" workbookViewId="0" topLeftCell="A1">
      <selection activeCell="B18" sqref="B18"/>
    </sheetView>
  </sheetViews>
  <sheetFormatPr defaultColWidth="9.00390625" defaultRowHeight="13.5"/>
  <cols>
    <col min="1" max="1" width="3.00390625" style="342" customWidth="1"/>
    <col min="2" max="2" width="20.00390625" style="342" customWidth="1"/>
    <col min="3" max="4" width="14.25390625" style="342" customWidth="1"/>
    <col min="5" max="5" width="9.375" style="342" customWidth="1"/>
    <col min="6" max="6" width="15.125" style="342" customWidth="1"/>
    <col min="7" max="7" width="10.625" style="342" customWidth="1"/>
    <col min="8" max="8" width="5.125" style="342" customWidth="1"/>
    <col min="9" max="9" width="9.00390625" style="342" customWidth="1"/>
    <col min="10" max="10" width="3.00390625" style="342" customWidth="1"/>
    <col min="11" max="11" width="20.00390625" style="342" customWidth="1"/>
    <col min="12" max="13" width="14.25390625" style="342" customWidth="1"/>
    <col min="14" max="14" width="9.375" style="342" customWidth="1"/>
    <col min="15" max="15" width="15.125" style="342" customWidth="1"/>
    <col min="16" max="16" width="10.625" style="342" customWidth="1"/>
    <col min="17" max="17" width="2.625" style="342" customWidth="1"/>
    <col min="18" max="16384" width="9.00390625" style="342" customWidth="1"/>
  </cols>
  <sheetData>
    <row r="1" ht="15"/>
    <row r="2" spans="2:17" ht="16.5">
      <c r="B2" s="343" t="s">
        <v>293</v>
      </c>
      <c r="C2" s="344"/>
      <c r="D2" s="344"/>
      <c r="E2" s="344"/>
      <c r="F2" s="344"/>
      <c r="G2" s="344"/>
      <c r="H2" s="344"/>
      <c r="K2" s="343" t="s">
        <v>293</v>
      </c>
      <c r="L2" s="344"/>
      <c r="M2" s="344"/>
      <c r="N2" s="344"/>
      <c r="O2" s="344"/>
      <c r="P2" s="344"/>
      <c r="Q2" s="344"/>
    </row>
    <row r="3" spans="2:17" ht="15" customHeight="1">
      <c r="B3" s="344" t="s">
        <v>250</v>
      </c>
      <c r="C3" s="344"/>
      <c r="D3" s="344"/>
      <c r="E3" s="344"/>
      <c r="F3" s="362" t="s">
        <v>276</v>
      </c>
      <c r="G3" s="362"/>
      <c r="H3" s="353"/>
      <c r="K3" s="344" t="s">
        <v>250</v>
      </c>
      <c r="L3" s="344"/>
      <c r="M3" s="344"/>
      <c r="N3" s="344"/>
      <c r="O3" s="362" t="s">
        <v>276</v>
      </c>
      <c r="P3" s="362"/>
      <c r="Q3" s="353"/>
    </row>
    <row r="4" spans="2:17" ht="15" customHeight="1">
      <c r="B4" s="344" t="s">
        <v>251</v>
      </c>
      <c r="C4" s="344"/>
      <c r="D4" s="344"/>
      <c r="E4" s="344"/>
      <c r="F4" s="362" t="s">
        <v>275</v>
      </c>
      <c r="G4" s="362"/>
      <c r="H4" s="353"/>
      <c r="K4" s="344" t="s">
        <v>251</v>
      </c>
      <c r="L4" s="344"/>
      <c r="M4" s="344"/>
      <c r="N4" s="344"/>
      <c r="O4" s="362" t="s">
        <v>275</v>
      </c>
      <c r="P4" s="362"/>
      <c r="Q4" s="353"/>
    </row>
    <row r="5" spans="2:17" ht="16.5">
      <c r="B5" s="344"/>
      <c r="C5" s="344"/>
      <c r="D5" s="344"/>
      <c r="E5" s="344"/>
      <c r="F5" s="344"/>
      <c r="G5" s="344"/>
      <c r="H5" s="344"/>
      <c r="K5" s="344"/>
      <c r="L5" s="344"/>
      <c r="M5" s="344"/>
      <c r="N5" s="344"/>
      <c r="O5" s="344"/>
      <c r="P5" s="344"/>
      <c r="Q5" s="344"/>
    </row>
    <row r="6" spans="2:17" ht="16.5">
      <c r="B6" s="344" t="s">
        <v>252</v>
      </c>
      <c r="C6" s="344"/>
      <c r="D6" s="344"/>
      <c r="E6" s="344"/>
      <c r="F6" s="344"/>
      <c r="G6" s="344"/>
      <c r="H6" s="344"/>
      <c r="K6" s="344" t="s">
        <v>252</v>
      </c>
      <c r="L6" s="344"/>
      <c r="M6" s="344"/>
      <c r="N6" s="344"/>
      <c r="O6" s="344"/>
      <c r="P6" s="344"/>
      <c r="Q6" s="344"/>
    </row>
    <row r="7" spans="2:17" ht="16.5">
      <c r="B7" s="344"/>
      <c r="C7" s="344"/>
      <c r="D7" s="344"/>
      <c r="E7" s="344"/>
      <c r="F7" s="344"/>
      <c r="G7" s="344"/>
      <c r="H7" s="344"/>
      <c r="K7" s="344"/>
      <c r="L7" s="344"/>
      <c r="M7" s="344"/>
      <c r="N7" s="344"/>
      <c r="O7" s="344"/>
      <c r="P7" s="344"/>
      <c r="Q7" s="344"/>
    </row>
    <row r="8" spans="3:17" ht="16.5">
      <c r="C8" s="344"/>
      <c r="D8" s="344"/>
      <c r="E8" s="344"/>
      <c r="F8" s="344"/>
      <c r="G8" s="349" t="s">
        <v>291</v>
      </c>
      <c r="H8" s="344"/>
      <c r="K8" s="344" t="s">
        <v>292</v>
      </c>
      <c r="L8" s="344"/>
      <c r="M8" s="344"/>
      <c r="N8" s="344"/>
      <c r="O8" s="344"/>
      <c r="P8" s="344"/>
      <c r="Q8" s="344"/>
    </row>
    <row r="9" spans="2:17" ht="16.5">
      <c r="B9" s="344"/>
      <c r="C9" s="344"/>
      <c r="D9" s="344"/>
      <c r="E9" s="344"/>
      <c r="F9" s="344"/>
      <c r="G9" s="344"/>
      <c r="H9" s="344"/>
      <c r="K9" s="344"/>
      <c r="L9" s="344"/>
      <c r="M9" s="344"/>
      <c r="N9" s="344"/>
      <c r="O9" s="344"/>
      <c r="P9" s="344"/>
      <c r="Q9" s="344"/>
    </row>
    <row r="10" spans="2:17" ht="16.5">
      <c r="B10" s="344"/>
      <c r="C10" s="344"/>
      <c r="D10" s="344"/>
      <c r="E10" s="344"/>
      <c r="F10" s="344"/>
      <c r="G10" s="344"/>
      <c r="H10" s="344"/>
      <c r="K10" s="344"/>
      <c r="L10" s="344"/>
      <c r="M10" s="344"/>
      <c r="N10" s="344"/>
      <c r="O10" s="344"/>
      <c r="P10" s="344"/>
      <c r="Q10" s="344"/>
    </row>
    <row r="11" spans="8:17" ht="20.25">
      <c r="H11" s="354"/>
      <c r="Q11" s="354"/>
    </row>
    <row r="12" spans="2:17" ht="20.25">
      <c r="B12" s="363" t="s">
        <v>277</v>
      </c>
      <c r="C12" s="363"/>
      <c r="D12" s="363"/>
      <c r="E12" s="363"/>
      <c r="F12" s="363"/>
      <c r="G12" s="363"/>
      <c r="H12" s="344"/>
      <c r="K12" s="363" t="s">
        <v>277</v>
      </c>
      <c r="L12" s="363"/>
      <c r="M12" s="363"/>
      <c r="N12" s="363"/>
      <c r="O12" s="363"/>
      <c r="P12" s="363"/>
      <c r="Q12" s="344"/>
    </row>
    <row r="13" spans="2:17" ht="16.5">
      <c r="B13" s="344"/>
      <c r="C13" s="344"/>
      <c r="D13" s="344"/>
      <c r="E13" s="344"/>
      <c r="F13" s="344"/>
      <c r="G13" s="344"/>
      <c r="H13" s="344"/>
      <c r="K13" s="344"/>
      <c r="L13" s="344"/>
      <c r="M13" s="344"/>
      <c r="N13" s="344"/>
      <c r="O13" s="344"/>
      <c r="P13" s="344"/>
      <c r="Q13" s="344"/>
    </row>
    <row r="14" ht="15"/>
    <row r="15" ht="15"/>
    <row r="16" spans="2:17" ht="16.5">
      <c r="B16" s="344" t="s">
        <v>253</v>
      </c>
      <c r="C16" s="344"/>
      <c r="D16" s="344"/>
      <c r="E16" s="344"/>
      <c r="F16" s="344"/>
      <c r="G16" s="344"/>
      <c r="H16" s="344"/>
      <c r="K16" s="344" t="s">
        <v>253</v>
      </c>
      <c r="L16" s="344"/>
      <c r="M16" s="344"/>
      <c r="N16" s="344"/>
      <c r="O16" s="344"/>
      <c r="P16" s="344"/>
      <c r="Q16" s="344"/>
    </row>
    <row r="17" spans="2:17" ht="16.5">
      <c r="B17" s="344" t="s">
        <v>294</v>
      </c>
      <c r="C17" s="344"/>
      <c r="D17" s="344"/>
      <c r="E17" s="344"/>
      <c r="F17" s="344"/>
      <c r="G17" s="344"/>
      <c r="H17" s="344"/>
      <c r="K17" s="344" t="s">
        <v>274</v>
      </c>
      <c r="L17" s="344"/>
      <c r="M17" s="344"/>
      <c r="N17" s="344"/>
      <c r="O17" s="344"/>
      <c r="P17" s="344"/>
      <c r="Q17" s="344"/>
    </row>
    <row r="18" spans="2:11" ht="15">
      <c r="B18" s="342" t="s">
        <v>254</v>
      </c>
      <c r="K18" s="342" t="s">
        <v>254</v>
      </c>
    </row>
    <row r="19" spans="8:17" ht="15">
      <c r="H19" s="355"/>
      <c r="Q19" s="355"/>
    </row>
    <row r="20" spans="2:11" ht="15">
      <c r="B20" s="342" t="s">
        <v>254</v>
      </c>
      <c r="K20" s="342" t="s">
        <v>254</v>
      </c>
    </row>
    <row r="21" spans="2:17" ht="19.5" customHeight="1">
      <c r="B21" s="364" t="s">
        <v>273</v>
      </c>
      <c r="C21" s="364"/>
      <c r="D21" s="364"/>
      <c r="E21" s="364"/>
      <c r="F21" s="364"/>
      <c r="G21" s="364"/>
      <c r="H21" s="350"/>
      <c r="K21" s="364" t="s">
        <v>273</v>
      </c>
      <c r="L21" s="364"/>
      <c r="M21" s="364"/>
      <c r="N21" s="364"/>
      <c r="O21" s="364"/>
      <c r="P21" s="364"/>
      <c r="Q21" s="350"/>
    </row>
    <row r="22" spans="8:17" ht="19.5" customHeight="1">
      <c r="H22" s="350"/>
      <c r="Q22" s="350"/>
    </row>
    <row r="23" spans="2:17" ht="19.5" customHeight="1">
      <c r="B23" s="365" t="s">
        <v>255</v>
      </c>
      <c r="C23" s="356" t="s">
        <v>272</v>
      </c>
      <c r="D23" s="356" t="s">
        <v>256</v>
      </c>
      <c r="E23" s="356" t="s">
        <v>257</v>
      </c>
      <c r="F23" s="356" t="s">
        <v>258</v>
      </c>
      <c r="G23" s="367" t="s">
        <v>259</v>
      </c>
      <c r="H23" s="351"/>
      <c r="K23" s="365" t="s">
        <v>255</v>
      </c>
      <c r="L23" s="356" t="s">
        <v>272</v>
      </c>
      <c r="M23" s="356" t="s">
        <v>256</v>
      </c>
      <c r="N23" s="356" t="s">
        <v>257</v>
      </c>
      <c r="O23" s="356" t="s">
        <v>258</v>
      </c>
      <c r="P23" s="367" t="s">
        <v>259</v>
      </c>
      <c r="Q23" s="351"/>
    </row>
    <row r="24" spans="2:17" ht="19.5" customHeight="1">
      <c r="B24" s="366"/>
      <c r="C24" s="345" t="s">
        <v>260</v>
      </c>
      <c r="D24" s="345" t="s">
        <v>261</v>
      </c>
      <c r="E24" s="345" t="s">
        <v>262</v>
      </c>
      <c r="F24" s="345" t="s">
        <v>263</v>
      </c>
      <c r="G24" s="368"/>
      <c r="H24" s="351"/>
      <c r="K24" s="366"/>
      <c r="L24" s="345" t="s">
        <v>286</v>
      </c>
      <c r="M24" s="345" t="s">
        <v>287</v>
      </c>
      <c r="N24" s="345" t="s">
        <v>288</v>
      </c>
      <c r="O24" s="345" t="s">
        <v>289</v>
      </c>
      <c r="P24" s="368"/>
      <c r="Q24" s="351"/>
    </row>
    <row r="25" spans="2:17" ht="19.5" customHeight="1">
      <c r="B25" s="346"/>
      <c r="C25" s="347" t="s">
        <v>264</v>
      </c>
      <c r="D25" s="347" t="s">
        <v>264</v>
      </c>
      <c r="E25" s="347" t="s">
        <v>265</v>
      </c>
      <c r="F25" s="347" t="s">
        <v>264</v>
      </c>
      <c r="G25" s="346"/>
      <c r="H25" s="351"/>
      <c r="K25" s="346"/>
      <c r="L25" s="347" t="s">
        <v>264</v>
      </c>
      <c r="M25" s="347" t="s">
        <v>264</v>
      </c>
      <c r="N25" s="347" t="s">
        <v>265</v>
      </c>
      <c r="O25" s="347" t="s">
        <v>264</v>
      </c>
      <c r="P25" s="346"/>
      <c r="Q25" s="351"/>
    </row>
    <row r="26" spans="2:17" ht="19.5" customHeight="1">
      <c r="B26" s="357" t="s">
        <v>266</v>
      </c>
      <c r="C26" s="357"/>
      <c r="D26" s="357"/>
      <c r="E26" s="357"/>
      <c r="F26" s="357"/>
      <c r="G26" s="357"/>
      <c r="H26" s="351"/>
      <c r="K26" s="357" t="s">
        <v>266</v>
      </c>
      <c r="L26" s="357"/>
      <c r="M26" s="357"/>
      <c r="N26" s="357"/>
      <c r="O26" s="357"/>
      <c r="P26" s="357"/>
      <c r="Q26" s="351"/>
    </row>
    <row r="27" spans="2:17" ht="19.5" customHeight="1">
      <c r="B27" s="346"/>
      <c r="C27" s="346"/>
      <c r="D27" s="346"/>
      <c r="E27" s="346"/>
      <c r="F27" s="346"/>
      <c r="G27" s="346"/>
      <c r="H27" s="351"/>
      <c r="K27" s="346"/>
      <c r="L27" s="346"/>
      <c r="M27" s="346"/>
      <c r="N27" s="346"/>
      <c r="O27" s="346"/>
      <c r="P27" s="346"/>
      <c r="Q27" s="351"/>
    </row>
    <row r="28" spans="2:17" ht="19.5" customHeight="1">
      <c r="B28" s="346"/>
      <c r="C28" s="346"/>
      <c r="D28" s="346"/>
      <c r="E28" s="346"/>
      <c r="F28" s="346"/>
      <c r="G28" s="346"/>
      <c r="H28" s="351"/>
      <c r="K28" s="359" t="s">
        <v>278</v>
      </c>
      <c r="L28" s="359" t="s">
        <v>285</v>
      </c>
      <c r="M28" s="346"/>
      <c r="N28" s="346"/>
      <c r="O28" s="346"/>
      <c r="P28" s="346"/>
      <c r="Q28" s="351"/>
    </row>
    <row r="29" spans="2:17" ht="19.5" customHeight="1">
      <c r="B29" s="346"/>
      <c r="C29" s="346"/>
      <c r="D29" s="346"/>
      <c r="E29" s="346"/>
      <c r="F29" s="346"/>
      <c r="G29" s="346"/>
      <c r="H29" s="351"/>
      <c r="K29" s="360"/>
      <c r="L29" s="358"/>
      <c r="M29" s="346"/>
      <c r="N29" s="346"/>
      <c r="O29" s="346"/>
      <c r="P29" s="346"/>
      <c r="Q29" s="351"/>
    </row>
    <row r="30" spans="2:16" ht="19.5" customHeight="1">
      <c r="B30" s="346"/>
      <c r="C30" s="346"/>
      <c r="D30" s="346"/>
      <c r="E30" s="346"/>
      <c r="F30" s="346"/>
      <c r="G30" s="346"/>
      <c r="K30" s="358"/>
      <c r="L30" s="358"/>
      <c r="M30" s="346"/>
      <c r="N30" s="346"/>
      <c r="O30" s="346"/>
      <c r="P30" s="346"/>
    </row>
    <row r="31" spans="2:16" ht="19.5" customHeight="1">
      <c r="B31" s="346"/>
      <c r="C31" s="346"/>
      <c r="D31" s="346"/>
      <c r="E31" s="346"/>
      <c r="F31" s="346"/>
      <c r="G31" s="346"/>
      <c r="K31" s="358"/>
      <c r="L31" s="358"/>
      <c r="M31" s="346"/>
      <c r="N31" s="346"/>
      <c r="O31" s="346"/>
      <c r="P31" s="346"/>
    </row>
    <row r="32" spans="2:16" ht="19.5" customHeight="1">
      <c r="B32" s="346" t="s">
        <v>249</v>
      </c>
      <c r="C32" s="346"/>
      <c r="D32" s="346"/>
      <c r="E32" s="346"/>
      <c r="F32" s="346"/>
      <c r="G32" s="346"/>
      <c r="K32" s="359" t="s">
        <v>280</v>
      </c>
      <c r="L32" s="359" t="s">
        <v>281</v>
      </c>
      <c r="M32" s="346"/>
      <c r="N32" s="346"/>
      <c r="O32" s="346"/>
      <c r="P32" s="346"/>
    </row>
    <row r="33" spans="2:16" ht="19.5" customHeight="1">
      <c r="B33" s="346" t="s">
        <v>267</v>
      </c>
      <c r="C33" s="346"/>
      <c r="D33" s="346"/>
      <c r="E33" s="346"/>
      <c r="F33" s="346"/>
      <c r="G33" s="346"/>
      <c r="K33" s="346" t="s">
        <v>267</v>
      </c>
      <c r="L33" s="346"/>
      <c r="M33" s="346"/>
      <c r="N33" s="346"/>
      <c r="O33" s="346"/>
      <c r="P33" s="346"/>
    </row>
    <row r="34" spans="2:16" ht="20.25" customHeight="1">
      <c r="B34" s="346"/>
      <c r="C34" s="346"/>
      <c r="D34" s="346"/>
      <c r="E34" s="346"/>
      <c r="F34" s="346"/>
      <c r="G34" s="346"/>
      <c r="K34" s="361" t="s">
        <v>282</v>
      </c>
      <c r="L34" s="348"/>
      <c r="M34" s="348"/>
      <c r="N34" s="348"/>
      <c r="O34" s="348"/>
      <c r="P34" s="348"/>
    </row>
    <row r="35" spans="2:7" ht="20.25" customHeight="1">
      <c r="B35" s="346"/>
      <c r="C35" s="346"/>
      <c r="D35" s="346"/>
      <c r="E35" s="346"/>
      <c r="F35" s="346"/>
      <c r="G35" s="346"/>
    </row>
    <row r="36" spans="2:7" ht="20.25" customHeight="1">
      <c r="B36" s="346" t="s">
        <v>249</v>
      </c>
      <c r="C36" s="346"/>
      <c r="D36" s="346"/>
      <c r="E36" s="346"/>
      <c r="F36" s="346"/>
      <c r="G36" s="346"/>
    </row>
    <row r="37" spans="2:11" ht="20.25" customHeight="1">
      <c r="B37" s="348" t="s">
        <v>267</v>
      </c>
      <c r="C37" s="348"/>
      <c r="D37" s="348"/>
      <c r="E37" s="348"/>
      <c r="F37" s="348"/>
      <c r="G37" s="348"/>
      <c r="K37" s="352" t="s">
        <v>268</v>
      </c>
    </row>
    <row r="38" ht="20.25" customHeight="1">
      <c r="K38" s="352" t="s">
        <v>269</v>
      </c>
    </row>
    <row r="39" ht="20.25" customHeight="1">
      <c r="K39" s="352" t="s">
        <v>279</v>
      </c>
    </row>
    <row r="40" ht="20.25" customHeight="1">
      <c r="K40" s="352" t="s">
        <v>284</v>
      </c>
    </row>
    <row r="41" ht="20.25" customHeight="1">
      <c r="K41" s="352" t="s">
        <v>270</v>
      </c>
    </row>
    <row r="42" ht="20.25" customHeight="1">
      <c r="K42" s="352" t="s">
        <v>271</v>
      </c>
    </row>
    <row r="43" ht="20.25" customHeight="1">
      <c r="K43" s="352" t="s">
        <v>283</v>
      </c>
    </row>
    <row r="44" ht="20.25" customHeight="1">
      <c r="K44" s="352" t="s">
        <v>290</v>
      </c>
    </row>
  </sheetData>
  <sheetProtection/>
  <mergeCells count="12">
    <mergeCell ref="B21:G21"/>
    <mergeCell ref="K21:P21"/>
    <mergeCell ref="B23:B24"/>
    <mergeCell ref="G23:G24"/>
    <mergeCell ref="K23:K24"/>
    <mergeCell ref="P23:P24"/>
    <mergeCell ref="F3:G3"/>
    <mergeCell ref="O3:P3"/>
    <mergeCell ref="F4:G4"/>
    <mergeCell ref="O4:P4"/>
    <mergeCell ref="B12:G12"/>
    <mergeCell ref="K12:P12"/>
  </mergeCells>
  <printOptions/>
  <pageMargins left="0.7" right="0.4" top="0.79"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O20"/>
  <sheetViews>
    <sheetView zoomScalePageLayoutView="0" workbookViewId="0" topLeftCell="A1">
      <selection activeCell="B5" sqref="B5:Q6"/>
    </sheetView>
  </sheetViews>
  <sheetFormatPr defaultColWidth="9.00390625" defaultRowHeight="13.5"/>
  <cols>
    <col min="1" max="1" width="6.125" style="1" customWidth="1"/>
    <col min="2" max="2" width="7.125" style="1" customWidth="1"/>
    <col min="3" max="3" width="5.375" style="1" customWidth="1"/>
    <col min="4" max="6" width="8.125" style="1" customWidth="1"/>
    <col min="7" max="8" width="11.375" style="1" bestFit="1" customWidth="1"/>
    <col min="9" max="9" width="11.375" style="1" customWidth="1"/>
    <col min="10" max="10" width="10.25390625" style="1" bestFit="1" customWidth="1"/>
    <col min="11" max="12" width="11.375" style="1" bestFit="1" customWidth="1"/>
    <col min="13" max="13" width="11.375" style="1" customWidth="1"/>
    <col min="14" max="14" width="11.375" style="1" bestFit="1" customWidth="1"/>
    <col min="15" max="15" width="7.25390625" style="1" customWidth="1"/>
    <col min="16" max="16384" width="9.00390625" style="1" customWidth="1"/>
  </cols>
  <sheetData>
    <row r="1" ht="14.25">
      <c r="A1" s="28" t="s">
        <v>0</v>
      </c>
    </row>
    <row r="3" ht="14.25">
      <c r="A3" s="28" t="s">
        <v>97</v>
      </c>
    </row>
    <row r="5" spans="1:15" ht="14.25">
      <c r="A5" s="369" t="s">
        <v>90</v>
      </c>
      <c r="B5" s="369"/>
      <c r="C5" s="369"/>
      <c r="D5" s="369"/>
      <c r="E5" s="369"/>
      <c r="F5" s="369"/>
      <c r="G5" s="369"/>
      <c r="H5" s="369"/>
      <c r="I5" s="369"/>
      <c r="J5" s="369"/>
      <c r="K5" s="369"/>
      <c r="L5" s="369"/>
      <c r="M5" s="369"/>
      <c r="N5" s="369"/>
      <c r="O5" s="369"/>
    </row>
    <row r="6" spans="1:15" ht="13.5">
      <c r="A6" s="371" t="s">
        <v>1</v>
      </c>
      <c r="B6" s="370" t="s">
        <v>2</v>
      </c>
      <c r="C6" s="370" t="s">
        <v>91</v>
      </c>
      <c r="D6" s="370" t="s">
        <v>3</v>
      </c>
      <c r="E6" s="370"/>
      <c r="F6" s="370"/>
      <c r="G6" s="370" t="s">
        <v>15</v>
      </c>
      <c r="H6" s="370"/>
      <c r="I6" s="370"/>
      <c r="J6" s="370"/>
      <c r="K6" s="370" t="s">
        <v>16</v>
      </c>
      <c r="L6" s="370"/>
      <c r="M6" s="370"/>
      <c r="N6" s="370"/>
      <c r="O6" s="371" t="s">
        <v>11</v>
      </c>
    </row>
    <row r="7" spans="1:15" ht="13.5" customHeight="1">
      <c r="A7" s="372"/>
      <c r="B7" s="370"/>
      <c r="C7" s="370"/>
      <c r="D7" s="370" t="s">
        <v>4</v>
      </c>
      <c r="E7" s="370" t="s">
        <v>5</v>
      </c>
      <c r="F7" s="370" t="s">
        <v>92</v>
      </c>
      <c r="G7" s="370" t="s">
        <v>7</v>
      </c>
      <c r="H7" s="370" t="s">
        <v>8</v>
      </c>
      <c r="I7" s="370"/>
      <c r="J7" s="370"/>
      <c r="K7" s="370" t="s">
        <v>7</v>
      </c>
      <c r="L7" s="370" t="s">
        <v>8</v>
      </c>
      <c r="M7" s="370"/>
      <c r="N7" s="370"/>
      <c r="O7" s="372"/>
    </row>
    <row r="8" spans="1:15" ht="13.5" customHeight="1">
      <c r="A8" s="372"/>
      <c r="B8" s="370"/>
      <c r="C8" s="370"/>
      <c r="D8" s="370"/>
      <c r="E8" s="370"/>
      <c r="F8" s="370"/>
      <c r="G8" s="370"/>
      <c r="H8" s="370" t="s">
        <v>9</v>
      </c>
      <c r="I8" s="370" t="s">
        <v>98</v>
      </c>
      <c r="J8" s="78"/>
      <c r="K8" s="370"/>
      <c r="L8" s="370" t="s">
        <v>9</v>
      </c>
      <c r="M8" s="370" t="s">
        <v>98</v>
      </c>
      <c r="N8" s="80"/>
      <c r="O8" s="372"/>
    </row>
    <row r="9" spans="1:15" ht="13.5">
      <c r="A9" s="372"/>
      <c r="B9" s="370"/>
      <c r="C9" s="370"/>
      <c r="D9" s="370"/>
      <c r="E9" s="370"/>
      <c r="F9" s="370"/>
      <c r="G9" s="370"/>
      <c r="H9" s="370"/>
      <c r="I9" s="370"/>
      <c r="J9" s="79" t="s">
        <v>93</v>
      </c>
      <c r="K9" s="370"/>
      <c r="L9" s="370"/>
      <c r="M9" s="370"/>
      <c r="N9" s="79" t="s">
        <v>93</v>
      </c>
      <c r="O9" s="372"/>
    </row>
    <row r="10" spans="1:15" ht="13.5">
      <c r="A10" s="373"/>
      <c r="B10" s="370"/>
      <c r="C10" s="370"/>
      <c r="D10" s="370"/>
      <c r="E10" s="370"/>
      <c r="F10" s="370"/>
      <c r="G10" s="370"/>
      <c r="H10" s="370"/>
      <c r="I10" s="370"/>
      <c r="J10" s="81"/>
      <c r="K10" s="370"/>
      <c r="L10" s="370"/>
      <c r="M10" s="370"/>
      <c r="N10" s="82"/>
      <c r="O10" s="373"/>
    </row>
    <row r="11" spans="1:15" ht="13.5">
      <c r="A11" s="374" t="s">
        <v>95</v>
      </c>
      <c r="B11" s="375" t="s">
        <v>13</v>
      </c>
      <c r="C11" s="375" t="s">
        <v>94</v>
      </c>
      <c r="D11" s="55"/>
      <c r="E11" s="53"/>
      <c r="F11" s="53"/>
      <c r="G11" s="56" t="s">
        <v>14</v>
      </c>
      <c r="H11" s="56" t="s">
        <v>14</v>
      </c>
      <c r="I11" s="56" t="s">
        <v>14</v>
      </c>
      <c r="J11" s="56" t="s">
        <v>14</v>
      </c>
      <c r="K11" s="56" t="s">
        <v>14</v>
      </c>
      <c r="L11" s="56" t="s">
        <v>14</v>
      </c>
      <c r="M11" s="56" t="s">
        <v>14</v>
      </c>
      <c r="N11" s="56" t="s">
        <v>14</v>
      </c>
      <c r="O11" s="53"/>
    </row>
    <row r="12" spans="1:15" ht="13.5">
      <c r="A12" s="374"/>
      <c r="B12" s="376"/>
      <c r="C12" s="376"/>
      <c r="E12" s="58"/>
      <c r="F12" s="58"/>
      <c r="G12" s="84"/>
      <c r="H12" s="84"/>
      <c r="I12" s="84"/>
      <c r="J12" s="84"/>
      <c r="K12" s="84"/>
      <c r="L12" s="84"/>
      <c r="M12" s="84"/>
      <c r="N12" s="84"/>
      <c r="O12" s="58"/>
    </row>
    <row r="13" spans="1:15" ht="13.5">
      <c r="A13" s="374"/>
      <c r="B13" s="376" t="s">
        <v>12</v>
      </c>
      <c r="C13" s="376" t="s">
        <v>13</v>
      </c>
      <c r="D13" s="69" t="s">
        <v>96</v>
      </c>
      <c r="E13" s="58"/>
      <c r="F13" s="58"/>
      <c r="G13" s="60"/>
      <c r="H13" s="60"/>
      <c r="I13" s="60"/>
      <c r="J13" s="60"/>
      <c r="K13" s="60"/>
      <c r="L13" s="60"/>
      <c r="M13" s="60"/>
      <c r="N13" s="60"/>
      <c r="O13" s="58"/>
    </row>
    <row r="14" spans="1:15" ht="13.5">
      <c r="A14" s="374"/>
      <c r="B14" s="376"/>
      <c r="C14" s="376"/>
      <c r="D14" s="70" t="s">
        <v>106</v>
      </c>
      <c r="E14" s="61">
        <v>40172</v>
      </c>
      <c r="F14" s="83">
        <v>40255</v>
      </c>
      <c r="G14" s="62">
        <v>200000000</v>
      </c>
      <c r="H14" s="62">
        <f>ROUNDDOWN(G14*0.9,0)</f>
        <v>180000000</v>
      </c>
      <c r="I14" s="62">
        <v>0</v>
      </c>
      <c r="J14" s="62">
        <f>G14-H14</f>
        <v>20000000</v>
      </c>
      <c r="K14" s="62">
        <v>200000000</v>
      </c>
      <c r="L14" s="62">
        <f>ROUNDDOWN(K14*0.9,0)</f>
        <v>180000000</v>
      </c>
      <c r="M14" s="60">
        <v>0</v>
      </c>
      <c r="N14" s="60">
        <f>K14-L14</f>
        <v>20000000</v>
      </c>
      <c r="O14" s="60"/>
    </row>
    <row r="15" spans="1:15" ht="13.5">
      <c r="A15" s="374"/>
      <c r="B15" s="376"/>
      <c r="C15" s="376"/>
      <c r="D15" s="57"/>
      <c r="E15" s="61"/>
      <c r="F15" s="61"/>
      <c r="G15" s="62"/>
      <c r="H15" s="62"/>
      <c r="I15" s="62"/>
      <c r="J15" s="62"/>
      <c r="K15" s="62"/>
      <c r="L15" s="62"/>
      <c r="M15" s="60"/>
      <c r="N15" s="60"/>
      <c r="O15" s="60"/>
    </row>
    <row r="16" spans="1:15" ht="13.5">
      <c r="A16" s="374"/>
      <c r="B16" s="376"/>
      <c r="C16" s="376"/>
      <c r="D16" s="57"/>
      <c r="E16" s="59"/>
      <c r="F16" s="59"/>
      <c r="G16" s="60"/>
      <c r="H16" s="60"/>
      <c r="I16" s="60"/>
      <c r="J16" s="60"/>
      <c r="K16" s="60"/>
      <c r="L16" s="60"/>
      <c r="M16" s="60"/>
      <c r="N16" s="60"/>
      <c r="O16" s="60"/>
    </row>
    <row r="17" spans="1:15" ht="13.5">
      <c r="A17" s="374"/>
      <c r="B17" s="377"/>
      <c r="C17" s="377"/>
      <c r="D17" s="54"/>
      <c r="E17" s="54"/>
      <c r="F17" s="54"/>
      <c r="G17" s="85"/>
      <c r="H17" s="85"/>
      <c r="I17" s="85"/>
      <c r="J17" s="85"/>
      <c r="K17" s="85"/>
      <c r="L17" s="85"/>
      <c r="M17" s="85"/>
      <c r="N17" s="85"/>
      <c r="O17" s="54"/>
    </row>
    <row r="19" ht="13.5">
      <c r="L19" s="5"/>
    </row>
    <row r="20" ht="13.5">
      <c r="G20" s="4"/>
    </row>
  </sheetData>
  <sheetProtection/>
  <mergeCells count="22">
    <mergeCell ref="A11:A17"/>
    <mergeCell ref="B11:B17"/>
    <mergeCell ref="C11:C17"/>
    <mergeCell ref="B6:B10"/>
    <mergeCell ref="A6:A10"/>
    <mergeCell ref="C6:C10"/>
    <mergeCell ref="D7:D10"/>
    <mergeCell ref="L7:N7"/>
    <mergeCell ref="G7:G10"/>
    <mergeCell ref="K7:K10"/>
    <mergeCell ref="E7:E10"/>
    <mergeCell ref="F7:F10"/>
    <mergeCell ref="A5:O5"/>
    <mergeCell ref="L8:L10"/>
    <mergeCell ref="M8:M10"/>
    <mergeCell ref="H7:J7"/>
    <mergeCell ref="H8:H10"/>
    <mergeCell ref="I8:I10"/>
    <mergeCell ref="O6:O10"/>
    <mergeCell ref="D6:F6"/>
    <mergeCell ref="G6:J6"/>
    <mergeCell ref="K6:N6"/>
  </mergeCells>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4"/>
  </sheetPr>
  <dimension ref="B1:BR30"/>
  <sheetViews>
    <sheetView view="pageBreakPreview" zoomScaleNormal="115" zoomScaleSheetLayoutView="100" zoomScalePageLayoutView="0" workbookViewId="0" topLeftCell="A1">
      <selection activeCell="B5" sqref="B5:Q6"/>
    </sheetView>
  </sheetViews>
  <sheetFormatPr defaultColWidth="9.00390625" defaultRowHeight="13.5"/>
  <cols>
    <col min="1" max="1" width="2.375" style="7" customWidth="1"/>
    <col min="2" max="2" width="9.00390625" style="7" customWidth="1"/>
    <col min="3" max="3" width="10.375" style="7" customWidth="1"/>
    <col min="4" max="7" width="9.125" style="7" customWidth="1"/>
    <col min="8" max="8" width="5.625" style="7" customWidth="1"/>
    <col min="9" max="9" width="9.125" style="7" customWidth="1"/>
    <col min="10" max="12" width="5.625" style="7" customWidth="1"/>
    <col min="13" max="13" width="7.00390625" style="8" customWidth="1"/>
    <col min="14" max="15" width="9.125" style="7" customWidth="1"/>
    <col min="16" max="16" width="5.625" style="7" customWidth="1"/>
    <col min="17" max="17" width="9.125" style="7" customWidth="1"/>
    <col min="18" max="18" width="5.625" style="7" customWidth="1"/>
    <col min="19" max="19" width="2.00390625" style="7" customWidth="1"/>
    <col min="20" max="20" width="9.00390625" style="7" customWidth="1"/>
    <col min="21" max="21" width="9.75390625" style="7" bestFit="1" customWidth="1"/>
    <col min="22" max="22" width="9.00390625" style="7" customWidth="1"/>
    <col min="23" max="23" width="9.75390625" style="7" bestFit="1" customWidth="1"/>
    <col min="24" max="24" width="9.00390625" style="7" customWidth="1"/>
    <col min="25" max="25" width="9.75390625" style="7" bestFit="1" customWidth="1"/>
    <col min="26" max="16384" width="9.00390625" style="7" customWidth="1"/>
  </cols>
  <sheetData>
    <row r="1" ht="19.5" customHeight="1">
      <c r="B1" s="86" t="s">
        <v>35</v>
      </c>
    </row>
    <row r="2" ht="19.5" customHeight="1">
      <c r="B2" s="86" t="s">
        <v>75</v>
      </c>
    </row>
    <row r="3" spans="2:18" ht="19.5" customHeight="1">
      <c r="B3" s="380" t="s">
        <v>86</v>
      </c>
      <c r="C3" s="380"/>
      <c r="D3" s="380"/>
      <c r="E3" s="380"/>
      <c r="F3" s="380"/>
      <c r="G3" s="380"/>
      <c r="H3" s="380"/>
      <c r="I3" s="380"/>
      <c r="J3" s="380"/>
      <c r="K3" s="380"/>
      <c r="L3" s="380"/>
      <c r="M3" s="380"/>
      <c r="N3" s="380"/>
      <c r="O3" s="380"/>
      <c r="P3" s="380"/>
      <c r="Q3" s="380"/>
      <c r="R3" s="380"/>
    </row>
    <row r="4" spans="2:18" ht="19.5" customHeight="1">
      <c r="B4" s="381" t="s">
        <v>91</v>
      </c>
      <c r="C4" s="378" t="s">
        <v>17</v>
      </c>
      <c r="D4" s="378" t="s">
        <v>7</v>
      </c>
      <c r="E4" s="378" t="s">
        <v>18</v>
      </c>
      <c r="F4" s="378" t="s">
        <v>19</v>
      </c>
      <c r="G4" s="378" t="s">
        <v>20</v>
      </c>
      <c r="H4" s="378"/>
      <c r="I4" s="378"/>
      <c r="J4" s="378"/>
      <c r="K4" s="378"/>
      <c r="L4" s="378"/>
      <c r="M4" s="378" t="s">
        <v>21</v>
      </c>
      <c r="N4" s="378"/>
      <c r="O4" s="378"/>
      <c r="P4" s="378"/>
      <c r="Q4" s="378"/>
      <c r="R4" s="378"/>
    </row>
    <row r="5" spans="2:18" ht="19.5" customHeight="1">
      <c r="B5" s="378"/>
      <c r="C5" s="378"/>
      <c r="D5" s="378"/>
      <c r="E5" s="378"/>
      <c r="F5" s="378"/>
      <c r="G5" s="381" t="s">
        <v>22</v>
      </c>
      <c r="H5" s="379" t="s">
        <v>23</v>
      </c>
      <c r="I5" s="379" t="s">
        <v>24</v>
      </c>
      <c r="J5" s="379" t="s">
        <v>25</v>
      </c>
      <c r="K5" s="379" t="s">
        <v>26</v>
      </c>
      <c r="L5" s="381" t="s">
        <v>27</v>
      </c>
      <c r="M5" s="381" t="s">
        <v>28</v>
      </c>
      <c r="N5" s="9" t="s">
        <v>29</v>
      </c>
      <c r="O5" s="9" t="s">
        <v>30</v>
      </c>
      <c r="P5" s="9" t="s">
        <v>31</v>
      </c>
      <c r="Q5" s="9" t="s">
        <v>32</v>
      </c>
      <c r="R5" s="9" t="s">
        <v>33</v>
      </c>
    </row>
    <row r="6" spans="2:18" ht="19.5" customHeight="1">
      <c r="B6" s="378"/>
      <c r="C6" s="378"/>
      <c r="D6" s="378"/>
      <c r="E6" s="378"/>
      <c r="F6" s="378"/>
      <c r="G6" s="381"/>
      <c r="H6" s="379"/>
      <c r="I6" s="379"/>
      <c r="J6" s="379"/>
      <c r="K6" s="379"/>
      <c r="L6" s="381"/>
      <c r="M6" s="381"/>
      <c r="N6" s="9" t="s">
        <v>76</v>
      </c>
      <c r="O6" s="9" t="s">
        <v>77</v>
      </c>
      <c r="P6" s="9" t="s">
        <v>78</v>
      </c>
      <c r="Q6" s="9" t="s">
        <v>79</v>
      </c>
      <c r="R6" s="9" t="s">
        <v>80</v>
      </c>
    </row>
    <row r="7" spans="2:18" ht="19.5" customHeight="1">
      <c r="B7" s="10"/>
      <c r="C7" s="10"/>
      <c r="D7" s="11" t="s">
        <v>14</v>
      </c>
      <c r="E7" s="11" t="s">
        <v>14</v>
      </c>
      <c r="F7" s="11" t="s">
        <v>14</v>
      </c>
      <c r="G7" s="11" t="s">
        <v>14</v>
      </c>
      <c r="H7" s="11" t="s">
        <v>14</v>
      </c>
      <c r="I7" s="11" t="s">
        <v>14</v>
      </c>
      <c r="J7" s="11" t="s">
        <v>14</v>
      </c>
      <c r="K7" s="11" t="s">
        <v>14</v>
      </c>
      <c r="L7" s="11" t="s">
        <v>14</v>
      </c>
      <c r="M7" s="9"/>
      <c r="N7" s="11" t="s">
        <v>14</v>
      </c>
      <c r="O7" s="11" t="s">
        <v>14</v>
      </c>
      <c r="P7" s="11" t="s">
        <v>14</v>
      </c>
      <c r="Q7" s="11" t="s">
        <v>14</v>
      </c>
      <c r="R7" s="11" t="s">
        <v>14</v>
      </c>
    </row>
    <row r="8" spans="2:19" ht="19.5" customHeight="1">
      <c r="B8" s="9" t="s">
        <v>94</v>
      </c>
      <c r="C8" s="10"/>
      <c r="D8" s="10"/>
      <c r="E8" s="10"/>
      <c r="F8" s="10"/>
      <c r="G8" s="10"/>
      <c r="H8" s="10"/>
      <c r="I8" s="10"/>
      <c r="J8" s="10"/>
      <c r="K8" s="10"/>
      <c r="L8" s="10"/>
      <c r="M8" s="9"/>
      <c r="N8" s="10"/>
      <c r="O8" s="12"/>
      <c r="P8" s="12"/>
      <c r="Q8" s="12"/>
      <c r="R8" s="12"/>
      <c r="S8" s="13"/>
    </row>
    <row r="9" spans="2:19" ht="19.5" customHeight="1">
      <c r="B9" s="10"/>
      <c r="C9" s="10"/>
      <c r="D9" s="19">
        <f>E9+F9</f>
        <v>200000000</v>
      </c>
      <c r="E9" s="20">
        <f>E11+E17</f>
        <v>6850000</v>
      </c>
      <c r="F9" s="19">
        <f>G9+I9</f>
        <v>193150000</v>
      </c>
      <c r="G9" s="19">
        <f>G11+G17</f>
        <v>183350000</v>
      </c>
      <c r="H9" s="21"/>
      <c r="I9" s="19">
        <f>I11+I17</f>
        <v>9800000</v>
      </c>
      <c r="J9" s="21"/>
      <c r="K9" s="21"/>
      <c r="L9" s="21"/>
      <c r="M9" s="22" t="s">
        <v>81</v>
      </c>
      <c r="N9" s="20">
        <f>N11+N17</f>
        <v>180000000</v>
      </c>
      <c r="O9" s="20">
        <f>O11+O17</f>
        <v>180000000</v>
      </c>
      <c r="P9" s="20">
        <v>0</v>
      </c>
      <c r="Q9" s="20">
        <f>N9</f>
        <v>180000000</v>
      </c>
      <c r="R9" s="20">
        <v>0</v>
      </c>
      <c r="S9" s="13"/>
    </row>
    <row r="10" spans="2:26" ht="19.5" customHeight="1">
      <c r="B10" s="10"/>
      <c r="C10" s="10"/>
      <c r="D10" s="21"/>
      <c r="E10" s="20"/>
      <c r="F10" s="19"/>
      <c r="G10" s="19"/>
      <c r="H10" s="21"/>
      <c r="I10" s="19"/>
      <c r="J10" s="21"/>
      <c r="K10" s="21"/>
      <c r="L10" s="21"/>
      <c r="M10" s="22"/>
      <c r="N10" s="20"/>
      <c r="O10" s="20"/>
      <c r="P10" s="20"/>
      <c r="Q10" s="20"/>
      <c r="R10" s="20"/>
      <c r="S10" s="13"/>
      <c r="T10" s="93"/>
      <c r="U10" s="9" t="s">
        <v>113</v>
      </c>
      <c r="V10" s="9" t="s">
        <v>115</v>
      </c>
      <c r="W10" s="9" t="s">
        <v>114</v>
      </c>
      <c r="X10" s="9" t="s">
        <v>116</v>
      </c>
      <c r="Y10" s="9" t="s">
        <v>117</v>
      </c>
      <c r="Z10" s="9" t="s">
        <v>118</v>
      </c>
    </row>
    <row r="11" spans="2:26" ht="28.5" customHeight="1">
      <c r="B11" s="17" t="s">
        <v>107</v>
      </c>
      <c r="C11" s="17"/>
      <c r="D11" s="19">
        <f>E11+F11</f>
        <v>76679000</v>
      </c>
      <c r="E11" s="20">
        <f>'別紙３'!I56</f>
        <v>6072000</v>
      </c>
      <c r="F11" s="19">
        <f>G11+I11</f>
        <v>70607000</v>
      </c>
      <c r="G11" s="19">
        <f>G14+G13+G12</f>
        <v>65760000</v>
      </c>
      <c r="H11" s="21"/>
      <c r="I11" s="19">
        <f>I15</f>
        <v>4847000</v>
      </c>
      <c r="J11" s="21"/>
      <c r="K11" s="21"/>
      <c r="L11" s="21"/>
      <c r="M11" s="22" t="s">
        <v>81</v>
      </c>
      <c r="N11" s="20">
        <v>69011000</v>
      </c>
      <c r="O11" s="20">
        <v>69011000</v>
      </c>
      <c r="P11" s="20">
        <v>0</v>
      </c>
      <c r="Q11" s="20">
        <f>O11</f>
        <v>69011000</v>
      </c>
      <c r="R11" s="20">
        <v>0</v>
      </c>
      <c r="S11" s="13"/>
      <c r="T11" s="16" t="s">
        <v>112</v>
      </c>
      <c r="U11" s="91">
        <f>U12+U13+U14</f>
        <v>204256695</v>
      </c>
      <c r="V11" s="92">
        <f>V12+V13+V14</f>
        <v>1</v>
      </c>
      <c r="W11" s="94">
        <f>W12+W13+W14</f>
        <v>183350000</v>
      </c>
      <c r="X11" s="91">
        <f>X12+X13+X14</f>
        <v>65760000</v>
      </c>
      <c r="Y11" s="91">
        <f>Y12+Y13+Y14</f>
        <v>117590000</v>
      </c>
      <c r="Z11" s="91">
        <f>SUM(X11:Y11)</f>
        <v>183350000</v>
      </c>
    </row>
    <row r="12" spans="2:26" s="15" customFormat="1" ht="19.5" customHeight="1">
      <c r="B12" s="16"/>
      <c r="C12" s="17" t="s">
        <v>108</v>
      </c>
      <c r="D12" s="23"/>
      <c r="E12" s="24"/>
      <c r="F12" s="23"/>
      <c r="G12" s="23">
        <v>57672000</v>
      </c>
      <c r="H12" s="25"/>
      <c r="I12" s="23"/>
      <c r="J12" s="25"/>
      <c r="K12" s="25"/>
      <c r="L12" s="25"/>
      <c r="M12" s="87" t="s">
        <v>99</v>
      </c>
      <c r="N12" s="24"/>
      <c r="O12" s="24"/>
      <c r="P12" s="24"/>
      <c r="Q12" s="24"/>
      <c r="R12" s="24"/>
      <c r="S12" s="18"/>
      <c r="T12" s="16" t="s">
        <v>108</v>
      </c>
      <c r="U12" s="91">
        <v>180785654</v>
      </c>
      <c r="V12" s="92">
        <f>ROUND(U12/$U$11,3)</f>
        <v>0.885</v>
      </c>
      <c r="W12" s="91">
        <f>ROUND(183350000*V12,-3)</f>
        <v>162265000</v>
      </c>
      <c r="X12" s="91">
        <v>57672000</v>
      </c>
      <c r="Y12" s="91">
        <f>W12-X12</f>
        <v>104593000</v>
      </c>
      <c r="Z12" s="91">
        <f>SUM(X12:Y12)</f>
        <v>162265000</v>
      </c>
    </row>
    <row r="13" spans="2:70" ht="19.5" customHeight="1">
      <c r="B13" s="10"/>
      <c r="C13" s="26" t="s">
        <v>109</v>
      </c>
      <c r="D13" s="21"/>
      <c r="E13" s="20"/>
      <c r="F13" s="20"/>
      <c r="G13" s="24">
        <v>5721000</v>
      </c>
      <c r="H13" s="20"/>
      <c r="I13" s="24"/>
      <c r="J13" s="20"/>
      <c r="K13" s="20"/>
      <c r="L13" s="20"/>
      <c r="M13" s="22" t="s">
        <v>82</v>
      </c>
      <c r="N13" s="20"/>
      <c r="O13" s="20"/>
      <c r="P13" s="20"/>
      <c r="Q13" s="20"/>
      <c r="R13" s="20"/>
      <c r="S13" s="13"/>
      <c r="T13" s="91" t="s">
        <v>109</v>
      </c>
      <c r="U13" s="91">
        <v>13087827</v>
      </c>
      <c r="V13" s="92">
        <f>ROUND(U13/$U$11,3)</f>
        <v>0.064</v>
      </c>
      <c r="W13" s="91">
        <f>ROUND(183350000*V13,-3)</f>
        <v>11734000</v>
      </c>
      <c r="X13" s="91">
        <v>5721000</v>
      </c>
      <c r="Y13" s="91">
        <f>W13-X13</f>
        <v>6013000</v>
      </c>
      <c r="Z13" s="91">
        <f>SUM(X13:Y13)</f>
        <v>11734000</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row>
    <row r="14" spans="2:70" ht="19.5" customHeight="1">
      <c r="B14" s="10"/>
      <c r="C14" s="26" t="s">
        <v>110</v>
      </c>
      <c r="D14" s="21"/>
      <c r="E14" s="20"/>
      <c r="F14" s="20"/>
      <c r="G14" s="24">
        <v>2367000</v>
      </c>
      <c r="H14" s="20"/>
      <c r="I14" s="24"/>
      <c r="J14" s="20"/>
      <c r="K14" s="20"/>
      <c r="L14" s="20"/>
      <c r="M14" s="22" t="s">
        <v>34</v>
      </c>
      <c r="N14" s="20"/>
      <c r="O14" s="20"/>
      <c r="P14" s="20"/>
      <c r="Q14" s="20"/>
      <c r="R14" s="20"/>
      <c r="S14" s="13"/>
      <c r="T14" s="91" t="s">
        <v>110</v>
      </c>
      <c r="U14" s="91">
        <v>10383214</v>
      </c>
      <c r="V14" s="92">
        <f>ROUND(U14/$U$11,3)</f>
        <v>0.051</v>
      </c>
      <c r="W14" s="91">
        <f>ROUND(183350000*V14,-3)</f>
        <v>9351000</v>
      </c>
      <c r="X14" s="91">
        <v>2367000</v>
      </c>
      <c r="Y14" s="91">
        <f>W14-X14</f>
        <v>6984000</v>
      </c>
      <c r="Z14" s="91">
        <f>SUM(X14:Y14)</f>
        <v>9351000</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row>
    <row r="15" spans="2:70" ht="19.5" customHeight="1">
      <c r="B15" s="10"/>
      <c r="C15" s="26" t="s">
        <v>101</v>
      </c>
      <c r="D15" s="21"/>
      <c r="E15" s="20"/>
      <c r="F15" s="20"/>
      <c r="G15" s="24"/>
      <c r="H15" s="20"/>
      <c r="I15" s="24">
        <v>4847000</v>
      </c>
      <c r="J15" s="20"/>
      <c r="K15" s="20"/>
      <c r="L15" s="20"/>
      <c r="M15" s="22" t="s">
        <v>34</v>
      </c>
      <c r="N15" s="20"/>
      <c r="O15" s="20"/>
      <c r="P15" s="20"/>
      <c r="Q15" s="20"/>
      <c r="R15" s="2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row>
    <row r="16" spans="2:70" ht="19.5" customHeight="1">
      <c r="B16" s="10"/>
      <c r="C16" s="27"/>
      <c r="D16" s="21"/>
      <c r="E16" s="20"/>
      <c r="F16" s="20"/>
      <c r="G16" s="24"/>
      <c r="H16" s="20"/>
      <c r="I16" s="20"/>
      <c r="J16" s="20"/>
      <c r="K16" s="20"/>
      <c r="L16" s="20"/>
      <c r="M16" s="22"/>
      <c r="N16" s="20"/>
      <c r="O16" s="20"/>
      <c r="P16" s="20"/>
      <c r="Q16" s="20"/>
      <c r="R16" s="2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row>
    <row r="17" spans="2:70" ht="28.5" customHeight="1">
      <c r="B17" s="90" t="s">
        <v>111</v>
      </c>
      <c r="C17" s="17"/>
      <c r="D17" s="19">
        <f>E17+F17</f>
        <v>123321000</v>
      </c>
      <c r="E17" s="20">
        <f>'別紙３'!I55</f>
        <v>778000</v>
      </c>
      <c r="F17" s="19">
        <f>G17+I17</f>
        <v>122543000</v>
      </c>
      <c r="G17" s="19">
        <f>G20+G19+G18</f>
        <v>117590000</v>
      </c>
      <c r="H17" s="21"/>
      <c r="I17" s="19">
        <f>I21</f>
        <v>4953000</v>
      </c>
      <c r="J17" s="21"/>
      <c r="K17" s="21"/>
      <c r="L17" s="21"/>
      <c r="M17" s="22" t="s">
        <v>81</v>
      </c>
      <c r="N17" s="20">
        <v>110989000</v>
      </c>
      <c r="O17" s="20">
        <v>110989000</v>
      </c>
      <c r="P17" s="20">
        <v>0</v>
      </c>
      <c r="Q17" s="20">
        <f>N17</f>
        <v>110989000</v>
      </c>
      <c r="R17" s="20">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2:70" ht="19.5" customHeight="1">
      <c r="B18" s="10"/>
      <c r="C18" s="17" t="s">
        <v>108</v>
      </c>
      <c r="D18" s="23"/>
      <c r="E18" s="24"/>
      <c r="F18" s="23"/>
      <c r="G18" s="23">
        <f>Y12</f>
        <v>104593000</v>
      </c>
      <c r="H18" s="25"/>
      <c r="I18" s="23"/>
      <c r="J18" s="25"/>
      <c r="K18" s="25"/>
      <c r="L18" s="25"/>
      <c r="M18" s="87" t="s">
        <v>81</v>
      </c>
      <c r="N18" s="24"/>
      <c r="O18" s="24"/>
      <c r="P18" s="24"/>
      <c r="Q18" s="24"/>
      <c r="R18" s="24"/>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2:70" ht="19.5" customHeight="1">
      <c r="B19" s="10"/>
      <c r="C19" s="26" t="s">
        <v>109</v>
      </c>
      <c r="D19" s="21"/>
      <c r="E19" s="20"/>
      <c r="F19" s="20"/>
      <c r="G19" s="23">
        <f>Y13</f>
        <v>6013000</v>
      </c>
      <c r="H19" s="20"/>
      <c r="I19" s="24"/>
      <c r="J19" s="20"/>
      <c r="K19" s="20"/>
      <c r="L19" s="20"/>
      <c r="M19" s="22" t="s">
        <v>81</v>
      </c>
      <c r="N19" s="20"/>
      <c r="O19" s="20"/>
      <c r="P19" s="20"/>
      <c r="Q19" s="20"/>
      <c r="R19" s="20"/>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2:70" ht="19.5" customHeight="1">
      <c r="B20" s="10"/>
      <c r="C20" s="26" t="s">
        <v>110</v>
      </c>
      <c r="D20" s="21"/>
      <c r="E20" s="20"/>
      <c r="F20" s="20"/>
      <c r="G20" s="23">
        <f>Y14</f>
        <v>6984000</v>
      </c>
      <c r="H20" s="20"/>
      <c r="I20" s="24"/>
      <c r="J20" s="20"/>
      <c r="K20" s="20"/>
      <c r="L20" s="20"/>
      <c r="M20" s="22" t="s">
        <v>34</v>
      </c>
      <c r="N20" s="20"/>
      <c r="O20" s="20"/>
      <c r="P20" s="20"/>
      <c r="Q20" s="20"/>
      <c r="R20" s="20"/>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row>
    <row r="21" spans="2:70" ht="19.5" customHeight="1">
      <c r="B21" s="10"/>
      <c r="C21" s="26" t="s">
        <v>101</v>
      </c>
      <c r="D21" s="21"/>
      <c r="E21" s="20"/>
      <c r="F21" s="20"/>
      <c r="G21" s="24"/>
      <c r="H21" s="20"/>
      <c r="I21" s="24">
        <v>4953000</v>
      </c>
      <c r="J21" s="20"/>
      <c r="K21" s="20"/>
      <c r="L21" s="20"/>
      <c r="M21" s="22" t="s">
        <v>34</v>
      </c>
      <c r="N21" s="20"/>
      <c r="O21" s="20"/>
      <c r="P21" s="20"/>
      <c r="Q21" s="20"/>
      <c r="R21" s="20"/>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row>
    <row r="22" spans="2:70" ht="19.5" customHeight="1">
      <c r="B22" s="10"/>
      <c r="C22" s="17"/>
      <c r="D22" s="21"/>
      <c r="E22" s="20"/>
      <c r="F22" s="20"/>
      <c r="G22" s="20"/>
      <c r="H22" s="20"/>
      <c r="I22" s="24"/>
      <c r="J22" s="20"/>
      <c r="K22" s="20"/>
      <c r="L22" s="20"/>
      <c r="M22" s="22"/>
      <c r="N22" s="20"/>
      <c r="O22" s="20"/>
      <c r="P22" s="20"/>
      <c r="Q22" s="20"/>
      <c r="R22" s="20"/>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2:70" ht="19.5" customHeight="1">
      <c r="B23" s="10"/>
      <c r="C23" s="17"/>
      <c r="D23" s="21"/>
      <c r="E23" s="20"/>
      <c r="F23" s="20"/>
      <c r="G23" s="20"/>
      <c r="H23" s="20"/>
      <c r="I23" s="24"/>
      <c r="J23" s="20"/>
      <c r="K23" s="20"/>
      <c r="L23" s="20"/>
      <c r="M23" s="22"/>
      <c r="N23" s="20"/>
      <c r="O23" s="20"/>
      <c r="P23" s="20"/>
      <c r="Q23" s="20"/>
      <c r="R23" s="20"/>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row>
    <row r="24" spans="2:70" ht="19.5" customHeight="1">
      <c r="B24" s="10"/>
      <c r="C24" s="16"/>
      <c r="D24" s="21"/>
      <c r="E24" s="20"/>
      <c r="F24" s="20"/>
      <c r="G24" s="20"/>
      <c r="H24" s="20"/>
      <c r="I24" s="24"/>
      <c r="J24" s="20"/>
      <c r="K24" s="20"/>
      <c r="L24" s="20"/>
      <c r="M24" s="22"/>
      <c r="N24" s="20"/>
      <c r="O24" s="20"/>
      <c r="P24" s="20"/>
      <c r="Q24" s="20"/>
      <c r="R24" s="20"/>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row>
    <row r="25" spans="2:70" ht="19.5" customHeight="1">
      <c r="B25" s="10"/>
      <c r="C25" s="16"/>
      <c r="D25" s="21"/>
      <c r="E25" s="20"/>
      <c r="F25" s="20"/>
      <c r="G25" s="20"/>
      <c r="H25" s="20"/>
      <c r="I25" s="24"/>
      <c r="J25" s="20"/>
      <c r="K25" s="20"/>
      <c r="L25" s="20"/>
      <c r="M25" s="22"/>
      <c r="N25" s="20"/>
      <c r="O25" s="20"/>
      <c r="P25" s="20"/>
      <c r="Q25" s="20"/>
      <c r="R25" s="20"/>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row>
    <row r="26" spans="2:70" ht="19.5" customHeight="1">
      <c r="B26" s="10"/>
      <c r="C26" s="16"/>
      <c r="D26" s="21"/>
      <c r="E26" s="20"/>
      <c r="F26" s="20"/>
      <c r="G26" s="20"/>
      <c r="H26" s="20"/>
      <c r="I26" s="24"/>
      <c r="J26" s="20"/>
      <c r="K26" s="20"/>
      <c r="L26" s="20"/>
      <c r="M26" s="22"/>
      <c r="N26" s="20"/>
      <c r="O26" s="20"/>
      <c r="P26" s="20"/>
      <c r="Q26" s="20"/>
      <c r="R26" s="20"/>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row>
    <row r="27" spans="2:70" ht="19.5" customHeight="1">
      <c r="B27" s="10"/>
      <c r="C27" s="16"/>
      <c r="D27" s="21"/>
      <c r="E27" s="20"/>
      <c r="F27" s="20"/>
      <c r="G27" s="20"/>
      <c r="H27" s="20"/>
      <c r="I27" s="24"/>
      <c r="J27" s="20"/>
      <c r="K27" s="20"/>
      <c r="L27" s="20"/>
      <c r="M27" s="22"/>
      <c r="N27" s="20"/>
      <c r="O27" s="20"/>
      <c r="P27" s="20"/>
      <c r="Q27" s="20"/>
      <c r="R27" s="20"/>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row>
    <row r="28" spans="2:70" ht="19.5" customHeight="1">
      <c r="B28" s="10"/>
      <c r="C28" s="16"/>
      <c r="D28" s="21"/>
      <c r="E28" s="20"/>
      <c r="F28" s="20"/>
      <c r="G28" s="20"/>
      <c r="H28" s="20"/>
      <c r="I28" s="24"/>
      <c r="J28" s="20"/>
      <c r="K28" s="20"/>
      <c r="L28" s="20"/>
      <c r="M28" s="22"/>
      <c r="N28" s="20"/>
      <c r="O28" s="20"/>
      <c r="P28" s="20"/>
      <c r="Q28" s="20"/>
      <c r="R28" s="20"/>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row>
    <row r="29" spans="2:70" ht="19.5" customHeight="1" hidden="1">
      <c r="B29" s="10"/>
      <c r="C29" s="10"/>
      <c r="D29" s="10"/>
      <c r="E29" s="12"/>
      <c r="F29" s="12"/>
      <c r="G29" s="12"/>
      <c r="H29" s="12"/>
      <c r="I29" s="12"/>
      <c r="J29" s="12"/>
      <c r="K29" s="12"/>
      <c r="L29" s="12"/>
      <c r="M29" s="14"/>
      <c r="N29" s="12"/>
      <c r="O29" s="12"/>
      <c r="P29" s="12"/>
      <c r="Q29" s="12"/>
      <c r="R29" s="12"/>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row>
    <row r="30" spans="2:70" ht="19.5" customHeight="1" hidden="1">
      <c r="B30" s="10"/>
      <c r="C30" s="10"/>
      <c r="D30" s="10"/>
      <c r="E30" s="12"/>
      <c r="F30" s="12"/>
      <c r="G30" s="12"/>
      <c r="H30" s="12"/>
      <c r="I30" s="12"/>
      <c r="J30" s="12"/>
      <c r="K30" s="12"/>
      <c r="L30" s="12"/>
      <c r="M30" s="14"/>
      <c r="N30" s="12"/>
      <c r="O30" s="12"/>
      <c r="P30" s="12"/>
      <c r="Q30" s="12"/>
      <c r="R30" s="1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row>
  </sheetData>
  <sheetProtection/>
  <mergeCells count="15">
    <mergeCell ref="F4:F6"/>
    <mergeCell ref="B4:B6"/>
    <mergeCell ref="C4:C6"/>
    <mergeCell ref="D4:D6"/>
    <mergeCell ref="G5:G6"/>
    <mergeCell ref="M4:R4"/>
    <mergeCell ref="J5:J6"/>
    <mergeCell ref="I5:I6"/>
    <mergeCell ref="H5:H6"/>
    <mergeCell ref="B3:R3"/>
    <mergeCell ref="G4:L4"/>
    <mergeCell ref="M5:M6"/>
    <mergeCell ref="L5:L6"/>
    <mergeCell ref="K5:K6"/>
    <mergeCell ref="E4:E6"/>
  </mergeCells>
  <printOptions horizontalCentered="1"/>
  <pageMargins left="0.1968503937007874" right="0.1968503937007874" top="0.5511811023622047" bottom="0.3937007874015748" header="0.5118110236220472" footer="0.3937007874015748"/>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U71"/>
  <sheetViews>
    <sheetView view="pageBreakPreview" zoomScaleSheetLayoutView="100" zoomScalePageLayoutView="0" workbookViewId="0" topLeftCell="A1">
      <selection activeCell="B5" sqref="B5:Q6"/>
    </sheetView>
  </sheetViews>
  <sheetFormatPr defaultColWidth="9.00390625" defaultRowHeight="13.5"/>
  <cols>
    <col min="1" max="1" width="1.25" style="103" customWidth="1"/>
    <col min="2" max="2" width="3.75390625" style="103" customWidth="1"/>
    <col min="3" max="3" width="7.125" style="103" customWidth="1"/>
    <col min="4" max="4" width="8.625" style="103" customWidth="1"/>
    <col min="5" max="5" width="2.125" style="103" customWidth="1"/>
    <col min="6" max="6" width="10.25390625" style="103" customWidth="1"/>
    <col min="7" max="8" width="2.125" style="103" customWidth="1"/>
    <col min="9" max="9" width="10.25390625" style="103" customWidth="1"/>
    <col min="10" max="11" width="2.125" style="103" customWidth="1"/>
    <col min="12" max="12" width="9.875" style="103" customWidth="1"/>
    <col min="13" max="14" width="2.125" style="103" customWidth="1"/>
    <col min="15" max="15" width="5.875" style="103" customWidth="1"/>
    <col min="16" max="16" width="6.25390625" style="103" customWidth="1"/>
    <col min="17" max="17" width="2.125" style="103" customWidth="1"/>
    <col min="18" max="20" width="6.25390625" style="103" customWidth="1"/>
    <col min="21" max="21" width="7.75390625" style="103" customWidth="1"/>
    <col min="22" max="22" width="0.875" style="103" customWidth="1"/>
    <col min="23" max="23" width="12.75390625" style="104" customWidth="1"/>
    <col min="24" max="31" width="6.25390625" style="103" customWidth="1"/>
    <col min="32" max="16384" width="9.00390625" style="103" customWidth="1"/>
  </cols>
  <sheetData>
    <row r="1" ht="19.5" customHeight="1">
      <c r="B1" s="103" t="s">
        <v>35</v>
      </c>
    </row>
    <row r="2" ht="19.5" customHeight="1">
      <c r="B2" s="103" t="s">
        <v>119</v>
      </c>
    </row>
    <row r="3" spans="2:11" ht="19.5" customHeight="1">
      <c r="B3" s="103" t="s">
        <v>36</v>
      </c>
      <c r="H3" s="105"/>
      <c r="I3" s="105"/>
      <c r="J3" s="105"/>
      <c r="K3" s="105"/>
    </row>
    <row r="4" spans="2:21" ht="38.25" customHeight="1">
      <c r="B4" s="422" t="s">
        <v>37</v>
      </c>
      <c r="C4" s="413"/>
      <c r="D4" s="106" t="s">
        <v>91</v>
      </c>
      <c r="E4" s="107"/>
      <c r="F4" s="108" t="s">
        <v>7</v>
      </c>
      <c r="G4" s="109"/>
      <c r="H4" s="110"/>
      <c r="I4" s="111" t="s">
        <v>38</v>
      </c>
      <c r="J4" s="111"/>
      <c r="K4" s="112"/>
      <c r="L4" s="108" t="s">
        <v>18</v>
      </c>
      <c r="M4" s="109"/>
      <c r="N4" s="113"/>
      <c r="O4" s="411" t="s">
        <v>39</v>
      </c>
      <c r="P4" s="411"/>
      <c r="Q4" s="114"/>
      <c r="R4" s="412" t="s">
        <v>40</v>
      </c>
      <c r="S4" s="412"/>
      <c r="T4" s="412"/>
      <c r="U4" s="413"/>
    </row>
    <row r="5" spans="2:21" ht="19.5" customHeight="1">
      <c r="B5" s="425" t="s">
        <v>95</v>
      </c>
      <c r="C5" s="426"/>
      <c r="D5" s="431" t="s">
        <v>12</v>
      </c>
      <c r="E5" s="47"/>
      <c r="F5" s="48" t="s">
        <v>14</v>
      </c>
      <c r="G5" s="49"/>
      <c r="H5" s="50"/>
      <c r="I5" s="48" t="s">
        <v>14</v>
      </c>
      <c r="J5" s="49"/>
      <c r="K5" s="50"/>
      <c r="L5" s="48" t="s">
        <v>14</v>
      </c>
      <c r="M5" s="49"/>
      <c r="N5" s="50"/>
      <c r="O5" s="417" t="s">
        <v>14</v>
      </c>
      <c r="P5" s="417"/>
      <c r="Q5" s="49"/>
      <c r="R5" s="410"/>
      <c r="S5" s="421"/>
      <c r="T5" s="421"/>
      <c r="U5" s="385"/>
    </row>
    <row r="6" spans="2:21" ht="19.5" customHeight="1">
      <c r="B6" s="427"/>
      <c r="C6" s="428"/>
      <c r="D6" s="397"/>
      <c r="E6" s="63" t="s">
        <v>120</v>
      </c>
      <c r="F6" s="95">
        <f>'別紙２'!D17</f>
        <v>123321000</v>
      </c>
      <c r="G6" s="96" t="s">
        <v>121</v>
      </c>
      <c r="H6" s="63"/>
      <c r="I6" s="95"/>
      <c r="J6" s="96"/>
      <c r="K6" s="63" t="s">
        <v>120</v>
      </c>
      <c r="L6" s="95">
        <f>I55</f>
        <v>778000</v>
      </c>
      <c r="M6" s="96" t="s">
        <v>121</v>
      </c>
      <c r="N6" s="63" t="s">
        <v>120</v>
      </c>
      <c r="O6" s="418">
        <f>ROUNDDOWN(L6*0.9,0)</f>
        <v>700200</v>
      </c>
      <c r="P6" s="418"/>
      <c r="Q6" s="97" t="s">
        <v>121</v>
      </c>
      <c r="R6" s="441" t="s">
        <v>122</v>
      </c>
      <c r="S6" s="442"/>
      <c r="T6" s="442"/>
      <c r="U6" s="443"/>
    </row>
    <row r="7" spans="2:21" ht="19.5" customHeight="1">
      <c r="B7" s="427"/>
      <c r="C7" s="428"/>
      <c r="D7" s="397"/>
      <c r="E7" s="63" t="s">
        <v>123</v>
      </c>
      <c r="F7" s="95">
        <f>'別紙２'!D11</f>
        <v>76679000</v>
      </c>
      <c r="G7" s="97" t="s">
        <v>124</v>
      </c>
      <c r="H7" s="63"/>
      <c r="I7" s="95"/>
      <c r="J7" s="97"/>
      <c r="K7" s="63" t="s">
        <v>123</v>
      </c>
      <c r="L7" s="95">
        <f>I56</f>
        <v>6072000</v>
      </c>
      <c r="M7" s="97" t="s">
        <v>124</v>
      </c>
      <c r="N7" s="63" t="s">
        <v>123</v>
      </c>
      <c r="O7" s="418">
        <f>ROUNDDOWN(L7*0.9,0)</f>
        <v>5464800</v>
      </c>
      <c r="P7" s="418"/>
      <c r="Q7" s="97" t="s">
        <v>124</v>
      </c>
      <c r="R7" s="441" t="s">
        <v>125</v>
      </c>
      <c r="S7" s="442"/>
      <c r="T7" s="442"/>
      <c r="U7" s="443"/>
    </row>
    <row r="8" spans="2:21" ht="19.5" customHeight="1">
      <c r="B8" s="429"/>
      <c r="C8" s="430"/>
      <c r="D8" s="398"/>
      <c r="E8" s="51"/>
      <c r="F8" s="98">
        <v>200000000</v>
      </c>
      <c r="G8" s="99"/>
      <c r="H8" s="100"/>
      <c r="I8" s="98">
        <v>6850000</v>
      </c>
      <c r="J8" s="99"/>
      <c r="K8" s="100"/>
      <c r="L8" s="98">
        <f>L6+L7</f>
        <v>6850000</v>
      </c>
      <c r="M8" s="99"/>
      <c r="N8" s="100"/>
      <c r="O8" s="419">
        <f>ROUNDDOWN(L8*0.9,0)</f>
        <v>6165000</v>
      </c>
      <c r="P8" s="419"/>
      <c r="Q8" s="115"/>
      <c r="R8" s="438" t="s">
        <v>126</v>
      </c>
      <c r="S8" s="439"/>
      <c r="T8" s="439"/>
      <c r="U8" s="440"/>
    </row>
    <row r="9" spans="2:17" ht="9.75" customHeight="1">
      <c r="B9" s="420"/>
      <c r="C9" s="420"/>
      <c r="H9" s="116"/>
      <c r="O9" s="420"/>
      <c r="P9" s="420"/>
      <c r="Q9" s="117"/>
    </row>
    <row r="10" spans="2:8" ht="19.5" customHeight="1">
      <c r="B10" s="424" t="s">
        <v>41</v>
      </c>
      <c r="C10" s="424"/>
      <c r="D10" s="424"/>
      <c r="E10" s="424"/>
      <c r="F10" s="424"/>
      <c r="G10" s="118"/>
      <c r="H10" s="119"/>
    </row>
    <row r="11" spans="1:21" ht="15.75" customHeight="1">
      <c r="A11" s="120"/>
      <c r="B11" s="432" t="s">
        <v>42</v>
      </c>
      <c r="C11" s="423" t="s">
        <v>43</v>
      </c>
      <c r="D11" s="422"/>
      <c r="E11" s="121"/>
      <c r="F11" s="421" t="s">
        <v>44</v>
      </c>
      <c r="G11" s="122"/>
      <c r="H11" s="121"/>
      <c r="I11" s="421" t="s">
        <v>45</v>
      </c>
      <c r="J11" s="123"/>
      <c r="K11" s="121"/>
      <c r="L11" s="435" t="s">
        <v>46</v>
      </c>
      <c r="M11" s="124"/>
      <c r="N11" s="125"/>
      <c r="O11" s="414" t="s">
        <v>47</v>
      </c>
      <c r="P11" s="410" t="s">
        <v>48</v>
      </c>
      <c r="Q11" s="421"/>
      <c r="R11" s="421"/>
      <c r="S11" s="421"/>
      <c r="T11" s="421"/>
      <c r="U11" s="385"/>
    </row>
    <row r="12" spans="1:21" ht="15.75" customHeight="1">
      <c r="A12" s="120"/>
      <c r="B12" s="433"/>
      <c r="C12" s="423" t="s">
        <v>49</v>
      </c>
      <c r="D12" s="422" t="s">
        <v>50</v>
      </c>
      <c r="E12" s="126"/>
      <c r="F12" s="389"/>
      <c r="G12" s="110"/>
      <c r="H12" s="126"/>
      <c r="I12" s="389"/>
      <c r="J12" s="127"/>
      <c r="K12" s="126"/>
      <c r="L12" s="436"/>
      <c r="M12" s="128"/>
      <c r="N12" s="129"/>
      <c r="O12" s="415"/>
      <c r="P12" s="388"/>
      <c r="Q12" s="389"/>
      <c r="R12" s="389"/>
      <c r="S12" s="389"/>
      <c r="T12" s="389"/>
      <c r="U12" s="386"/>
    </row>
    <row r="13" spans="1:21" ht="15.75" customHeight="1">
      <c r="A13" s="120"/>
      <c r="B13" s="433"/>
      <c r="C13" s="423"/>
      <c r="D13" s="422"/>
      <c r="E13" s="126"/>
      <c r="F13" s="389"/>
      <c r="G13" s="110"/>
      <c r="H13" s="126"/>
      <c r="I13" s="389"/>
      <c r="J13" s="127"/>
      <c r="K13" s="126"/>
      <c r="L13" s="436"/>
      <c r="M13" s="128"/>
      <c r="N13" s="129"/>
      <c r="O13" s="415"/>
      <c r="P13" s="388"/>
      <c r="Q13" s="389"/>
      <c r="R13" s="389"/>
      <c r="S13" s="389"/>
      <c r="T13" s="389"/>
      <c r="U13" s="386"/>
    </row>
    <row r="14" spans="1:21" ht="15.75" customHeight="1">
      <c r="A14" s="120"/>
      <c r="B14" s="434"/>
      <c r="C14" s="423"/>
      <c r="D14" s="422"/>
      <c r="E14" s="130"/>
      <c r="F14" s="391"/>
      <c r="G14" s="131"/>
      <c r="H14" s="130"/>
      <c r="I14" s="391"/>
      <c r="J14" s="132"/>
      <c r="K14" s="130"/>
      <c r="L14" s="437"/>
      <c r="M14" s="133"/>
      <c r="N14" s="112"/>
      <c r="O14" s="416"/>
      <c r="P14" s="390"/>
      <c r="Q14" s="391"/>
      <c r="R14" s="391"/>
      <c r="S14" s="391"/>
      <c r="T14" s="391"/>
      <c r="U14" s="387"/>
    </row>
    <row r="15" spans="1:21" ht="15.75" customHeight="1">
      <c r="A15" s="120"/>
      <c r="B15" s="402" t="s">
        <v>51</v>
      </c>
      <c r="C15" s="122"/>
      <c r="D15" s="123"/>
      <c r="E15" s="110"/>
      <c r="F15" s="48" t="s">
        <v>14</v>
      </c>
      <c r="G15" s="134"/>
      <c r="H15" s="121"/>
      <c r="I15" s="134" t="s">
        <v>14</v>
      </c>
      <c r="J15" s="135"/>
      <c r="K15" s="136"/>
      <c r="L15" s="134" t="s">
        <v>14</v>
      </c>
      <c r="M15" s="135"/>
      <c r="N15" s="136"/>
      <c r="O15" s="137" t="s">
        <v>127</v>
      </c>
      <c r="P15" s="126"/>
      <c r="Q15" s="110"/>
      <c r="R15" s="110"/>
      <c r="S15" s="110"/>
      <c r="T15" s="110"/>
      <c r="U15" s="123"/>
    </row>
    <row r="16" spans="1:21" ht="15.75" customHeight="1">
      <c r="A16" s="116"/>
      <c r="B16" s="403"/>
      <c r="C16" s="110"/>
      <c r="D16" s="127"/>
      <c r="E16" s="63"/>
      <c r="F16" s="134"/>
      <c r="G16" s="96"/>
      <c r="H16" s="63" t="s">
        <v>120</v>
      </c>
      <c r="I16" s="134">
        <v>0</v>
      </c>
      <c r="J16" s="96" t="s">
        <v>121</v>
      </c>
      <c r="K16" s="136"/>
      <c r="L16" s="134"/>
      <c r="M16" s="135"/>
      <c r="N16" s="136"/>
      <c r="O16" s="137"/>
      <c r="P16" s="126"/>
      <c r="Q16" s="110"/>
      <c r="R16" s="110"/>
      <c r="S16" s="110"/>
      <c r="T16" s="110"/>
      <c r="U16" s="127"/>
    </row>
    <row r="17" spans="1:21" ht="15.75" customHeight="1">
      <c r="A17" s="116"/>
      <c r="B17" s="403"/>
      <c r="C17" s="110"/>
      <c r="D17" s="127"/>
      <c r="E17" s="63"/>
      <c r="F17" s="134"/>
      <c r="G17" s="97"/>
      <c r="H17" s="63" t="s">
        <v>123</v>
      </c>
      <c r="I17" s="134">
        <v>0</v>
      </c>
      <c r="J17" s="97" t="s">
        <v>124</v>
      </c>
      <c r="K17" s="136"/>
      <c r="L17" s="134"/>
      <c r="M17" s="135"/>
      <c r="N17" s="136"/>
      <c r="O17" s="137"/>
      <c r="P17" s="126"/>
      <c r="Q17" s="110"/>
      <c r="R17" s="110"/>
      <c r="S17" s="110"/>
      <c r="T17" s="110"/>
      <c r="U17" s="127"/>
    </row>
    <row r="18" spans="2:21" ht="15.75" customHeight="1">
      <c r="B18" s="403"/>
      <c r="C18" s="138"/>
      <c r="D18" s="139"/>
      <c r="E18" s="140"/>
      <c r="F18" s="141">
        <f>F21</f>
        <v>0</v>
      </c>
      <c r="G18" s="142"/>
      <c r="H18" s="140"/>
      <c r="I18" s="141">
        <f>I21</f>
        <v>0</v>
      </c>
      <c r="J18" s="142"/>
      <c r="K18" s="143"/>
      <c r="L18" s="144">
        <f>L21</f>
        <v>0</v>
      </c>
      <c r="M18" s="145"/>
      <c r="N18" s="146"/>
      <c r="O18" s="147">
        <f>I18/$I$57*100</f>
        <v>0</v>
      </c>
      <c r="P18" s="140"/>
      <c r="Q18" s="134"/>
      <c r="R18" s="134"/>
      <c r="S18" s="134"/>
      <c r="T18" s="134"/>
      <c r="U18" s="135"/>
    </row>
    <row r="19" spans="2:21" ht="15.75" customHeight="1">
      <c r="B19" s="403"/>
      <c r="C19" s="405" t="s">
        <v>52</v>
      </c>
      <c r="D19" s="407" t="s">
        <v>53</v>
      </c>
      <c r="E19" s="63"/>
      <c r="F19" s="148"/>
      <c r="G19" s="96"/>
      <c r="H19" s="63" t="s">
        <v>120</v>
      </c>
      <c r="I19" s="148">
        <v>0</v>
      </c>
      <c r="J19" s="96" t="s">
        <v>121</v>
      </c>
      <c r="K19" s="149"/>
      <c r="L19" s="150"/>
      <c r="M19" s="151"/>
      <c r="N19" s="152"/>
      <c r="O19" s="153"/>
      <c r="P19" s="154"/>
      <c r="Q19" s="148"/>
      <c r="R19" s="148"/>
      <c r="S19" s="148"/>
      <c r="T19" s="148"/>
      <c r="U19" s="155"/>
    </row>
    <row r="20" spans="2:21" ht="15.75" customHeight="1">
      <c r="B20" s="403"/>
      <c r="C20" s="394"/>
      <c r="D20" s="408"/>
      <c r="E20" s="63"/>
      <c r="F20" s="156"/>
      <c r="G20" s="97"/>
      <c r="H20" s="63" t="s">
        <v>123</v>
      </c>
      <c r="I20" s="156">
        <v>0</v>
      </c>
      <c r="J20" s="97" t="s">
        <v>124</v>
      </c>
      <c r="K20" s="154"/>
      <c r="L20" s="157"/>
      <c r="M20" s="151"/>
      <c r="N20" s="152"/>
      <c r="O20" s="153"/>
      <c r="P20" s="154"/>
      <c r="Q20" s="156"/>
      <c r="R20" s="156"/>
      <c r="S20" s="156"/>
      <c r="T20" s="156"/>
      <c r="U20" s="158"/>
    </row>
    <row r="21" spans="2:21" ht="15.75" customHeight="1">
      <c r="B21" s="404"/>
      <c r="C21" s="406"/>
      <c r="D21" s="409"/>
      <c r="E21" s="159"/>
      <c r="F21" s="160">
        <v>0</v>
      </c>
      <c r="G21" s="160"/>
      <c r="H21" s="159"/>
      <c r="I21" s="160">
        <v>0</v>
      </c>
      <c r="J21" s="160"/>
      <c r="K21" s="161"/>
      <c r="L21" s="162">
        <v>0</v>
      </c>
      <c r="M21" s="163"/>
      <c r="N21" s="164"/>
      <c r="O21" s="147">
        <f>I21/$I$57*100</f>
        <v>0</v>
      </c>
      <c r="P21" s="161"/>
      <c r="Q21" s="160"/>
      <c r="R21" s="160"/>
      <c r="S21" s="160"/>
      <c r="T21" s="160"/>
      <c r="U21" s="165"/>
    </row>
    <row r="22" spans="2:21" ht="15.75" customHeight="1">
      <c r="B22" s="166"/>
      <c r="C22" s="122"/>
      <c r="D22" s="167"/>
      <c r="E22" s="63"/>
      <c r="F22" s="156"/>
      <c r="G22" s="96"/>
      <c r="H22" s="63" t="s">
        <v>120</v>
      </c>
      <c r="I22" s="156">
        <f>I25</f>
        <v>0</v>
      </c>
      <c r="J22" s="96" t="s">
        <v>121</v>
      </c>
      <c r="K22" s="149"/>
      <c r="L22" s="168"/>
      <c r="M22" s="169"/>
      <c r="N22" s="170"/>
      <c r="O22" s="155"/>
      <c r="P22" s="149"/>
      <c r="Q22" s="148"/>
      <c r="R22" s="148"/>
      <c r="S22" s="148"/>
      <c r="T22" s="148"/>
      <c r="U22" s="155"/>
    </row>
    <row r="23" spans="2:21" ht="15.75" customHeight="1">
      <c r="B23" s="171"/>
      <c r="C23" s="110"/>
      <c r="D23" s="172"/>
      <c r="E23" s="63"/>
      <c r="F23" s="156"/>
      <c r="G23" s="97"/>
      <c r="H23" s="63" t="s">
        <v>123</v>
      </c>
      <c r="I23" s="156">
        <f>I26</f>
        <v>124960</v>
      </c>
      <c r="J23" s="97" t="s">
        <v>124</v>
      </c>
      <c r="K23" s="154"/>
      <c r="L23" s="173"/>
      <c r="M23" s="174"/>
      <c r="N23" s="175"/>
      <c r="O23" s="158"/>
      <c r="P23" s="154"/>
      <c r="Q23" s="156"/>
      <c r="R23" s="156"/>
      <c r="S23" s="156"/>
      <c r="T23" s="156"/>
      <c r="U23" s="158"/>
    </row>
    <row r="24" spans="2:21" ht="15.75" customHeight="1">
      <c r="B24" s="403" t="s">
        <v>54</v>
      </c>
      <c r="C24" s="138"/>
      <c r="D24" s="139"/>
      <c r="E24" s="140"/>
      <c r="F24" s="141">
        <f>F27</f>
        <v>195000</v>
      </c>
      <c r="G24" s="142"/>
      <c r="H24" s="140"/>
      <c r="I24" s="141">
        <f>I27</f>
        <v>124960</v>
      </c>
      <c r="J24" s="142"/>
      <c r="K24" s="143"/>
      <c r="L24" s="144">
        <f>I24-F24</f>
        <v>-70040</v>
      </c>
      <c r="M24" s="145"/>
      <c r="N24" s="146"/>
      <c r="O24" s="147">
        <f>I24/$I$57*100</f>
        <v>1.8242335766423357</v>
      </c>
      <c r="P24" s="136"/>
      <c r="Q24" s="134"/>
      <c r="R24" s="134"/>
      <c r="S24" s="134"/>
      <c r="T24" s="134"/>
      <c r="U24" s="135"/>
    </row>
    <row r="25" spans="2:21" ht="15.75" customHeight="1">
      <c r="B25" s="403"/>
      <c r="C25" s="410" t="s">
        <v>54</v>
      </c>
      <c r="D25" s="407" t="s">
        <v>55</v>
      </c>
      <c r="E25" s="63"/>
      <c r="F25" s="148"/>
      <c r="G25" s="96"/>
      <c r="H25" s="63" t="s">
        <v>120</v>
      </c>
      <c r="I25" s="148">
        <v>0</v>
      </c>
      <c r="J25" s="96" t="s">
        <v>121</v>
      </c>
      <c r="K25" s="149"/>
      <c r="L25" s="150"/>
      <c r="M25" s="151"/>
      <c r="N25" s="152"/>
      <c r="O25" s="153"/>
      <c r="P25" s="149"/>
      <c r="Q25" s="148"/>
      <c r="R25" s="148"/>
      <c r="S25" s="148"/>
      <c r="T25" s="148"/>
      <c r="U25" s="155"/>
    </row>
    <row r="26" spans="2:21" ht="15.75" customHeight="1">
      <c r="B26" s="403"/>
      <c r="C26" s="388"/>
      <c r="D26" s="408"/>
      <c r="E26" s="63"/>
      <c r="F26" s="156"/>
      <c r="G26" s="97"/>
      <c r="H26" s="63" t="s">
        <v>123</v>
      </c>
      <c r="I26" s="156">
        <v>124960</v>
      </c>
      <c r="J26" s="97" t="s">
        <v>124</v>
      </c>
      <c r="K26" s="154"/>
      <c r="L26" s="157"/>
      <c r="M26" s="151"/>
      <c r="N26" s="152"/>
      <c r="O26" s="153"/>
      <c r="P26" s="154"/>
      <c r="Q26" s="156"/>
      <c r="R26" s="156"/>
      <c r="S26" s="156"/>
      <c r="T26" s="156"/>
      <c r="U26" s="158"/>
    </row>
    <row r="27" spans="2:21" ht="15.75" customHeight="1">
      <c r="B27" s="404"/>
      <c r="C27" s="390"/>
      <c r="D27" s="409"/>
      <c r="E27" s="159"/>
      <c r="F27" s="160">
        <v>195000</v>
      </c>
      <c r="G27" s="160"/>
      <c r="H27" s="159"/>
      <c r="I27" s="160">
        <f>I25+I26</f>
        <v>124960</v>
      </c>
      <c r="J27" s="160"/>
      <c r="K27" s="161"/>
      <c r="L27" s="162">
        <f>I27-F27</f>
        <v>-70040</v>
      </c>
      <c r="M27" s="174"/>
      <c r="N27" s="175"/>
      <c r="O27" s="147">
        <f>I27/$I$57*100</f>
        <v>1.8242335766423357</v>
      </c>
      <c r="P27" s="161" t="s">
        <v>128</v>
      </c>
      <c r="Q27" s="160"/>
      <c r="R27" s="160"/>
      <c r="S27" s="160"/>
      <c r="T27" s="160"/>
      <c r="U27" s="165"/>
    </row>
    <row r="28" spans="2:21" ht="15.75" customHeight="1">
      <c r="B28" s="392" t="s">
        <v>83</v>
      </c>
      <c r="C28" s="116"/>
      <c r="D28" s="156"/>
      <c r="E28" s="63"/>
      <c r="F28" s="156"/>
      <c r="G28" s="96"/>
      <c r="H28" s="63" t="s">
        <v>120</v>
      </c>
      <c r="I28" s="156">
        <f>I31+I34+I37+I49+I52</f>
        <v>778000</v>
      </c>
      <c r="J28" s="96" t="s">
        <v>121</v>
      </c>
      <c r="K28" s="149"/>
      <c r="L28" s="150"/>
      <c r="M28" s="176"/>
      <c r="N28" s="177"/>
      <c r="O28" s="178"/>
      <c r="P28" s="154"/>
      <c r="Q28" s="156"/>
      <c r="R28" s="156"/>
      <c r="S28" s="156"/>
      <c r="T28" s="156"/>
      <c r="U28" s="158"/>
    </row>
    <row r="29" spans="2:21" ht="15.75" customHeight="1">
      <c r="B29" s="393"/>
      <c r="C29" s="116"/>
      <c r="D29" s="156"/>
      <c r="E29" s="63"/>
      <c r="F29" s="156"/>
      <c r="G29" s="97"/>
      <c r="H29" s="63" t="s">
        <v>123</v>
      </c>
      <c r="I29" s="156">
        <f>I32+I35+I38+I50+I53</f>
        <v>5947040</v>
      </c>
      <c r="J29" s="97" t="s">
        <v>124</v>
      </c>
      <c r="K29" s="154"/>
      <c r="L29" s="157"/>
      <c r="M29" s="151"/>
      <c r="N29" s="152"/>
      <c r="O29" s="153"/>
      <c r="P29" s="154"/>
      <c r="Q29" s="156"/>
      <c r="R29" s="156"/>
      <c r="S29" s="156"/>
      <c r="T29" s="156"/>
      <c r="U29" s="158"/>
    </row>
    <row r="30" spans="2:21" ht="15.75" customHeight="1">
      <c r="B30" s="393"/>
      <c r="C30" s="116"/>
      <c r="D30" s="156"/>
      <c r="E30" s="161"/>
      <c r="F30" s="156">
        <f>F33+F36+F39+F51+F54</f>
        <v>6655000</v>
      </c>
      <c r="G30" s="165"/>
      <c r="H30" s="161"/>
      <c r="I30" s="156">
        <f>I28+I29</f>
        <v>6725040</v>
      </c>
      <c r="J30" s="165"/>
      <c r="K30" s="161"/>
      <c r="L30" s="144">
        <f>I30-F30</f>
        <v>70040</v>
      </c>
      <c r="M30" s="145"/>
      <c r="N30" s="146"/>
      <c r="O30" s="147">
        <f>I30/$I$57*100</f>
        <v>98.17576642335767</v>
      </c>
      <c r="P30" s="154"/>
      <c r="Q30" s="156"/>
      <c r="R30" s="156"/>
      <c r="S30" s="156"/>
      <c r="T30" s="156"/>
      <c r="U30" s="158"/>
    </row>
    <row r="31" spans="2:21" ht="15.75" customHeight="1">
      <c r="B31" s="393"/>
      <c r="C31" s="179" t="s">
        <v>56</v>
      </c>
      <c r="D31" s="180"/>
      <c r="E31" s="63"/>
      <c r="F31" s="148"/>
      <c r="G31" s="96"/>
      <c r="H31" s="63" t="s">
        <v>120</v>
      </c>
      <c r="I31" s="148">
        <v>0</v>
      </c>
      <c r="J31" s="96" t="s">
        <v>121</v>
      </c>
      <c r="K31" s="154"/>
      <c r="L31" s="157"/>
      <c r="M31" s="151"/>
      <c r="N31" s="152"/>
      <c r="O31" s="153"/>
      <c r="P31" s="180"/>
      <c r="Q31" s="181"/>
      <c r="R31" s="181"/>
      <c r="S31" s="181"/>
      <c r="T31" s="181"/>
      <c r="U31" s="182"/>
    </row>
    <row r="32" spans="2:21" ht="15.75" customHeight="1">
      <c r="B32" s="393"/>
      <c r="C32" s="394"/>
      <c r="D32" s="183"/>
      <c r="E32" s="63"/>
      <c r="F32" s="156"/>
      <c r="G32" s="97"/>
      <c r="H32" s="63" t="s">
        <v>123</v>
      </c>
      <c r="I32" s="156">
        <v>3233105</v>
      </c>
      <c r="J32" s="97" t="s">
        <v>124</v>
      </c>
      <c r="K32" s="154"/>
      <c r="L32" s="184"/>
      <c r="M32" s="185"/>
      <c r="N32" s="186"/>
      <c r="O32" s="120"/>
      <c r="P32" s="183"/>
      <c r="Q32" s="116"/>
      <c r="R32" s="116"/>
      <c r="S32" s="116"/>
      <c r="T32" s="116"/>
      <c r="U32" s="120"/>
    </row>
    <row r="33" spans="2:21" ht="15.75" customHeight="1">
      <c r="B33" s="393"/>
      <c r="C33" s="395"/>
      <c r="D33" s="183"/>
      <c r="E33" s="183"/>
      <c r="F33" s="156">
        <v>3016000</v>
      </c>
      <c r="G33" s="156"/>
      <c r="H33" s="183"/>
      <c r="I33" s="156">
        <f>I31+I32</f>
        <v>3233105</v>
      </c>
      <c r="J33" s="156"/>
      <c r="K33" s="154"/>
      <c r="L33" s="184">
        <f>I33-F33</f>
        <v>217105</v>
      </c>
      <c r="M33" s="185"/>
      <c r="N33" s="186"/>
      <c r="O33" s="153">
        <f>I33/$I$57*100</f>
        <v>47.19861313868613</v>
      </c>
      <c r="P33" s="183"/>
      <c r="Q33" s="116"/>
      <c r="R33" s="116"/>
      <c r="S33" s="116"/>
      <c r="T33" s="116"/>
      <c r="U33" s="120"/>
    </row>
    <row r="34" spans="2:21" ht="15.75" customHeight="1">
      <c r="B34" s="393"/>
      <c r="C34" s="187" t="s">
        <v>57</v>
      </c>
      <c r="D34" s="396" t="s">
        <v>58</v>
      </c>
      <c r="E34" s="101"/>
      <c r="F34" s="188"/>
      <c r="G34" s="102"/>
      <c r="H34" s="101" t="s">
        <v>120</v>
      </c>
      <c r="I34" s="189">
        <v>0</v>
      </c>
      <c r="J34" s="102" t="s">
        <v>121</v>
      </c>
      <c r="K34" s="190"/>
      <c r="L34" s="191"/>
      <c r="M34" s="192"/>
      <c r="N34" s="193"/>
      <c r="O34" s="194"/>
      <c r="P34" s="195"/>
      <c r="Q34" s="196"/>
      <c r="R34" s="196"/>
      <c r="S34" s="196"/>
      <c r="T34" s="196"/>
      <c r="U34" s="197"/>
    </row>
    <row r="35" spans="2:21" ht="15.75" customHeight="1">
      <c r="B35" s="393"/>
      <c r="C35" s="198"/>
      <c r="D35" s="397"/>
      <c r="E35" s="63"/>
      <c r="F35" s="199"/>
      <c r="G35" s="97"/>
      <c r="H35" s="63" t="s">
        <v>123</v>
      </c>
      <c r="I35" s="156">
        <v>390494</v>
      </c>
      <c r="J35" s="97" t="s">
        <v>124</v>
      </c>
      <c r="K35" s="154"/>
      <c r="L35" s="184"/>
      <c r="M35" s="185"/>
      <c r="N35" s="186"/>
      <c r="O35" s="120"/>
      <c r="P35" s="183"/>
      <c r="Q35" s="116"/>
      <c r="R35" s="116"/>
      <c r="S35" s="116"/>
      <c r="T35" s="116"/>
      <c r="U35" s="120"/>
    </row>
    <row r="36" spans="2:21" ht="15.75" customHeight="1">
      <c r="B36" s="393"/>
      <c r="C36" s="200"/>
      <c r="D36" s="201"/>
      <c r="E36" s="202"/>
      <c r="F36" s="199">
        <v>386000</v>
      </c>
      <c r="G36" s="203"/>
      <c r="H36" s="202"/>
      <c r="I36" s="204">
        <f>I34+I35</f>
        <v>390494</v>
      </c>
      <c r="J36" s="203"/>
      <c r="K36" s="154"/>
      <c r="L36" s="184">
        <f>I36-F36</f>
        <v>4494</v>
      </c>
      <c r="M36" s="185"/>
      <c r="N36" s="186"/>
      <c r="O36" s="205">
        <f>I36/$I$57*100</f>
        <v>5.700642335766423</v>
      </c>
      <c r="P36" s="183"/>
      <c r="Q36" s="116"/>
      <c r="R36" s="116"/>
      <c r="S36" s="116"/>
      <c r="T36" s="116"/>
      <c r="U36" s="120"/>
    </row>
    <row r="37" spans="2:21" ht="15.75" customHeight="1">
      <c r="B37" s="393"/>
      <c r="C37" s="198"/>
      <c r="D37" s="206"/>
      <c r="E37" s="63"/>
      <c r="F37" s="188"/>
      <c r="G37" s="96"/>
      <c r="H37" s="63" t="s">
        <v>120</v>
      </c>
      <c r="I37" s="156">
        <f>I40+I43+I46</f>
        <v>154751</v>
      </c>
      <c r="J37" s="96" t="s">
        <v>121</v>
      </c>
      <c r="K37" s="190"/>
      <c r="L37" s="207"/>
      <c r="M37" s="208"/>
      <c r="N37" s="209"/>
      <c r="O37" s="120"/>
      <c r="P37" s="195"/>
      <c r="Q37" s="196"/>
      <c r="R37" s="196"/>
      <c r="S37" s="196"/>
      <c r="T37" s="196"/>
      <c r="U37" s="197"/>
    </row>
    <row r="38" spans="2:21" ht="15.75" customHeight="1">
      <c r="B38" s="393"/>
      <c r="C38" s="198"/>
      <c r="D38" s="201"/>
      <c r="E38" s="63"/>
      <c r="F38" s="199"/>
      <c r="G38" s="97"/>
      <c r="H38" s="63" t="s">
        <v>123</v>
      </c>
      <c r="I38" s="156">
        <f>I41+I44+I47</f>
        <v>1004000</v>
      </c>
      <c r="J38" s="97" t="s">
        <v>124</v>
      </c>
      <c r="K38" s="154"/>
      <c r="L38" s="184"/>
      <c r="M38" s="185"/>
      <c r="N38" s="186"/>
      <c r="O38" s="120"/>
      <c r="P38" s="183"/>
      <c r="Q38" s="116"/>
      <c r="R38" s="116"/>
      <c r="S38" s="116"/>
      <c r="T38" s="116"/>
      <c r="U38" s="120"/>
    </row>
    <row r="39" spans="2:21" ht="15.75" customHeight="1">
      <c r="B39" s="393"/>
      <c r="C39" s="198" t="s">
        <v>59</v>
      </c>
      <c r="D39" s="210"/>
      <c r="E39" s="210"/>
      <c r="F39" s="204">
        <f>F42+F45+F48</f>
        <v>790000</v>
      </c>
      <c r="G39" s="204"/>
      <c r="H39" s="210"/>
      <c r="I39" s="204">
        <f>I37+I38</f>
        <v>1158751</v>
      </c>
      <c r="J39" s="204"/>
      <c r="K39" s="211"/>
      <c r="L39" s="212">
        <f>I39-F39</f>
        <v>368751</v>
      </c>
      <c r="M39" s="213"/>
      <c r="N39" s="214"/>
      <c r="O39" s="153">
        <f>I39/$I$57*100</f>
        <v>16.91607299270073</v>
      </c>
      <c r="P39" s="210"/>
      <c r="Q39" s="215"/>
      <c r="R39" s="215"/>
      <c r="S39" s="215"/>
      <c r="T39" s="215"/>
      <c r="U39" s="216"/>
    </row>
    <row r="40" spans="2:21" ht="15.75" customHeight="1">
      <c r="B40" s="393"/>
      <c r="C40" s="394"/>
      <c r="D40" s="183" t="s">
        <v>60</v>
      </c>
      <c r="E40" s="101"/>
      <c r="F40" s="156"/>
      <c r="G40" s="96"/>
      <c r="H40" s="101" t="s">
        <v>120</v>
      </c>
      <c r="I40" s="189">
        <v>154751</v>
      </c>
      <c r="J40" s="96" t="s">
        <v>121</v>
      </c>
      <c r="K40" s="190"/>
      <c r="L40" s="191"/>
      <c r="M40" s="192"/>
      <c r="N40" s="193"/>
      <c r="O40" s="194"/>
      <c r="P40" s="183" t="s">
        <v>61</v>
      </c>
      <c r="Q40" s="116"/>
      <c r="R40" s="116"/>
      <c r="S40" s="116"/>
      <c r="T40" s="116"/>
      <c r="U40" s="120"/>
    </row>
    <row r="41" spans="2:21" ht="15.75" customHeight="1">
      <c r="B41" s="393"/>
      <c r="C41" s="394"/>
      <c r="D41" s="183"/>
      <c r="E41" s="63"/>
      <c r="F41" s="156"/>
      <c r="G41" s="97"/>
      <c r="H41" s="63" t="s">
        <v>123</v>
      </c>
      <c r="I41" s="156">
        <v>704627</v>
      </c>
      <c r="J41" s="97" t="s">
        <v>124</v>
      </c>
      <c r="K41" s="154"/>
      <c r="L41" s="157"/>
      <c r="M41" s="151"/>
      <c r="N41" s="152"/>
      <c r="O41" s="153"/>
      <c r="P41" s="183"/>
      <c r="Q41" s="116"/>
      <c r="R41" s="116"/>
      <c r="S41" s="116"/>
      <c r="T41" s="116"/>
      <c r="U41" s="120"/>
    </row>
    <row r="42" spans="2:21" ht="15.75" customHeight="1">
      <c r="B42" s="393"/>
      <c r="C42" s="394"/>
      <c r="D42" s="183"/>
      <c r="E42" s="183"/>
      <c r="F42" s="156">
        <v>140000</v>
      </c>
      <c r="G42" s="217"/>
      <c r="H42" s="183"/>
      <c r="I42" s="156">
        <f>I40+I41</f>
        <v>859378</v>
      </c>
      <c r="J42" s="217"/>
      <c r="K42" s="154"/>
      <c r="L42" s="218">
        <f>I42-F42</f>
        <v>719378</v>
      </c>
      <c r="M42" s="219"/>
      <c r="N42" s="220"/>
      <c r="O42" s="205">
        <f>I42/$I$57*100</f>
        <v>12.545664233576643</v>
      </c>
      <c r="P42" s="183"/>
      <c r="Q42" s="116"/>
      <c r="R42" s="116"/>
      <c r="S42" s="116"/>
      <c r="T42" s="116"/>
      <c r="U42" s="120"/>
    </row>
    <row r="43" spans="2:21" ht="15.75" customHeight="1">
      <c r="B43" s="393"/>
      <c r="C43" s="394"/>
      <c r="D43" s="195" t="s">
        <v>62</v>
      </c>
      <c r="E43" s="101"/>
      <c r="F43" s="189"/>
      <c r="G43" s="96"/>
      <c r="H43" s="101" t="s">
        <v>120</v>
      </c>
      <c r="I43" s="189">
        <v>0</v>
      </c>
      <c r="J43" s="96" t="s">
        <v>121</v>
      </c>
      <c r="K43" s="190"/>
      <c r="L43" s="191"/>
      <c r="M43" s="157"/>
      <c r="N43" s="193"/>
      <c r="O43" s="153"/>
      <c r="P43" s="195" t="s">
        <v>63</v>
      </c>
      <c r="Q43" s="196"/>
      <c r="R43" s="196"/>
      <c r="S43" s="196"/>
      <c r="T43" s="196"/>
      <c r="U43" s="197"/>
    </row>
    <row r="44" spans="2:21" ht="15.75" customHeight="1">
      <c r="B44" s="393"/>
      <c r="C44" s="394"/>
      <c r="D44" s="183"/>
      <c r="E44" s="63"/>
      <c r="F44" s="156"/>
      <c r="G44" s="97"/>
      <c r="H44" s="63" t="s">
        <v>123</v>
      </c>
      <c r="I44" s="156">
        <v>299373</v>
      </c>
      <c r="J44" s="97" t="s">
        <v>124</v>
      </c>
      <c r="K44" s="154"/>
      <c r="L44" s="157"/>
      <c r="M44" s="157"/>
      <c r="N44" s="152"/>
      <c r="O44" s="153"/>
      <c r="P44" s="183"/>
      <c r="Q44" s="116"/>
      <c r="R44" s="116"/>
      <c r="S44" s="116"/>
      <c r="T44" s="116"/>
      <c r="U44" s="120"/>
    </row>
    <row r="45" spans="2:21" ht="15.75" customHeight="1">
      <c r="B45" s="393"/>
      <c r="C45" s="394"/>
      <c r="D45" s="210"/>
      <c r="E45" s="210"/>
      <c r="F45" s="204">
        <v>600000</v>
      </c>
      <c r="G45" s="204"/>
      <c r="H45" s="210"/>
      <c r="I45" s="204">
        <f>I43+I44</f>
        <v>299373</v>
      </c>
      <c r="J45" s="204"/>
      <c r="K45" s="211"/>
      <c r="L45" s="218">
        <f>I45-F45</f>
        <v>-300627</v>
      </c>
      <c r="M45" s="218"/>
      <c r="N45" s="220"/>
      <c r="O45" s="153">
        <f>I45/$I$57*100</f>
        <v>4.370408759124087</v>
      </c>
      <c r="P45" s="210"/>
      <c r="Q45" s="215"/>
      <c r="R45" s="215"/>
      <c r="S45" s="215"/>
      <c r="T45" s="215"/>
      <c r="U45" s="216"/>
    </row>
    <row r="46" spans="2:21" ht="15.75" customHeight="1">
      <c r="B46" s="393"/>
      <c r="C46" s="221"/>
      <c r="D46" s="183" t="s">
        <v>100</v>
      </c>
      <c r="E46" s="101"/>
      <c r="F46" s="156"/>
      <c r="G46" s="96"/>
      <c r="H46" s="101" t="s">
        <v>120</v>
      </c>
      <c r="I46" s="189">
        <v>0</v>
      </c>
      <c r="J46" s="96" t="s">
        <v>121</v>
      </c>
      <c r="K46" s="154"/>
      <c r="L46" s="191"/>
      <c r="M46" s="184"/>
      <c r="N46" s="186"/>
      <c r="O46" s="194"/>
      <c r="P46" s="183"/>
      <c r="Q46" s="116"/>
      <c r="R46" s="116"/>
      <c r="S46" s="116"/>
      <c r="T46" s="116"/>
      <c r="U46" s="120"/>
    </row>
    <row r="47" spans="2:21" ht="15.75" customHeight="1">
      <c r="B47" s="393"/>
      <c r="C47" s="221"/>
      <c r="D47" s="183"/>
      <c r="E47" s="63"/>
      <c r="F47" s="156"/>
      <c r="G47" s="97"/>
      <c r="H47" s="63" t="s">
        <v>123</v>
      </c>
      <c r="I47" s="156">
        <v>0</v>
      </c>
      <c r="J47" s="97" t="s">
        <v>124</v>
      </c>
      <c r="K47" s="154"/>
      <c r="L47" s="157"/>
      <c r="M47" s="184"/>
      <c r="N47" s="186"/>
      <c r="O47" s="153"/>
      <c r="P47" s="183"/>
      <c r="Q47" s="116"/>
      <c r="R47" s="116"/>
      <c r="S47" s="116"/>
      <c r="T47" s="116"/>
      <c r="U47" s="120"/>
    </row>
    <row r="48" spans="2:21" ht="15.75" customHeight="1">
      <c r="B48" s="393"/>
      <c r="C48" s="221"/>
      <c r="D48" s="183"/>
      <c r="E48" s="183"/>
      <c r="F48" s="156">
        <v>50000</v>
      </c>
      <c r="G48" s="217"/>
      <c r="H48" s="183"/>
      <c r="I48" s="156">
        <f>I46+I47</f>
        <v>0</v>
      </c>
      <c r="J48" s="217"/>
      <c r="K48" s="154"/>
      <c r="L48" s="184">
        <f>I48-F48</f>
        <v>-50000</v>
      </c>
      <c r="M48" s="219"/>
      <c r="N48" s="220"/>
      <c r="O48" s="205">
        <f>I48/$I$57*100</f>
        <v>0</v>
      </c>
      <c r="P48" s="183"/>
      <c r="Q48" s="116"/>
      <c r="R48" s="116"/>
      <c r="S48" s="116"/>
      <c r="T48" s="116"/>
      <c r="U48" s="120"/>
    </row>
    <row r="49" spans="2:21" ht="15.75" customHeight="1">
      <c r="B49" s="393"/>
      <c r="C49" s="396" t="s">
        <v>64</v>
      </c>
      <c r="D49" s="195"/>
      <c r="E49" s="101"/>
      <c r="F49" s="189"/>
      <c r="G49" s="96"/>
      <c r="H49" s="101" t="s">
        <v>120</v>
      </c>
      <c r="I49" s="189">
        <v>414565</v>
      </c>
      <c r="J49" s="96" t="s">
        <v>121</v>
      </c>
      <c r="K49" s="190"/>
      <c r="L49" s="191"/>
      <c r="M49" s="151"/>
      <c r="N49" s="152"/>
      <c r="O49" s="153"/>
      <c r="P49" s="195" t="s">
        <v>129</v>
      </c>
      <c r="Q49" s="196"/>
      <c r="R49" s="196"/>
      <c r="S49" s="196"/>
      <c r="T49" s="196"/>
      <c r="U49" s="197"/>
    </row>
    <row r="50" spans="2:21" ht="15.75" customHeight="1">
      <c r="B50" s="393"/>
      <c r="C50" s="397"/>
      <c r="D50" s="183"/>
      <c r="E50" s="63"/>
      <c r="F50" s="156"/>
      <c r="G50" s="97"/>
      <c r="H50" s="63" t="s">
        <v>123</v>
      </c>
      <c r="I50" s="156">
        <v>1110435</v>
      </c>
      <c r="J50" s="97" t="s">
        <v>124</v>
      </c>
      <c r="K50" s="154"/>
      <c r="L50" s="184"/>
      <c r="M50" s="184"/>
      <c r="N50" s="186"/>
      <c r="O50" s="120"/>
      <c r="P50" s="399" t="s">
        <v>130</v>
      </c>
      <c r="Q50" s="400"/>
      <c r="R50" s="400"/>
      <c r="S50" s="400"/>
      <c r="T50" s="400"/>
      <c r="U50" s="401"/>
    </row>
    <row r="51" spans="2:21" ht="15.75" customHeight="1">
      <c r="B51" s="393"/>
      <c r="C51" s="398"/>
      <c r="D51" s="222"/>
      <c r="E51" s="222"/>
      <c r="F51" s="160">
        <v>1891000</v>
      </c>
      <c r="G51" s="160"/>
      <c r="H51" s="222"/>
      <c r="I51" s="160">
        <f>I49+I50</f>
        <v>1525000</v>
      </c>
      <c r="J51" s="160"/>
      <c r="K51" s="161"/>
      <c r="L51" s="223">
        <f>I51-F51</f>
        <v>-366000</v>
      </c>
      <c r="M51" s="223"/>
      <c r="N51" s="224"/>
      <c r="O51" s="147">
        <f>I51/$I$57*100</f>
        <v>22.26277372262774</v>
      </c>
      <c r="P51" s="222" t="s">
        <v>131</v>
      </c>
      <c r="Q51" s="105"/>
      <c r="R51" s="105"/>
      <c r="S51" s="105"/>
      <c r="T51" s="105"/>
      <c r="U51" s="225"/>
    </row>
    <row r="52" spans="2:21" ht="15.75" customHeight="1">
      <c r="B52" s="226"/>
      <c r="C52" s="382" t="s">
        <v>132</v>
      </c>
      <c r="D52" s="385"/>
      <c r="E52" s="101"/>
      <c r="F52" s="148"/>
      <c r="G52" s="96"/>
      <c r="H52" s="101" t="s">
        <v>120</v>
      </c>
      <c r="I52" s="189">
        <f>208320+364</f>
        <v>208684</v>
      </c>
      <c r="J52" s="96" t="s">
        <v>121</v>
      </c>
      <c r="K52" s="149"/>
      <c r="L52" s="191"/>
      <c r="M52" s="227"/>
      <c r="N52" s="228"/>
      <c r="O52" s="153"/>
      <c r="P52" s="180"/>
      <c r="Q52" s="181"/>
      <c r="R52" s="181"/>
      <c r="S52" s="181"/>
      <c r="T52" s="181"/>
      <c r="U52" s="182"/>
    </row>
    <row r="53" spans="2:21" ht="15.75" customHeight="1">
      <c r="B53" s="226"/>
      <c r="C53" s="383"/>
      <c r="D53" s="386"/>
      <c r="E53" s="63"/>
      <c r="F53" s="156"/>
      <c r="G53" s="97"/>
      <c r="H53" s="63" t="s">
        <v>123</v>
      </c>
      <c r="I53" s="156">
        <f>209370-364</f>
        <v>209006</v>
      </c>
      <c r="J53" s="97" t="s">
        <v>124</v>
      </c>
      <c r="K53" s="154"/>
      <c r="L53" s="157"/>
      <c r="M53" s="184"/>
      <c r="N53" s="186"/>
      <c r="O53" s="153"/>
      <c r="P53" s="183" t="s">
        <v>133</v>
      </c>
      <c r="Q53" s="116"/>
      <c r="R53" s="116"/>
      <c r="S53" s="116"/>
      <c r="T53" s="116"/>
      <c r="U53" s="120"/>
    </row>
    <row r="54" spans="2:21" ht="15.75" customHeight="1">
      <c r="B54" s="229"/>
      <c r="C54" s="384"/>
      <c r="D54" s="387"/>
      <c r="E54" s="222"/>
      <c r="F54" s="160">
        <v>572000</v>
      </c>
      <c r="G54" s="160"/>
      <c r="H54" s="222"/>
      <c r="I54" s="160">
        <f>I52+I53</f>
        <v>417690</v>
      </c>
      <c r="J54" s="160"/>
      <c r="K54" s="161"/>
      <c r="L54" s="223">
        <f>I54-F54</f>
        <v>-154310</v>
      </c>
      <c r="M54" s="223"/>
      <c r="N54" s="224"/>
      <c r="O54" s="147">
        <f>I54/$I$57*100</f>
        <v>6.0976642335766424</v>
      </c>
      <c r="P54" s="222" t="s">
        <v>134</v>
      </c>
      <c r="Q54" s="105"/>
      <c r="R54" s="105"/>
      <c r="S54" s="105"/>
      <c r="T54" s="105"/>
      <c r="U54" s="225"/>
    </row>
    <row r="55" spans="2:21" ht="15.75" customHeight="1">
      <c r="B55" s="388" t="s">
        <v>65</v>
      </c>
      <c r="C55" s="389"/>
      <c r="D55" s="386"/>
      <c r="E55" s="101"/>
      <c r="F55" s="148"/>
      <c r="G55" s="96"/>
      <c r="H55" s="101" t="s">
        <v>120</v>
      </c>
      <c r="I55" s="148">
        <f>I28+I22</f>
        <v>778000</v>
      </c>
      <c r="J55" s="96" t="s">
        <v>121</v>
      </c>
      <c r="K55" s="149"/>
      <c r="L55" s="227"/>
      <c r="M55" s="227"/>
      <c r="N55" s="228"/>
      <c r="O55" s="182"/>
      <c r="P55" s="180"/>
      <c r="Q55" s="181"/>
      <c r="R55" s="181"/>
      <c r="S55" s="181"/>
      <c r="T55" s="181"/>
      <c r="U55" s="182"/>
    </row>
    <row r="56" spans="2:21" ht="15.75" customHeight="1">
      <c r="B56" s="388"/>
      <c r="C56" s="389"/>
      <c r="D56" s="386"/>
      <c r="E56" s="63"/>
      <c r="F56" s="156"/>
      <c r="G56" s="97"/>
      <c r="H56" s="63" t="s">
        <v>123</v>
      </c>
      <c r="I56" s="156">
        <f>I23+I29</f>
        <v>6072000</v>
      </c>
      <c r="J56" s="97" t="s">
        <v>124</v>
      </c>
      <c r="K56" s="154"/>
      <c r="L56" s="184"/>
      <c r="M56" s="184"/>
      <c r="N56" s="186"/>
      <c r="O56" s="120"/>
      <c r="P56" s="183"/>
      <c r="Q56" s="116"/>
      <c r="R56" s="116"/>
      <c r="S56" s="116"/>
      <c r="T56" s="116"/>
      <c r="U56" s="120"/>
    </row>
    <row r="57" spans="2:21" ht="15.75" customHeight="1">
      <c r="B57" s="390"/>
      <c r="C57" s="391"/>
      <c r="D57" s="387"/>
      <c r="E57" s="130"/>
      <c r="F57" s="160">
        <f>F24+F30</f>
        <v>6850000</v>
      </c>
      <c r="G57" s="160"/>
      <c r="H57" s="161"/>
      <c r="I57" s="160">
        <f>I55+I56</f>
        <v>6850000</v>
      </c>
      <c r="J57" s="160"/>
      <c r="K57" s="161"/>
      <c r="L57" s="144">
        <f>I57-F57</f>
        <v>0</v>
      </c>
      <c r="M57" s="145"/>
      <c r="N57" s="146"/>
      <c r="O57" s="147">
        <f>I57/$I$57*100</f>
        <v>100</v>
      </c>
      <c r="P57" s="222"/>
      <c r="Q57" s="105"/>
      <c r="R57" s="105"/>
      <c r="S57" s="105"/>
      <c r="T57" s="105"/>
      <c r="U57" s="225"/>
    </row>
    <row r="58" spans="2:21" ht="11.25">
      <c r="B58" s="116"/>
      <c r="C58" s="116"/>
      <c r="D58" s="116"/>
      <c r="E58" s="116"/>
      <c r="F58" s="116"/>
      <c r="G58" s="116"/>
      <c r="H58" s="116"/>
      <c r="I58" s="116"/>
      <c r="J58" s="116"/>
      <c r="K58" s="116"/>
      <c r="L58" s="116"/>
      <c r="M58" s="116"/>
      <c r="N58" s="116"/>
      <c r="O58" s="116"/>
      <c r="P58" s="116"/>
      <c r="Q58" s="116"/>
      <c r="R58" s="116"/>
      <c r="S58" s="116"/>
      <c r="T58" s="116"/>
      <c r="U58" s="116"/>
    </row>
    <row r="59" spans="2:21" ht="11.25">
      <c r="B59" s="116"/>
      <c r="C59" s="116"/>
      <c r="D59" s="116"/>
      <c r="E59" s="116"/>
      <c r="F59" s="116"/>
      <c r="G59" s="116"/>
      <c r="H59" s="116"/>
      <c r="I59" s="116"/>
      <c r="J59" s="116"/>
      <c r="K59" s="116"/>
      <c r="L59" s="116"/>
      <c r="M59" s="116"/>
      <c r="N59" s="116"/>
      <c r="O59" s="116"/>
      <c r="P59" s="116"/>
      <c r="Q59" s="116"/>
      <c r="R59" s="116"/>
      <c r="S59" s="116"/>
      <c r="T59" s="116"/>
      <c r="U59" s="116"/>
    </row>
    <row r="60" spans="2:21" ht="11.25">
      <c r="B60" s="116"/>
      <c r="C60" s="116"/>
      <c r="D60" s="116"/>
      <c r="E60" s="116"/>
      <c r="F60" s="116"/>
      <c r="G60" s="116"/>
      <c r="H60" s="116"/>
      <c r="I60" s="116"/>
      <c r="J60" s="116"/>
      <c r="K60" s="116"/>
      <c r="L60" s="116"/>
      <c r="M60" s="116"/>
      <c r="N60" s="116"/>
      <c r="O60" s="116"/>
      <c r="P60" s="116"/>
      <c r="Q60" s="116"/>
      <c r="R60" s="116"/>
      <c r="S60" s="116"/>
      <c r="T60" s="116"/>
      <c r="U60" s="116"/>
    </row>
    <row r="61" spans="2:21" ht="11.25">
      <c r="B61" s="116"/>
      <c r="C61" s="116"/>
      <c r="D61" s="116"/>
      <c r="E61" s="116"/>
      <c r="F61" s="116"/>
      <c r="G61" s="116"/>
      <c r="H61" s="116"/>
      <c r="I61" s="116"/>
      <c r="J61" s="116"/>
      <c r="K61" s="116"/>
      <c r="L61" s="116"/>
      <c r="M61" s="116"/>
      <c r="N61" s="116"/>
      <c r="O61" s="116"/>
      <c r="P61" s="116"/>
      <c r="Q61" s="116"/>
      <c r="R61" s="116"/>
      <c r="S61" s="116"/>
      <c r="T61" s="116"/>
      <c r="U61" s="116"/>
    </row>
    <row r="62" spans="2:21" ht="11.25">
      <c r="B62" s="116"/>
      <c r="C62" s="116"/>
      <c r="D62" s="116"/>
      <c r="E62" s="116"/>
      <c r="F62" s="116"/>
      <c r="G62" s="116"/>
      <c r="H62" s="116"/>
      <c r="I62" s="116"/>
      <c r="J62" s="116"/>
      <c r="K62" s="116"/>
      <c r="L62" s="116"/>
      <c r="M62" s="116"/>
      <c r="N62" s="116"/>
      <c r="O62" s="116"/>
      <c r="P62" s="116"/>
      <c r="Q62" s="116"/>
      <c r="R62" s="116"/>
      <c r="S62" s="116"/>
      <c r="T62" s="116"/>
      <c r="U62" s="116"/>
    </row>
    <row r="63" spans="2:21" ht="11.25">
      <c r="B63" s="116"/>
      <c r="C63" s="116"/>
      <c r="D63" s="116"/>
      <c r="E63" s="116"/>
      <c r="F63" s="116"/>
      <c r="G63" s="116"/>
      <c r="H63" s="116"/>
      <c r="I63" s="116"/>
      <c r="J63" s="116"/>
      <c r="K63" s="116"/>
      <c r="L63" s="116"/>
      <c r="M63" s="116"/>
      <c r="N63" s="116"/>
      <c r="O63" s="116"/>
      <c r="P63" s="116"/>
      <c r="Q63" s="116"/>
      <c r="R63" s="116"/>
      <c r="S63" s="116"/>
      <c r="T63" s="116"/>
      <c r="U63" s="116"/>
    </row>
    <row r="64" spans="2:21" ht="11.25">
      <c r="B64" s="116"/>
      <c r="C64" s="116"/>
      <c r="D64" s="116"/>
      <c r="E64" s="116"/>
      <c r="F64" s="116"/>
      <c r="G64" s="116"/>
      <c r="H64" s="116"/>
      <c r="I64" s="116"/>
      <c r="J64" s="116"/>
      <c r="K64" s="116"/>
      <c r="L64" s="116"/>
      <c r="M64" s="116"/>
      <c r="N64" s="116"/>
      <c r="O64" s="116"/>
      <c r="P64" s="116"/>
      <c r="Q64" s="116"/>
      <c r="R64" s="116"/>
      <c r="S64" s="116"/>
      <c r="T64" s="116"/>
      <c r="U64" s="116"/>
    </row>
    <row r="65" spans="2:21" ht="11.25">
      <c r="B65" s="116"/>
      <c r="C65" s="116"/>
      <c r="D65" s="116"/>
      <c r="E65" s="116"/>
      <c r="F65" s="116"/>
      <c r="G65" s="116"/>
      <c r="H65" s="116"/>
      <c r="I65" s="116"/>
      <c r="J65" s="116"/>
      <c r="K65" s="116"/>
      <c r="L65" s="116"/>
      <c r="M65" s="116"/>
      <c r="N65" s="116"/>
      <c r="O65" s="116"/>
      <c r="P65" s="116"/>
      <c r="Q65" s="116"/>
      <c r="R65" s="116"/>
      <c r="S65" s="116"/>
      <c r="T65" s="116"/>
      <c r="U65" s="116"/>
    </row>
    <row r="66" spans="2:21" ht="11.25">
      <c r="B66" s="116"/>
      <c r="C66" s="116"/>
      <c r="D66" s="116"/>
      <c r="E66" s="116"/>
      <c r="F66" s="116"/>
      <c r="G66" s="116"/>
      <c r="H66" s="116"/>
      <c r="I66" s="116"/>
      <c r="J66" s="116"/>
      <c r="K66" s="116"/>
      <c r="L66" s="116"/>
      <c r="M66" s="116"/>
      <c r="N66" s="116"/>
      <c r="O66" s="116"/>
      <c r="P66" s="116"/>
      <c r="Q66" s="116"/>
      <c r="R66" s="116"/>
      <c r="S66" s="116"/>
      <c r="T66" s="116"/>
      <c r="U66" s="116"/>
    </row>
    <row r="67" spans="2:21" ht="11.25">
      <c r="B67" s="116"/>
      <c r="C67" s="116"/>
      <c r="D67" s="116"/>
      <c r="E67" s="116"/>
      <c r="F67" s="116"/>
      <c r="G67" s="116"/>
      <c r="H67" s="116"/>
      <c r="I67" s="116"/>
      <c r="J67" s="116"/>
      <c r="K67" s="116"/>
      <c r="L67" s="116"/>
      <c r="M67" s="116"/>
      <c r="N67" s="116"/>
      <c r="O67" s="116"/>
      <c r="P67" s="116"/>
      <c r="Q67" s="116"/>
      <c r="R67" s="116"/>
      <c r="S67" s="116"/>
      <c r="T67" s="116"/>
      <c r="U67" s="116"/>
    </row>
    <row r="68" spans="2:21" ht="11.25">
      <c r="B68" s="116"/>
      <c r="C68" s="116"/>
      <c r="D68" s="116"/>
      <c r="E68" s="116"/>
      <c r="F68" s="116"/>
      <c r="G68" s="116"/>
      <c r="H68" s="116"/>
      <c r="I68" s="116"/>
      <c r="J68" s="116"/>
      <c r="K68" s="116"/>
      <c r="L68" s="116"/>
      <c r="M68" s="116"/>
      <c r="N68" s="116"/>
      <c r="O68" s="116"/>
      <c r="P68" s="116"/>
      <c r="Q68" s="116"/>
      <c r="R68" s="116"/>
      <c r="S68" s="116"/>
      <c r="T68" s="116"/>
      <c r="U68" s="116"/>
    </row>
    <row r="69" spans="2:21" ht="11.25">
      <c r="B69" s="116"/>
      <c r="C69" s="116"/>
      <c r="D69" s="116"/>
      <c r="E69" s="116"/>
      <c r="F69" s="116"/>
      <c r="G69" s="116"/>
      <c r="H69" s="116"/>
      <c r="I69" s="116"/>
      <c r="J69" s="116"/>
      <c r="K69" s="116"/>
      <c r="L69" s="116"/>
      <c r="M69" s="116"/>
      <c r="N69" s="116"/>
      <c r="O69" s="116"/>
      <c r="P69" s="116"/>
      <c r="Q69" s="116"/>
      <c r="R69" s="116"/>
      <c r="S69" s="116"/>
      <c r="T69" s="116"/>
      <c r="U69" s="116"/>
    </row>
    <row r="70" spans="2:21" ht="11.25">
      <c r="B70" s="116"/>
      <c r="C70" s="116"/>
      <c r="D70" s="116"/>
      <c r="E70" s="116"/>
      <c r="F70" s="116"/>
      <c r="G70" s="116"/>
      <c r="H70" s="116"/>
      <c r="I70" s="116"/>
      <c r="J70" s="116"/>
      <c r="K70" s="116"/>
      <c r="L70" s="116"/>
      <c r="M70" s="116"/>
      <c r="N70" s="116"/>
      <c r="O70" s="116"/>
      <c r="P70" s="116"/>
      <c r="Q70" s="116"/>
      <c r="R70" s="116"/>
      <c r="S70" s="116"/>
      <c r="T70" s="116"/>
      <c r="U70" s="116"/>
    </row>
    <row r="71" spans="2:21" ht="11.25">
      <c r="B71" s="116"/>
      <c r="C71" s="116"/>
      <c r="D71" s="116"/>
      <c r="E71" s="116"/>
      <c r="F71" s="116"/>
      <c r="G71" s="116"/>
      <c r="H71" s="116"/>
      <c r="I71" s="116"/>
      <c r="J71" s="116"/>
      <c r="K71" s="116"/>
      <c r="L71" s="116"/>
      <c r="M71" s="116"/>
      <c r="N71" s="116"/>
      <c r="O71" s="116"/>
      <c r="P71" s="116"/>
      <c r="Q71" s="116"/>
      <c r="R71" s="116"/>
      <c r="S71" s="116"/>
      <c r="T71" s="116"/>
      <c r="U71" s="116"/>
    </row>
  </sheetData>
  <sheetProtection/>
  <mergeCells count="40">
    <mergeCell ref="I11:I14"/>
    <mergeCell ref="L11:L14"/>
    <mergeCell ref="O6:P6"/>
    <mergeCell ref="R8:U8"/>
    <mergeCell ref="R6:U6"/>
    <mergeCell ref="R7:U7"/>
    <mergeCell ref="B4:C4"/>
    <mergeCell ref="C12:C14"/>
    <mergeCell ref="D12:D14"/>
    <mergeCell ref="B10:F10"/>
    <mergeCell ref="B5:C8"/>
    <mergeCell ref="D5:D8"/>
    <mergeCell ref="B9:C9"/>
    <mergeCell ref="F11:F14"/>
    <mergeCell ref="B11:B14"/>
    <mergeCell ref="C11:D11"/>
    <mergeCell ref="O4:P4"/>
    <mergeCell ref="R4:U4"/>
    <mergeCell ref="O11:O14"/>
    <mergeCell ref="O5:P5"/>
    <mergeCell ref="O7:P7"/>
    <mergeCell ref="O8:P8"/>
    <mergeCell ref="O9:P9"/>
    <mergeCell ref="P11:U14"/>
    <mergeCell ref="R5:U5"/>
    <mergeCell ref="P50:U50"/>
    <mergeCell ref="B15:B21"/>
    <mergeCell ref="C19:C21"/>
    <mergeCell ref="D19:D21"/>
    <mergeCell ref="B24:B27"/>
    <mergeCell ref="C25:C27"/>
    <mergeCell ref="D25:D27"/>
    <mergeCell ref="C52:C54"/>
    <mergeCell ref="D52:D54"/>
    <mergeCell ref="B55:D57"/>
    <mergeCell ref="B28:B51"/>
    <mergeCell ref="C32:C33"/>
    <mergeCell ref="D34:D35"/>
    <mergeCell ref="C40:C45"/>
    <mergeCell ref="C49:C51"/>
  </mergeCells>
  <printOptions/>
  <pageMargins left="0.5905511811023623" right="0" top="0.7086614173228347" bottom="0.5905511811023623" header="0.5118110236220472" footer="0.5118110236220472"/>
  <pageSetup blackAndWhite="1"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sheetPr>
    <tabColor indexed="14"/>
  </sheetPr>
  <dimension ref="B2:Q32"/>
  <sheetViews>
    <sheetView view="pageBreakPreview" zoomScaleNormal="85" zoomScaleSheetLayoutView="100" zoomScalePageLayoutView="0" workbookViewId="0" topLeftCell="A1">
      <selection activeCell="B5" sqref="B5:Q6"/>
    </sheetView>
  </sheetViews>
  <sheetFormatPr defaultColWidth="9.00390625" defaultRowHeight="13.5"/>
  <cols>
    <col min="1" max="1" width="3.75390625" style="1" customWidth="1"/>
    <col min="2" max="2" width="14.00390625" style="1" customWidth="1"/>
    <col min="3" max="3" width="10.625" style="1" customWidth="1"/>
    <col min="4" max="4" width="11.25390625" style="1" customWidth="1"/>
    <col min="5" max="5" width="10.625" style="1" customWidth="1"/>
    <col min="6" max="6" width="11.25390625" style="1" customWidth="1"/>
    <col min="7" max="7" width="9.00390625" style="1" customWidth="1"/>
    <col min="8" max="8" width="14.50390625" style="1" customWidth="1"/>
    <col min="9" max="10" width="9.00390625" style="1" customWidth="1"/>
    <col min="11" max="11" width="12.00390625" style="1" customWidth="1"/>
    <col min="12" max="12" width="9.75390625" style="1" customWidth="1"/>
    <col min="13" max="13" width="6.50390625" style="1" customWidth="1"/>
    <col min="14" max="14" width="9.625" style="1" customWidth="1"/>
    <col min="15" max="15" width="1.875" style="1" customWidth="1"/>
    <col min="16" max="17" width="11.375" style="1" bestFit="1" customWidth="1"/>
    <col min="18" max="16384" width="9.00390625" style="1" customWidth="1"/>
  </cols>
  <sheetData>
    <row r="2" ht="13.5">
      <c r="B2" s="1" t="s">
        <v>88</v>
      </c>
    </row>
    <row r="3" ht="6" customHeight="1"/>
    <row r="4" ht="14.25">
      <c r="B4" s="28" t="s">
        <v>89</v>
      </c>
    </row>
    <row r="5" spans="2:14" ht="14.25" customHeight="1">
      <c r="B5" s="444"/>
      <c r="C5" s="444"/>
      <c r="D5" s="444"/>
      <c r="E5" s="444"/>
      <c r="F5" s="444"/>
      <c r="G5" s="444"/>
      <c r="H5" s="444"/>
      <c r="I5" s="444"/>
      <c r="J5" s="444"/>
      <c r="K5" s="444"/>
      <c r="L5" s="444"/>
      <c r="M5" s="444"/>
      <c r="N5" s="444"/>
    </row>
    <row r="6" spans="2:14" ht="9" customHeight="1">
      <c r="B6" s="6"/>
      <c r="C6" s="6"/>
      <c r="D6" s="6"/>
      <c r="E6" s="6"/>
      <c r="F6" s="6"/>
      <c r="G6" s="6"/>
      <c r="H6" s="6"/>
      <c r="I6" s="6"/>
      <c r="J6" s="6"/>
      <c r="K6" s="6"/>
      <c r="L6" s="6"/>
      <c r="M6" s="6"/>
      <c r="N6" s="6"/>
    </row>
    <row r="7" spans="2:10" ht="19.5" customHeight="1">
      <c r="B7" s="3" t="s">
        <v>103</v>
      </c>
      <c r="C7" s="3" t="s">
        <v>104</v>
      </c>
      <c r="D7" s="68" t="s">
        <v>2</v>
      </c>
      <c r="E7" s="68" t="s">
        <v>13</v>
      </c>
      <c r="F7" s="68" t="s">
        <v>105</v>
      </c>
      <c r="G7" s="68" t="s">
        <v>13</v>
      </c>
      <c r="H7" s="88"/>
      <c r="I7" s="446"/>
      <c r="J7" s="446"/>
    </row>
    <row r="8" ht="3.75" customHeight="1"/>
    <row r="9" spans="2:14" ht="13.5">
      <c r="B9" s="445" t="s">
        <v>66</v>
      </c>
      <c r="C9" s="445" t="s">
        <v>6</v>
      </c>
      <c r="D9" s="445"/>
      <c r="E9" s="445" t="s">
        <v>10</v>
      </c>
      <c r="F9" s="445"/>
      <c r="G9" s="29" t="s">
        <v>67</v>
      </c>
      <c r="H9" s="445" t="s">
        <v>68</v>
      </c>
      <c r="I9" s="29" t="s">
        <v>69</v>
      </c>
      <c r="J9" s="29" t="s">
        <v>70</v>
      </c>
      <c r="K9" s="445" t="s">
        <v>71</v>
      </c>
      <c r="L9" s="445"/>
      <c r="M9" s="447" t="s">
        <v>11</v>
      </c>
      <c r="N9" s="448"/>
    </row>
    <row r="10" spans="2:14" ht="13.5">
      <c r="B10" s="445"/>
      <c r="C10" s="30" t="s">
        <v>72</v>
      </c>
      <c r="D10" s="30" t="s">
        <v>73</v>
      </c>
      <c r="E10" s="30" t="s">
        <v>72</v>
      </c>
      <c r="F10" s="30" t="s">
        <v>73</v>
      </c>
      <c r="G10" s="33" t="s">
        <v>5</v>
      </c>
      <c r="H10" s="445"/>
      <c r="I10" s="33" t="s">
        <v>5</v>
      </c>
      <c r="J10" s="33" t="s">
        <v>5</v>
      </c>
      <c r="K10" s="445"/>
      <c r="L10" s="445"/>
      <c r="M10" s="447"/>
      <c r="N10" s="448"/>
    </row>
    <row r="11" spans="2:14" ht="23.25" customHeight="1">
      <c r="B11" s="34"/>
      <c r="C11" s="34"/>
      <c r="D11" s="35">
        <f>D12</f>
        <v>193150000</v>
      </c>
      <c r="E11" s="34"/>
      <c r="F11" s="35">
        <f>F12</f>
        <v>193150000</v>
      </c>
      <c r="G11" s="34"/>
      <c r="H11" s="34"/>
      <c r="I11" s="34"/>
      <c r="J11" s="34"/>
      <c r="K11" s="36"/>
      <c r="L11" s="37"/>
      <c r="M11" s="38"/>
      <c r="N11" s="39"/>
    </row>
    <row r="12" spans="2:14" ht="23.25" customHeight="1">
      <c r="B12" s="40"/>
      <c r="C12" s="40"/>
      <c r="D12" s="42">
        <f>D13+D14+D15+D16+D17+D18+D19+D22+D23</f>
        <v>193150000</v>
      </c>
      <c r="E12" s="40"/>
      <c r="F12" s="42">
        <f>F13+F14+F15+F16+F17+F18+F19+F22+F23</f>
        <v>193150000</v>
      </c>
      <c r="G12" s="45"/>
      <c r="H12" s="45"/>
      <c r="I12" s="40"/>
      <c r="J12" s="40"/>
      <c r="K12" s="38"/>
      <c r="L12" s="37"/>
      <c r="M12" s="38"/>
      <c r="N12" s="37"/>
    </row>
    <row r="13" spans="2:14" ht="23.25" customHeight="1">
      <c r="B13" s="65" t="s">
        <v>108</v>
      </c>
      <c r="C13" s="40" t="s">
        <v>135</v>
      </c>
      <c r="D13" s="42">
        <v>157425000</v>
      </c>
      <c r="E13" s="40" t="s">
        <v>139</v>
      </c>
      <c r="F13" s="42">
        <f>'別紙２'!W12</f>
        <v>162265000</v>
      </c>
      <c r="G13" s="44" t="s">
        <v>102</v>
      </c>
      <c r="H13" s="45"/>
      <c r="I13" s="46"/>
      <c r="J13" s="46"/>
      <c r="K13" s="38"/>
      <c r="L13" s="37"/>
      <c r="M13" s="449"/>
      <c r="N13" s="450"/>
    </row>
    <row r="14" spans="2:17" ht="23.25" customHeight="1">
      <c r="B14" s="66" t="s">
        <v>109</v>
      </c>
      <c r="C14" s="43" t="s">
        <v>136</v>
      </c>
      <c r="D14" s="42">
        <v>15689000</v>
      </c>
      <c r="E14" s="43" t="s">
        <v>140</v>
      </c>
      <c r="F14" s="42">
        <f>'別紙２'!W13</f>
        <v>11734000</v>
      </c>
      <c r="G14" s="44" t="s">
        <v>102</v>
      </c>
      <c r="H14" s="45"/>
      <c r="I14" s="46"/>
      <c r="J14" s="46"/>
      <c r="K14" s="38"/>
      <c r="L14" s="37"/>
      <c r="M14" s="449"/>
      <c r="N14" s="451"/>
      <c r="Q14" s="5"/>
    </row>
    <row r="15" spans="2:17" ht="23.25" customHeight="1">
      <c r="B15" s="66" t="s">
        <v>110</v>
      </c>
      <c r="C15" s="43" t="s">
        <v>137</v>
      </c>
      <c r="D15" s="42">
        <v>6470000</v>
      </c>
      <c r="E15" s="43" t="s">
        <v>137</v>
      </c>
      <c r="F15" s="42">
        <f>'別紙２'!W14</f>
        <v>9351000</v>
      </c>
      <c r="G15" s="44" t="s">
        <v>102</v>
      </c>
      <c r="H15" s="45"/>
      <c r="I15" s="46"/>
      <c r="J15" s="46"/>
      <c r="K15" s="38"/>
      <c r="L15" s="37"/>
      <c r="M15" s="38"/>
      <c r="N15" s="39"/>
      <c r="Q15" s="5"/>
    </row>
    <row r="16" spans="2:14" ht="23.25" customHeight="1">
      <c r="B16" s="66" t="s">
        <v>101</v>
      </c>
      <c r="C16" s="43" t="s">
        <v>138</v>
      </c>
      <c r="D16" s="42">
        <v>13566000</v>
      </c>
      <c r="E16" s="43" t="s">
        <v>138</v>
      </c>
      <c r="F16" s="42">
        <v>9800000</v>
      </c>
      <c r="G16" s="44">
        <v>40190</v>
      </c>
      <c r="H16" s="45" t="s">
        <v>145</v>
      </c>
      <c r="I16" s="46">
        <v>40298</v>
      </c>
      <c r="J16" s="46">
        <v>40298</v>
      </c>
      <c r="K16" s="38" t="s">
        <v>74</v>
      </c>
      <c r="L16" s="37" t="s">
        <v>85</v>
      </c>
      <c r="M16" s="449" t="s">
        <v>146</v>
      </c>
      <c r="N16" s="450"/>
    </row>
    <row r="17" spans="2:14" ht="23.25" customHeight="1">
      <c r="B17" s="66"/>
      <c r="C17" s="43"/>
      <c r="D17" s="42"/>
      <c r="E17" s="43"/>
      <c r="F17" s="42"/>
      <c r="G17" s="44"/>
      <c r="H17" s="45"/>
      <c r="I17" s="40"/>
      <c r="J17" s="40"/>
      <c r="K17" s="38"/>
      <c r="L17" s="37"/>
      <c r="M17" s="38"/>
      <c r="N17" s="37"/>
    </row>
    <row r="18" spans="2:14" ht="23.25" customHeight="1">
      <c r="B18" s="65"/>
      <c r="C18" s="43"/>
      <c r="D18" s="42"/>
      <c r="E18" s="43"/>
      <c r="F18" s="42"/>
      <c r="G18" s="44"/>
      <c r="H18" s="45"/>
      <c r="I18" s="46"/>
      <c r="J18" s="46"/>
      <c r="K18" s="38"/>
      <c r="L18" s="37"/>
      <c r="M18" s="449"/>
      <c r="N18" s="450"/>
    </row>
    <row r="19" spans="2:14" ht="23.25" customHeight="1">
      <c r="B19" s="64"/>
      <c r="C19" s="43"/>
      <c r="D19" s="42"/>
      <c r="E19" s="43"/>
      <c r="F19" s="42"/>
      <c r="G19" s="44"/>
      <c r="H19" s="45"/>
      <c r="I19" s="46"/>
      <c r="J19" s="46"/>
      <c r="K19" s="38"/>
      <c r="L19" s="37"/>
      <c r="M19" s="454"/>
      <c r="N19" s="450"/>
    </row>
    <row r="20" spans="2:14" ht="23.25" customHeight="1" hidden="1">
      <c r="B20" s="16"/>
      <c r="C20" s="40"/>
      <c r="D20" s="42"/>
      <c r="E20" s="43"/>
      <c r="F20" s="42"/>
      <c r="G20" s="44"/>
      <c r="H20" s="45"/>
      <c r="I20" s="40"/>
      <c r="J20" s="40"/>
      <c r="K20" s="38"/>
      <c r="L20" s="37"/>
      <c r="M20" s="38"/>
      <c r="N20" s="37"/>
    </row>
    <row r="21" spans="2:14" ht="23.25" customHeight="1" hidden="1">
      <c r="B21" s="40"/>
      <c r="C21" s="40"/>
      <c r="D21" s="42"/>
      <c r="E21" s="43"/>
      <c r="F21" s="42"/>
      <c r="G21" s="44"/>
      <c r="H21" s="45"/>
      <c r="I21" s="40"/>
      <c r="J21" s="40"/>
      <c r="K21" s="38"/>
      <c r="L21" s="37"/>
      <c r="M21" s="38"/>
      <c r="N21" s="37"/>
    </row>
    <row r="22" spans="2:14" ht="23.25" customHeight="1">
      <c r="B22" s="64"/>
      <c r="C22" s="43"/>
      <c r="D22" s="42"/>
      <c r="E22" s="43"/>
      <c r="F22" s="41"/>
      <c r="G22" s="73"/>
      <c r="H22" s="74"/>
      <c r="I22" s="75"/>
      <c r="J22" s="75"/>
      <c r="K22" s="76"/>
      <c r="L22" s="77"/>
      <c r="M22" s="452"/>
      <c r="N22" s="453"/>
    </row>
    <row r="23" spans="2:14" ht="23.25" customHeight="1">
      <c r="B23" s="67"/>
      <c r="C23" s="40"/>
      <c r="D23" s="42"/>
      <c r="E23" s="43"/>
      <c r="F23" s="42"/>
      <c r="G23" s="44"/>
      <c r="H23" s="45"/>
      <c r="I23" s="40"/>
      <c r="J23" s="40"/>
      <c r="K23" s="38"/>
      <c r="L23" s="37"/>
      <c r="M23" s="447"/>
      <c r="N23" s="448"/>
    </row>
    <row r="24" spans="2:14" ht="23.25" customHeight="1">
      <c r="B24" s="67"/>
      <c r="C24" s="40"/>
      <c r="D24" s="42"/>
      <c r="E24" s="43"/>
      <c r="F24" s="42"/>
      <c r="G24" s="44"/>
      <c r="H24" s="45"/>
      <c r="I24" s="40"/>
      <c r="J24" s="40"/>
      <c r="K24" s="38"/>
      <c r="L24" s="37"/>
      <c r="M24" s="31"/>
      <c r="N24" s="32"/>
    </row>
    <row r="25" spans="2:14" ht="46.5" customHeight="1">
      <c r="B25" s="2"/>
      <c r="C25" s="2"/>
      <c r="D25" s="2"/>
      <c r="E25" s="40" t="s">
        <v>84</v>
      </c>
      <c r="F25" s="72">
        <f>F13+F14+F15</f>
        <v>183350000</v>
      </c>
      <c r="G25" s="44">
        <v>40232</v>
      </c>
      <c r="H25" s="45" t="s">
        <v>141</v>
      </c>
      <c r="I25" s="46">
        <v>40476</v>
      </c>
      <c r="J25" s="46">
        <v>40478</v>
      </c>
      <c r="K25" s="38" t="s">
        <v>142</v>
      </c>
      <c r="L25" s="37" t="s">
        <v>143</v>
      </c>
      <c r="M25" s="449" t="s">
        <v>144</v>
      </c>
      <c r="N25" s="450"/>
    </row>
    <row r="26" spans="2:14" ht="23.25" customHeight="1">
      <c r="B26" s="40"/>
      <c r="C26" s="40"/>
      <c r="D26" s="42"/>
      <c r="E26" s="40"/>
      <c r="F26" s="42"/>
      <c r="G26" s="44"/>
      <c r="H26" s="45"/>
      <c r="I26" s="46"/>
      <c r="J26" s="46"/>
      <c r="K26" s="38"/>
      <c r="L26" s="37"/>
      <c r="M26" s="449"/>
      <c r="N26" s="451"/>
    </row>
    <row r="27" spans="2:14" ht="23.25" customHeight="1">
      <c r="B27" s="40"/>
      <c r="C27" s="40"/>
      <c r="D27" s="42"/>
      <c r="E27" s="40"/>
      <c r="F27" s="72"/>
      <c r="G27" s="44"/>
      <c r="H27" s="45"/>
      <c r="I27" s="46"/>
      <c r="J27" s="46"/>
      <c r="K27" s="38"/>
      <c r="L27" s="37"/>
      <c r="M27" s="38"/>
      <c r="N27" s="37"/>
    </row>
    <row r="28" spans="2:14" ht="23.25" customHeight="1">
      <c r="B28" s="40"/>
      <c r="C28" s="40"/>
      <c r="D28" s="42"/>
      <c r="E28" s="71"/>
      <c r="F28" s="72"/>
      <c r="G28" s="73"/>
      <c r="H28" s="74"/>
      <c r="I28" s="75"/>
      <c r="J28" s="75"/>
      <c r="K28" s="76"/>
      <c r="L28" s="77"/>
      <c r="M28" s="452"/>
      <c r="N28" s="453"/>
    </row>
    <row r="29" spans="2:14" ht="23.25" customHeight="1">
      <c r="B29" s="40"/>
      <c r="C29" s="40"/>
      <c r="D29" s="42"/>
      <c r="E29" s="40"/>
      <c r="F29" s="42"/>
      <c r="G29" s="44"/>
      <c r="H29" s="45"/>
      <c r="I29" s="40"/>
      <c r="J29" s="40"/>
      <c r="K29" s="38"/>
      <c r="L29" s="37"/>
      <c r="M29" s="38"/>
      <c r="N29" s="37"/>
    </row>
    <row r="30" spans="2:14" ht="23.25" customHeight="1">
      <c r="B30" s="40"/>
      <c r="C30" s="40"/>
      <c r="D30" s="42"/>
      <c r="E30" s="40"/>
      <c r="F30" s="42"/>
      <c r="G30" s="44"/>
      <c r="H30" s="45"/>
      <c r="I30" s="40"/>
      <c r="J30" s="40"/>
      <c r="K30" s="38"/>
      <c r="L30" s="37"/>
      <c r="M30" s="38"/>
      <c r="N30" s="37"/>
    </row>
    <row r="31" spans="2:14" ht="23.25" customHeight="1">
      <c r="B31" s="40"/>
      <c r="C31" s="40"/>
      <c r="D31" s="42"/>
      <c r="E31" s="40"/>
      <c r="F31" s="42"/>
      <c r="G31" s="44"/>
      <c r="H31" s="45"/>
      <c r="I31" s="40"/>
      <c r="J31" s="40"/>
      <c r="K31" s="38"/>
      <c r="L31" s="37"/>
      <c r="M31" s="38"/>
      <c r="N31" s="37"/>
    </row>
    <row r="32" spans="2:14" ht="23.25" customHeight="1">
      <c r="B32" s="40"/>
      <c r="C32" s="40"/>
      <c r="D32" s="42"/>
      <c r="E32" s="40"/>
      <c r="F32" s="42"/>
      <c r="G32" s="44"/>
      <c r="H32" s="45"/>
      <c r="I32" s="40"/>
      <c r="J32" s="40"/>
      <c r="K32" s="38"/>
      <c r="L32" s="37"/>
      <c r="M32" s="38"/>
      <c r="N32" s="37"/>
    </row>
  </sheetData>
  <sheetProtection/>
  <mergeCells count="18">
    <mergeCell ref="M13:N13"/>
    <mergeCell ref="M26:N26"/>
    <mergeCell ref="M16:N16"/>
    <mergeCell ref="M18:N18"/>
    <mergeCell ref="M28:N28"/>
    <mergeCell ref="M19:N19"/>
    <mergeCell ref="M22:N22"/>
    <mergeCell ref="M25:N25"/>
    <mergeCell ref="M23:N23"/>
    <mergeCell ref="M14:N14"/>
    <mergeCell ref="B5:N5"/>
    <mergeCell ref="H9:H10"/>
    <mergeCell ref="K9:L10"/>
    <mergeCell ref="B9:B10"/>
    <mergeCell ref="C9:D9"/>
    <mergeCell ref="E9:F9"/>
    <mergeCell ref="I7:J7"/>
    <mergeCell ref="M9:N10"/>
  </mergeCells>
  <printOptions/>
  <pageMargins left="0.2" right="0.1968503937007874" top="0" bottom="0.1968503937007874" header="0.25" footer="0.27"/>
  <pageSetup blackAndWhite="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B1:I20"/>
  <sheetViews>
    <sheetView zoomScalePageLayoutView="0" workbookViewId="0" topLeftCell="A1">
      <selection activeCell="B5" sqref="B5:Q6"/>
    </sheetView>
  </sheetViews>
  <sheetFormatPr defaultColWidth="9.00390625" defaultRowHeight="13.5"/>
  <cols>
    <col min="1" max="1" width="2.125" style="1" customWidth="1"/>
    <col min="2" max="2" width="16.375" style="1" customWidth="1"/>
    <col min="3" max="3" width="25.625" style="1" customWidth="1"/>
    <col min="4" max="4" width="14.50390625" style="1" customWidth="1"/>
    <col min="5" max="5" width="14.375" style="1" customWidth="1"/>
    <col min="6" max="6" width="16.00390625" style="1" customWidth="1"/>
    <col min="7" max="7" width="19.625" style="1" customWidth="1"/>
    <col min="8" max="8" width="9.00390625" style="6" customWidth="1"/>
    <col min="9" max="9" width="25.00390625" style="1" customWidth="1"/>
    <col min="10" max="10" width="1.4921875" style="1" customWidth="1"/>
    <col min="11" max="16384" width="9.00390625" style="1" customWidth="1"/>
  </cols>
  <sheetData>
    <row r="1" ht="19.5" customHeight="1">
      <c r="B1" s="1" t="s">
        <v>147</v>
      </c>
    </row>
    <row r="2" ht="19.5" customHeight="1">
      <c r="B2" s="1" t="s">
        <v>148</v>
      </c>
    </row>
    <row r="3" spans="2:9" ht="30" customHeight="1">
      <c r="B3" s="455" t="s">
        <v>87</v>
      </c>
      <c r="C3" s="455"/>
      <c r="D3" s="455"/>
      <c r="E3" s="455"/>
      <c r="F3" s="455"/>
      <c r="G3" s="455"/>
      <c r="H3" s="455"/>
      <c r="I3" s="455"/>
    </row>
    <row r="4" spans="2:9" ht="31.5" customHeight="1">
      <c r="B4" s="3" t="s">
        <v>149</v>
      </c>
      <c r="C4" s="3" t="s">
        <v>150</v>
      </c>
      <c r="D4" s="3" t="s">
        <v>72</v>
      </c>
      <c r="E4" s="3" t="s">
        <v>151</v>
      </c>
      <c r="F4" s="3" t="s">
        <v>152</v>
      </c>
      <c r="G4" s="3" t="s">
        <v>153</v>
      </c>
      <c r="H4" s="3" t="s">
        <v>154</v>
      </c>
      <c r="I4" s="3" t="s">
        <v>11</v>
      </c>
    </row>
    <row r="5" spans="2:9" ht="24.75" customHeight="1">
      <c r="B5" s="53"/>
      <c r="C5" s="53"/>
      <c r="D5" s="53"/>
      <c r="E5" s="230" t="s">
        <v>14</v>
      </c>
      <c r="F5" s="230" t="s">
        <v>14</v>
      </c>
      <c r="G5" s="56"/>
      <c r="H5" s="231"/>
      <c r="I5" s="89"/>
    </row>
    <row r="6" spans="2:9" ht="31.5" customHeight="1">
      <c r="B6" s="232" t="s">
        <v>158</v>
      </c>
      <c r="C6" s="232" t="s">
        <v>156</v>
      </c>
      <c r="D6" s="257">
        <v>473</v>
      </c>
      <c r="E6" s="233">
        <v>343054</v>
      </c>
      <c r="F6" s="233">
        <f>ROUNDDOWN(D6*E6,0)</f>
        <v>162264542</v>
      </c>
      <c r="G6" s="234">
        <v>40478</v>
      </c>
      <c r="H6" s="232" t="s">
        <v>155</v>
      </c>
      <c r="I6" s="235" t="s">
        <v>162</v>
      </c>
    </row>
    <row r="7" spans="2:9" ht="31.5" customHeight="1">
      <c r="B7" s="237" t="s">
        <v>159</v>
      </c>
      <c r="C7" s="237" t="s">
        <v>157</v>
      </c>
      <c r="D7" s="258">
        <v>231</v>
      </c>
      <c r="E7" s="238">
        <f>'別紙４'!F14/'別紙５'!D7</f>
        <v>50796.5367965368</v>
      </c>
      <c r="F7" s="238">
        <f>D7*E7</f>
        <v>11734000</v>
      </c>
      <c r="G7" s="239">
        <f>G6</f>
        <v>40478</v>
      </c>
      <c r="H7" s="232" t="s">
        <v>161</v>
      </c>
      <c r="I7" s="242" t="s">
        <v>164</v>
      </c>
    </row>
    <row r="8" spans="2:9" ht="31.5" customHeight="1">
      <c r="B8" s="237" t="s">
        <v>160</v>
      </c>
      <c r="C8" s="237" t="s">
        <v>156</v>
      </c>
      <c r="D8" s="257">
        <v>43</v>
      </c>
      <c r="E8" s="233">
        <f>'別紙４'!F15/D8</f>
        <v>217465.11627906977</v>
      </c>
      <c r="F8" s="233">
        <f>ROUNDDOWN(D8*E8,0)</f>
        <v>9351000</v>
      </c>
      <c r="G8" s="239">
        <f>G7</f>
        <v>40478</v>
      </c>
      <c r="H8" s="232" t="s">
        <v>155</v>
      </c>
      <c r="I8" s="240" t="s">
        <v>163</v>
      </c>
    </row>
    <row r="9" spans="2:9" ht="31.5" customHeight="1">
      <c r="B9" s="256"/>
      <c r="C9" s="236"/>
      <c r="D9" s="241"/>
      <c r="E9" s="238"/>
      <c r="F9" s="238"/>
      <c r="G9" s="239"/>
      <c r="H9" s="237"/>
      <c r="I9" s="240"/>
    </row>
    <row r="10" spans="2:9" ht="31.5" customHeight="1">
      <c r="B10" s="236"/>
      <c r="C10" s="236"/>
      <c r="D10" s="237"/>
      <c r="E10" s="238"/>
      <c r="F10" s="238"/>
      <c r="G10" s="239"/>
      <c r="H10" s="237"/>
      <c r="I10" s="242"/>
    </row>
    <row r="11" spans="2:9" ht="31.5" customHeight="1">
      <c r="B11" s="256"/>
      <c r="C11" s="236"/>
      <c r="D11" s="241"/>
      <c r="E11" s="238"/>
      <c r="F11" s="238"/>
      <c r="G11" s="239"/>
      <c r="H11" s="237"/>
      <c r="I11" s="240"/>
    </row>
    <row r="12" spans="2:9" ht="31.5" customHeight="1">
      <c r="B12" s="236"/>
      <c r="C12" s="243"/>
      <c r="D12" s="241"/>
      <c r="E12" s="238"/>
      <c r="F12" s="244"/>
      <c r="G12" s="245"/>
      <c r="H12" s="246"/>
      <c r="I12" s="240"/>
    </row>
    <row r="13" spans="2:9" ht="31.5" customHeight="1">
      <c r="B13" s="236"/>
      <c r="C13" s="236"/>
      <c r="D13" s="241"/>
      <c r="E13" s="238"/>
      <c r="F13" s="244"/>
      <c r="G13" s="245"/>
      <c r="H13" s="246"/>
      <c r="I13" s="240"/>
    </row>
    <row r="14" spans="2:9" ht="31.5" customHeight="1">
      <c r="B14" s="236"/>
      <c r="C14" s="236"/>
      <c r="D14" s="241"/>
      <c r="E14" s="238"/>
      <c r="F14" s="244"/>
      <c r="G14" s="245"/>
      <c r="H14" s="246"/>
      <c r="I14" s="240"/>
    </row>
    <row r="15" spans="2:9" ht="31.5" customHeight="1">
      <c r="B15" s="236"/>
      <c r="C15" s="236"/>
      <c r="D15" s="241"/>
      <c r="E15" s="238"/>
      <c r="F15" s="244"/>
      <c r="G15" s="245"/>
      <c r="H15" s="246"/>
      <c r="I15" s="240"/>
    </row>
    <row r="16" spans="2:9" ht="31.5" customHeight="1">
      <c r="B16" s="236"/>
      <c r="C16" s="236"/>
      <c r="D16" s="237"/>
      <c r="E16" s="238"/>
      <c r="F16" s="244"/>
      <c r="G16" s="245"/>
      <c r="H16" s="246"/>
      <c r="I16" s="240"/>
    </row>
    <row r="17" spans="2:9" ht="31.5" customHeight="1">
      <c r="B17" s="247"/>
      <c r="C17" s="4"/>
      <c r="D17" s="248"/>
      <c r="E17" s="249"/>
      <c r="F17" s="250"/>
      <c r="G17" s="251"/>
      <c r="H17" s="252"/>
      <c r="I17" s="253"/>
    </row>
    <row r="18" spans="2:9" ht="31.5" customHeight="1">
      <c r="B18" s="52"/>
      <c r="C18" s="4"/>
      <c r="D18" s="4"/>
      <c r="E18" s="249"/>
      <c r="F18" s="250"/>
      <c r="G18" s="251"/>
      <c r="H18" s="252"/>
      <c r="I18" s="253"/>
    </row>
    <row r="19" spans="2:9" ht="31.5" customHeight="1">
      <c r="B19" s="247"/>
      <c r="C19" s="4"/>
      <c r="D19" s="248"/>
      <c r="E19" s="249"/>
      <c r="F19" s="249"/>
      <c r="G19" s="254"/>
      <c r="H19" s="255"/>
      <c r="I19" s="253"/>
    </row>
    <row r="20" ht="13.5">
      <c r="F20" s="5"/>
    </row>
  </sheetData>
  <sheetProtection/>
  <mergeCells count="1">
    <mergeCell ref="B3:I3"/>
  </mergeCells>
  <printOptions horizontalCentered="1"/>
  <pageMargins left="0.31496062992125984" right="0.31496062992125984" top="0.7480314960629921"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S57"/>
  <sheetViews>
    <sheetView zoomScalePageLayoutView="0" workbookViewId="0" topLeftCell="A1">
      <selection activeCell="A1" sqref="A1"/>
    </sheetView>
  </sheetViews>
  <sheetFormatPr defaultColWidth="12.625" defaultRowHeight="13.5"/>
  <cols>
    <col min="1" max="1" width="10.75390625" style="0" customWidth="1"/>
    <col min="2" max="2" width="21.75390625" style="261" bestFit="1" customWidth="1"/>
    <col min="3" max="3" width="8.50390625" style="261" bestFit="1" customWidth="1"/>
    <col min="4" max="4" width="10.00390625" style="261" bestFit="1" customWidth="1"/>
    <col min="5" max="5" width="6.25390625" style="262" customWidth="1"/>
    <col min="6" max="6" width="6.25390625" style="263" customWidth="1"/>
    <col min="7" max="7" width="9.125" style="264" bestFit="1" customWidth="1"/>
    <col min="8" max="8" width="15.625" style="265" customWidth="1"/>
    <col min="9" max="9" width="10.125" style="266" bestFit="1" customWidth="1"/>
    <col min="10" max="11" width="15.625" style="265" customWidth="1"/>
    <col min="12" max="15" width="15.625" style="267" customWidth="1"/>
    <col min="16" max="16" width="15.625" style="265" customWidth="1"/>
    <col min="17" max="17" width="8.875" style="261" customWidth="1"/>
    <col min="18" max="244" width="15.625" style="261" customWidth="1"/>
    <col min="245" max="245" width="10.75390625" style="261" customWidth="1"/>
    <col min="246" max="246" width="21.75390625" style="261" bestFit="1" customWidth="1"/>
    <col min="247" max="247" width="8.50390625" style="261" bestFit="1" customWidth="1"/>
    <col min="248" max="248" width="10.00390625" style="261" bestFit="1" customWidth="1"/>
    <col min="249" max="250" width="6.25390625" style="261" customWidth="1"/>
    <col min="251" max="251" width="4.375" style="261" bestFit="1" customWidth="1"/>
    <col min="252" max="252" width="9.125" style="261" bestFit="1" customWidth="1"/>
    <col min="253" max="253" width="6.875" style="261" bestFit="1" customWidth="1"/>
    <col min="254" max="254" width="6.25390625" style="261" bestFit="1" customWidth="1"/>
    <col min="255" max="255" width="9.125" style="261" customWidth="1"/>
    <col min="256" max="16384" width="12.625" style="261" customWidth="1"/>
  </cols>
  <sheetData>
    <row r="1" spans="1:17" ht="13.5">
      <c r="A1" t="s">
        <v>246</v>
      </c>
      <c r="B1" s="260"/>
      <c r="Q1" s="328"/>
    </row>
    <row r="2" spans="1:17" ht="18.75" customHeight="1">
      <c r="A2" s="485" t="s">
        <v>165</v>
      </c>
      <c r="B2" s="485" t="s">
        <v>166</v>
      </c>
      <c r="C2" s="492" t="s">
        <v>167</v>
      </c>
      <c r="D2" s="493"/>
      <c r="E2" s="493"/>
      <c r="F2" s="494"/>
      <c r="G2" s="495" t="s">
        <v>168</v>
      </c>
      <c r="H2" s="504" t="s">
        <v>169</v>
      </c>
      <c r="I2" s="487" t="s">
        <v>243</v>
      </c>
      <c r="J2" s="504" t="s">
        <v>170</v>
      </c>
      <c r="K2" s="501" t="s">
        <v>233</v>
      </c>
      <c r="L2" s="504" t="s">
        <v>234</v>
      </c>
      <c r="M2" s="501" t="s">
        <v>235</v>
      </c>
      <c r="N2" s="504" t="s">
        <v>236</v>
      </c>
      <c r="O2" s="500" t="s">
        <v>237</v>
      </c>
      <c r="P2" s="501" t="s">
        <v>238</v>
      </c>
      <c r="Q2" s="485" t="s">
        <v>171</v>
      </c>
    </row>
    <row r="3" spans="1:17" ht="18.75" customHeight="1">
      <c r="A3" s="486"/>
      <c r="B3" s="486"/>
      <c r="C3" s="268" t="s">
        <v>172</v>
      </c>
      <c r="D3" s="268" t="s">
        <v>173</v>
      </c>
      <c r="E3" s="268" t="s">
        <v>174</v>
      </c>
      <c r="F3" s="268" t="s">
        <v>175</v>
      </c>
      <c r="G3" s="496"/>
      <c r="H3" s="504"/>
      <c r="I3" s="487"/>
      <c r="J3" s="504"/>
      <c r="K3" s="501"/>
      <c r="L3" s="504"/>
      <c r="M3" s="501"/>
      <c r="N3" s="504"/>
      <c r="O3" s="500"/>
      <c r="P3" s="501"/>
      <c r="Q3" s="486"/>
    </row>
    <row r="4" spans="1:17" ht="13.5" customHeight="1">
      <c r="A4" s="488"/>
      <c r="B4" s="490" t="s">
        <v>176</v>
      </c>
      <c r="C4" s="508" t="s">
        <v>177</v>
      </c>
      <c r="D4" s="485" t="s">
        <v>178</v>
      </c>
      <c r="E4" s="485" t="s">
        <v>179</v>
      </c>
      <c r="F4" s="480">
        <v>3</v>
      </c>
      <c r="G4" s="478" t="s">
        <v>180</v>
      </c>
      <c r="H4" s="269"/>
      <c r="I4" s="497">
        <v>0.9</v>
      </c>
      <c r="J4" s="269"/>
      <c r="K4" s="502" t="e">
        <f>#REF!</f>
        <v>#REF!</v>
      </c>
      <c r="L4" s="483">
        <v>166024000</v>
      </c>
      <c r="M4" s="483">
        <v>79767000</v>
      </c>
      <c r="N4" s="507">
        <v>149421000</v>
      </c>
      <c r="O4" s="505"/>
      <c r="P4" s="270"/>
      <c r="Q4" s="485" t="s">
        <v>181</v>
      </c>
    </row>
    <row r="5" spans="1:17" ht="13.5">
      <c r="A5" s="489"/>
      <c r="B5" s="491"/>
      <c r="C5" s="509"/>
      <c r="D5" s="499"/>
      <c r="E5" s="499"/>
      <c r="F5" s="481"/>
      <c r="G5" s="479"/>
      <c r="H5" s="272">
        <v>995000000</v>
      </c>
      <c r="I5" s="498"/>
      <c r="J5" s="272">
        <f>H5*I4</f>
        <v>895500000</v>
      </c>
      <c r="K5" s="503"/>
      <c r="L5" s="484"/>
      <c r="M5" s="484"/>
      <c r="N5" s="507"/>
      <c r="O5" s="506"/>
      <c r="P5" s="273">
        <f>N4-M4</f>
        <v>69654000</v>
      </c>
      <c r="Q5" s="499"/>
    </row>
    <row r="6" spans="1:17" ht="13.5">
      <c r="A6" s="489"/>
      <c r="B6" s="275"/>
      <c r="C6" s="275"/>
      <c r="D6" s="275"/>
      <c r="E6" s="276"/>
      <c r="F6" s="277"/>
      <c r="G6" s="278"/>
      <c r="H6" s="279"/>
      <c r="I6" s="280"/>
      <c r="J6" s="279"/>
      <c r="K6" s="281"/>
      <c r="L6" s="282"/>
      <c r="M6" s="283"/>
      <c r="N6" s="279"/>
      <c r="O6" s="283"/>
      <c r="P6" s="284"/>
      <c r="Q6" s="275"/>
    </row>
    <row r="7" spans="1:17" ht="13.5">
      <c r="A7" s="489"/>
      <c r="B7" s="285"/>
      <c r="C7" s="285"/>
      <c r="D7" s="285"/>
      <c r="E7" s="286"/>
      <c r="F7" s="287"/>
      <c r="G7" s="288"/>
      <c r="H7" s="289"/>
      <c r="I7" s="290"/>
      <c r="J7" s="289"/>
      <c r="K7" s="291"/>
      <c r="L7" s="292"/>
      <c r="M7" s="293"/>
      <c r="N7" s="289"/>
      <c r="O7" s="293"/>
      <c r="P7" s="294"/>
      <c r="Q7" s="285"/>
    </row>
    <row r="8" spans="1:17" ht="13.5">
      <c r="A8" s="489"/>
      <c r="B8" s="275"/>
      <c r="C8" s="275"/>
      <c r="D8" s="275"/>
      <c r="E8" s="276"/>
      <c r="F8" s="277"/>
      <c r="G8" s="278"/>
      <c r="H8" s="279"/>
      <c r="I8" s="280"/>
      <c r="J8" s="279"/>
      <c r="K8" s="281"/>
      <c r="L8" s="282"/>
      <c r="M8" s="283"/>
      <c r="N8" s="279"/>
      <c r="O8" s="283"/>
      <c r="P8" s="284"/>
      <c r="Q8" s="275"/>
    </row>
    <row r="9" spans="1:17" ht="13.5">
      <c r="A9" s="489"/>
      <c r="B9" s="285"/>
      <c r="C9" s="285"/>
      <c r="D9" s="285"/>
      <c r="E9" s="286"/>
      <c r="F9" s="287"/>
      <c r="G9" s="288"/>
      <c r="H9" s="289"/>
      <c r="I9" s="290"/>
      <c r="J9" s="289"/>
      <c r="K9" s="291"/>
      <c r="L9" s="292"/>
      <c r="M9" s="293"/>
      <c r="N9" s="289"/>
      <c r="O9" s="293"/>
      <c r="P9" s="294"/>
      <c r="Q9" s="285"/>
    </row>
    <row r="10" spans="1:17" ht="13.5">
      <c r="A10" s="489"/>
      <c r="B10" s="275"/>
      <c r="C10" s="275"/>
      <c r="D10" s="275"/>
      <c r="E10" s="276"/>
      <c r="F10" s="277"/>
      <c r="G10" s="278"/>
      <c r="H10" s="279"/>
      <c r="I10" s="280"/>
      <c r="J10" s="279"/>
      <c r="K10" s="281"/>
      <c r="L10" s="282"/>
      <c r="M10" s="283"/>
      <c r="N10" s="279"/>
      <c r="O10" s="283"/>
      <c r="P10" s="284"/>
      <c r="Q10" s="275"/>
    </row>
    <row r="11" spans="1:17" ht="13.5">
      <c r="A11" s="489"/>
      <c r="B11" s="285"/>
      <c r="C11" s="285"/>
      <c r="D11" s="285"/>
      <c r="E11" s="286"/>
      <c r="F11" s="287"/>
      <c r="G11" s="288"/>
      <c r="H11" s="289"/>
      <c r="I11" s="290"/>
      <c r="J11" s="289"/>
      <c r="K11" s="291"/>
      <c r="L11" s="292"/>
      <c r="M11" s="293"/>
      <c r="N11" s="289"/>
      <c r="O11" s="293"/>
      <c r="P11" s="294"/>
      <c r="Q11" s="285"/>
    </row>
    <row r="12" spans="1:17" ht="13.5">
      <c r="A12" s="489"/>
      <c r="B12" s="275"/>
      <c r="C12" s="275"/>
      <c r="D12" s="275"/>
      <c r="E12" s="276"/>
      <c r="F12" s="277"/>
      <c r="G12" s="278"/>
      <c r="H12" s="279"/>
      <c r="I12" s="280"/>
      <c r="J12" s="279"/>
      <c r="K12" s="281"/>
      <c r="L12" s="282"/>
      <c r="M12" s="283"/>
      <c r="N12" s="279"/>
      <c r="O12" s="283"/>
      <c r="P12" s="284"/>
      <c r="Q12" s="275"/>
    </row>
    <row r="13" spans="1:17" ht="13.5">
      <c r="A13" s="489"/>
      <c r="B13" s="285"/>
      <c r="C13" s="285"/>
      <c r="D13" s="285"/>
      <c r="E13" s="286"/>
      <c r="F13" s="287"/>
      <c r="G13" s="288"/>
      <c r="H13" s="289"/>
      <c r="I13" s="290"/>
      <c r="J13" s="289"/>
      <c r="K13" s="291"/>
      <c r="L13" s="292"/>
      <c r="M13" s="293"/>
      <c r="N13" s="289"/>
      <c r="O13" s="293"/>
      <c r="P13" s="294"/>
      <c r="Q13" s="285"/>
    </row>
    <row r="14" spans="1:17" ht="13.5">
      <c r="A14" s="489"/>
      <c r="B14" s="275"/>
      <c r="C14" s="275"/>
      <c r="D14" s="275"/>
      <c r="E14" s="276"/>
      <c r="F14" s="277"/>
      <c r="G14" s="278"/>
      <c r="H14" s="279"/>
      <c r="I14" s="280"/>
      <c r="J14" s="279"/>
      <c r="K14" s="281"/>
      <c r="L14" s="282"/>
      <c r="M14" s="283"/>
      <c r="N14" s="279"/>
      <c r="O14" s="283"/>
      <c r="P14" s="284"/>
      <c r="Q14" s="275"/>
    </row>
    <row r="15" spans="1:17" ht="13.5">
      <c r="A15" s="489"/>
      <c r="B15" s="285"/>
      <c r="C15" s="285"/>
      <c r="D15" s="285"/>
      <c r="E15" s="286"/>
      <c r="F15" s="287"/>
      <c r="G15" s="288"/>
      <c r="H15" s="289"/>
      <c r="I15" s="290"/>
      <c r="J15" s="289"/>
      <c r="K15" s="291"/>
      <c r="L15" s="292"/>
      <c r="M15" s="293"/>
      <c r="N15" s="289"/>
      <c r="O15" s="293"/>
      <c r="P15" s="294"/>
      <c r="Q15" s="285"/>
    </row>
    <row r="16" spans="1:17" ht="13.5">
      <c r="A16" s="489"/>
      <c r="B16" s="275"/>
      <c r="C16" s="275"/>
      <c r="D16" s="275"/>
      <c r="E16" s="276"/>
      <c r="F16" s="277"/>
      <c r="G16" s="278"/>
      <c r="H16" s="279"/>
      <c r="I16" s="280"/>
      <c r="J16" s="279"/>
      <c r="K16" s="281"/>
      <c r="L16" s="282"/>
      <c r="M16" s="283"/>
      <c r="N16" s="279"/>
      <c r="O16" s="283"/>
      <c r="P16" s="284"/>
      <c r="Q16" s="275"/>
    </row>
    <row r="17" spans="1:17" ht="13.5">
      <c r="A17" s="489"/>
      <c r="B17" s="285"/>
      <c r="C17" s="285"/>
      <c r="D17" s="285"/>
      <c r="E17" s="286"/>
      <c r="F17" s="287"/>
      <c r="G17" s="288"/>
      <c r="H17" s="289"/>
      <c r="I17" s="290"/>
      <c r="J17" s="289"/>
      <c r="K17" s="291"/>
      <c r="L17" s="292"/>
      <c r="M17" s="293"/>
      <c r="N17" s="289"/>
      <c r="O17" s="293"/>
      <c r="P17" s="294"/>
      <c r="Q17" s="285"/>
    </row>
    <row r="18" spans="1:17" ht="13.5">
      <c r="A18" s="489"/>
      <c r="B18" s="275"/>
      <c r="C18" s="275"/>
      <c r="D18" s="275"/>
      <c r="E18" s="276"/>
      <c r="F18" s="277"/>
      <c r="G18" s="278"/>
      <c r="H18" s="279"/>
      <c r="I18" s="280"/>
      <c r="J18" s="279"/>
      <c r="K18" s="281"/>
      <c r="L18" s="282"/>
      <c r="M18" s="283"/>
      <c r="N18" s="279"/>
      <c r="O18" s="283"/>
      <c r="P18" s="284"/>
      <c r="Q18" s="275"/>
    </row>
    <row r="19" spans="1:17" ht="13.5">
      <c r="A19" s="489"/>
      <c r="B19" s="285"/>
      <c r="C19" s="285"/>
      <c r="D19" s="285"/>
      <c r="E19" s="286"/>
      <c r="F19" s="287"/>
      <c r="G19" s="288"/>
      <c r="H19" s="289"/>
      <c r="I19" s="290"/>
      <c r="J19" s="289"/>
      <c r="K19" s="291"/>
      <c r="L19" s="292"/>
      <c r="M19" s="293"/>
      <c r="N19" s="289"/>
      <c r="O19" s="293"/>
      <c r="P19" s="294"/>
      <c r="Q19" s="285"/>
    </row>
    <row r="20" spans="1:17" ht="13.5">
      <c r="A20" s="489"/>
      <c r="B20" s="275"/>
      <c r="C20" s="275"/>
      <c r="D20" s="275"/>
      <c r="E20" s="276"/>
      <c r="F20" s="277"/>
      <c r="G20" s="278"/>
      <c r="H20" s="279"/>
      <c r="I20" s="280"/>
      <c r="J20" s="279"/>
      <c r="K20" s="281"/>
      <c r="L20" s="282"/>
      <c r="M20" s="283"/>
      <c r="N20" s="279"/>
      <c r="O20" s="283"/>
      <c r="P20" s="284"/>
      <c r="Q20" s="275"/>
    </row>
    <row r="21" spans="1:17" ht="13.5">
      <c r="A21" s="489"/>
      <c r="B21" s="285"/>
      <c r="C21" s="285"/>
      <c r="D21" s="285"/>
      <c r="E21" s="286"/>
      <c r="F21" s="287"/>
      <c r="G21" s="288"/>
      <c r="H21" s="289"/>
      <c r="I21" s="290"/>
      <c r="J21" s="289"/>
      <c r="K21" s="291"/>
      <c r="L21" s="292"/>
      <c r="M21" s="293"/>
      <c r="N21" s="289"/>
      <c r="O21" s="293"/>
      <c r="P21" s="294"/>
      <c r="Q21" s="285"/>
    </row>
    <row r="22" spans="1:17" ht="13.5">
      <c r="A22" s="489"/>
      <c r="B22" s="275"/>
      <c r="C22" s="275"/>
      <c r="D22" s="275"/>
      <c r="E22" s="276"/>
      <c r="F22" s="277"/>
      <c r="G22" s="278"/>
      <c r="H22" s="279"/>
      <c r="I22" s="280"/>
      <c r="J22" s="279"/>
      <c r="K22" s="281"/>
      <c r="L22" s="282"/>
      <c r="M22" s="283"/>
      <c r="N22" s="279"/>
      <c r="O22" s="283"/>
      <c r="P22" s="284"/>
      <c r="Q22" s="275"/>
    </row>
    <row r="23" spans="1:17" ht="13.5">
      <c r="A23" s="489"/>
      <c r="B23" s="285"/>
      <c r="C23" s="285"/>
      <c r="D23" s="285"/>
      <c r="E23" s="286"/>
      <c r="F23" s="287"/>
      <c r="G23" s="288"/>
      <c r="H23" s="289"/>
      <c r="I23" s="290"/>
      <c r="J23" s="289"/>
      <c r="K23" s="291"/>
      <c r="L23" s="292"/>
      <c r="M23" s="293"/>
      <c r="N23" s="289"/>
      <c r="O23" s="293"/>
      <c r="P23" s="294"/>
      <c r="Q23" s="285"/>
    </row>
    <row r="24" spans="1:17" ht="13.5">
      <c r="A24" s="489"/>
      <c r="B24" s="275"/>
      <c r="C24" s="275"/>
      <c r="D24" s="275"/>
      <c r="E24" s="276"/>
      <c r="F24" s="277"/>
      <c r="G24" s="278"/>
      <c r="H24" s="279"/>
      <c r="I24" s="280"/>
      <c r="J24" s="279"/>
      <c r="K24" s="281"/>
      <c r="L24" s="282"/>
      <c r="M24" s="283"/>
      <c r="N24" s="279"/>
      <c r="O24" s="283"/>
      <c r="P24" s="284"/>
      <c r="Q24" s="275"/>
    </row>
    <row r="25" spans="1:17" ht="13.5">
      <c r="A25" s="489"/>
      <c r="B25" s="285"/>
      <c r="C25" s="285"/>
      <c r="D25" s="285"/>
      <c r="E25" s="286"/>
      <c r="F25" s="287"/>
      <c r="G25" s="288"/>
      <c r="H25" s="289"/>
      <c r="I25" s="290"/>
      <c r="J25" s="289"/>
      <c r="K25" s="291"/>
      <c r="L25" s="292"/>
      <c r="M25" s="293"/>
      <c r="N25" s="289"/>
      <c r="O25" s="293"/>
      <c r="P25" s="294"/>
      <c r="Q25" s="285"/>
    </row>
    <row r="26" spans="1:17" ht="13.5">
      <c r="A26" s="489"/>
      <c r="B26" s="275"/>
      <c r="C26" s="275"/>
      <c r="D26" s="275"/>
      <c r="E26" s="276"/>
      <c r="F26" s="277"/>
      <c r="G26" s="278"/>
      <c r="H26" s="279"/>
      <c r="I26" s="280"/>
      <c r="J26" s="279"/>
      <c r="K26" s="281"/>
      <c r="L26" s="282"/>
      <c r="M26" s="283"/>
      <c r="N26" s="279"/>
      <c r="O26" s="283"/>
      <c r="P26" s="284"/>
      <c r="Q26" s="275"/>
    </row>
    <row r="27" spans="1:17" ht="13.5">
      <c r="A27" s="489"/>
      <c r="B27" s="285"/>
      <c r="C27" s="285"/>
      <c r="D27" s="285"/>
      <c r="E27" s="286"/>
      <c r="F27" s="287"/>
      <c r="G27" s="288"/>
      <c r="H27" s="289"/>
      <c r="I27" s="290"/>
      <c r="J27" s="289"/>
      <c r="K27" s="291"/>
      <c r="L27" s="292"/>
      <c r="M27" s="293"/>
      <c r="N27" s="289"/>
      <c r="O27" s="293"/>
      <c r="P27" s="294"/>
      <c r="Q27" s="285"/>
    </row>
    <row r="28" spans="1:17" ht="13.5">
      <c r="A28" s="489"/>
      <c r="B28" s="275"/>
      <c r="C28" s="275"/>
      <c r="D28" s="275"/>
      <c r="E28" s="276"/>
      <c r="F28" s="277"/>
      <c r="G28" s="278"/>
      <c r="H28" s="279"/>
      <c r="I28" s="280"/>
      <c r="J28" s="279"/>
      <c r="K28" s="281"/>
      <c r="L28" s="282"/>
      <c r="M28" s="283"/>
      <c r="N28" s="279"/>
      <c r="O28" s="283"/>
      <c r="P28" s="284"/>
      <c r="Q28" s="275"/>
    </row>
    <row r="29" spans="1:17" ht="13.5">
      <c r="A29" s="489"/>
      <c r="B29" s="285"/>
      <c r="C29" s="285"/>
      <c r="D29" s="285"/>
      <c r="E29" s="286"/>
      <c r="F29" s="287"/>
      <c r="G29" s="288"/>
      <c r="H29" s="289"/>
      <c r="I29" s="290"/>
      <c r="J29" s="289"/>
      <c r="K29" s="291"/>
      <c r="L29" s="292"/>
      <c r="M29" s="293"/>
      <c r="N29" s="289"/>
      <c r="O29" s="293"/>
      <c r="P29" s="294"/>
      <c r="Q29" s="285"/>
    </row>
    <row r="30" spans="1:17" ht="13.5">
      <c r="A30" s="489"/>
      <c r="B30" s="275"/>
      <c r="C30" s="275"/>
      <c r="D30" s="275"/>
      <c r="E30" s="276"/>
      <c r="F30" s="277"/>
      <c r="G30" s="278"/>
      <c r="H30" s="279"/>
      <c r="I30" s="280"/>
      <c r="J30" s="279"/>
      <c r="K30" s="281"/>
      <c r="L30" s="282"/>
      <c r="M30" s="283"/>
      <c r="N30" s="279"/>
      <c r="O30" s="283"/>
      <c r="P30" s="284"/>
      <c r="Q30" s="275"/>
    </row>
    <row r="31" spans="1:17" ht="13.5">
      <c r="A31" s="489"/>
      <c r="B31" s="285"/>
      <c r="C31" s="285"/>
      <c r="D31" s="285"/>
      <c r="E31" s="286"/>
      <c r="F31" s="287"/>
      <c r="G31" s="288"/>
      <c r="H31" s="289"/>
      <c r="I31" s="290"/>
      <c r="J31" s="289"/>
      <c r="K31" s="291"/>
      <c r="L31" s="292"/>
      <c r="M31" s="293"/>
      <c r="N31" s="289"/>
      <c r="O31" s="293"/>
      <c r="P31" s="294"/>
      <c r="Q31" s="285"/>
    </row>
    <row r="32" spans="1:17" ht="13.5">
      <c r="A32" s="489"/>
      <c r="B32" s="275"/>
      <c r="C32" s="275"/>
      <c r="D32" s="275"/>
      <c r="E32" s="276"/>
      <c r="F32" s="277"/>
      <c r="G32" s="278"/>
      <c r="H32" s="279"/>
      <c r="I32" s="280"/>
      <c r="J32" s="279"/>
      <c r="K32" s="281"/>
      <c r="L32" s="282"/>
      <c r="M32" s="283"/>
      <c r="N32" s="279"/>
      <c r="O32" s="283"/>
      <c r="P32" s="284"/>
      <c r="Q32" s="275"/>
    </row>
    <row r="33" spans="1:17" ht="13.5">
      <c r="A33" s="489"/>
      <c r="B33" s="285"/>
      <c r="C33" s="285"/>
      <c r="D33" s="285"/>
      <c r="E33" s="286"/>
      <c r="F33" s="287"/>
      <c r="G33" s="288"/>
      <c r="H33" s="289"/>
      <c r="I33" s="290"/>
      <c r="J33" s="289"/>
      <c r="K33" s="291"/>
      <c r="L33" s="292"/>
      <c r="M33" s="293"/>
      <c r="N33" s="289"/>
      <c r="O33" s="293"/>
      <c r="P33" s="294"/>
      <c r="Q33" s="285"/>
    </row>
    <row r="34" spans="1:17" ht="13.5">
      <c r="A34" s="489"/>
      <c r="B34" s="275"/>
      <c r="C34" s="275"/>
      <c r="D34" s="275"/>
      <c r="E34" s="276"/>
      <c r="F34" s="277"/>
      <c r="G34" s="278"/>
      <c r="H34" s="279"/>
      <c r="I34" s="280"/>
      <c r="J34" s="279"/>
      <c r="K34" s="281"/>
      <c r="L34" s="282"/>
      <c r="M34" s="283"/>
      <c r="N34" s="279"/>
      <c r="O34" s="283"/>
      <c r="P34" s="284"/>
      <c r="Q34" s="275"/>
    </row>
    <row r="35" spans="1:17" ht="13.5">
      <c r="A35" s="489"/>
      <c r="B35" s="285"/>
      <c r="C35" s="285"/>
      <c r="D35" s="285"/>
      <c r="E35" s="286"/>
      <c r="F35" s="287"/>
      <c r="G35" s="288"/>
      <c r="H35" s="289"/>
      <c r="I35" s="290"/>
      <c r="J35" s="289"/>
      <c r="K35" s="291"/>
      <c r="L35" s="292"/>
      <c r="M35" s="293"/>
      <c r="N35" s="289"/>
      <c r="O35" s="293"/>
      <c r="P35" s="294"/>
      <c r="Q35" s="285"/>
    </row>
    <row r="36" spans="1:17" ht="13.5">
      <c r="A36" s="489"/>
      <c r="B36" s="275"/>
      <c r="C36" s="275"/>
      <c r="D36" s="275"/>
      <c r="E36" s="276"/>
      <c r="F36" s="277"/>
      <c r="G36" s="278"/>
      <c r="H36" s="279"/>
      <c r="I36" s="280"/>
      <c r="J36" s="279"/>
      <c r="K36" s="281"/>
      <c r="L36" s="282"/>
      <c r="M36" s="283"/>
      <c r="N36" s="279"/>
      <c r="O36" s="283"/>
      <c r="P36" s="284"/>
      <c r="Q36" s="275"/>
    </row>
    <row r="37" spans="1:17" ht="13.5">
      <c r="A37" s="489"/>
      <c r="B37" s="285"/>
      <c r="C37" s="285"/>
      <c r="D37" s="285"/>
      <c r="E37" s="286"/>
      <c r="F37" s="287"/>
      <c r="G37" s="288"/>
      <c r="H37" s="289"/>
      <c r="I37" s="295"/>
      <c r="J37" s="289"/>
      <c r="K37" s="291"/>
      <c r="L37" s="292"/>
      <c r="M37" s="293"/>
      <c r="N37" s="289"/>
      <c r="O37" s="296"/>
      <c r="P37" s="294"/>
      <c r="Q37" s="285"/>
    </row>
    <row r="38" spans="1:17" ht="13.5">
      <c r="A38" s="489"/>
      <c r="B38" s="474" t="s">
        <v>182</v>
      </c>
      <c r="C38" s="468"/>
      <c r="D38" s="468"/>
      <c r="E38" s="465"/>
      <c r="F38" s="466"/>
      <c r="G38" s="464"/>
      <c r="H38" s="270"/>
      <c r="I38" s="510"/>
      <c r="J38" s="297"/>
      <c r="K38" s="456"/>
      <c r="L38" s="461">
        <f>L4</f>
        <v>166024000</v>
      </c>
      <c r="M38" s="461">
        <f>M4</f>
        <v>79767000</v>
      </c>
      <c r="N38" s="458">
        <f>N4</f>
        <v>149421000</v>
      </c>
      <c r="O38" s="460"/>
      <c r="P38" s="337"/>
      <c r="Q38" s="457"/>
    </row>
    <row r="39" spans="1:17" ht="13.5">
      <c r="A39" s="489"/>
      <c r="B39" s="469"/>
      <c r="C39" s="470"/>
      <c r="D39" s="470"/>
      <c r="E39" s="471"/>
      <c r="F39" s="482"/>
      <c r="G39" s="477"/>
      <c r="H39" s="298">
        <f>H5</f>
        <v>995000000</v>
      </c>
      <c r="I39" s="511"/>
      <c r="J39" s="299">
        <f>J5</f>
        <v>895500000</v>
      </c>
      <c r="K39" s="473"/>
      <c r="L39" s="462"/>
      <c r="M39" s="462"/>
      <c r="N39" s="459"/>
      <c r="O39" s="476"/>
      <c r="P39" s="338">
        <f>P5</f>
        <v>69654000</v>
      </c>
      <c r="Q39" s="475"/>
    </row>
    <row r="40" spans="1:17" ht="13.5">
      <c r="A40" s="468"/>
      <c r="B40" s="469" t="s">
        <v>183</v>
      </c>
      <c r="C40" s="470"/>
      <c r="D40" s="470"/>
      <c r="E40" s="471"/>
      <c r="F40" s="482"/>
      <c r="G40" s="464"/>
      <c r="H40" s="271"/>
      <c r="I40" s="472"/>
      <c r="J40" s="271"/>
      <c r="K40" s="456"/>
      <c r="L40" s="461">
        <f>L38</f>
        <v>166024000</v>
      </c>
      <c r="M40" s="461">
        <f>M38</f>
        <v>79767000</v>
      </c>
      <c r="N40" s="458">
        <f>N38</f>
        <v>149421000</v>
      </c>
      <c r="O40" s="476"/>
      <c r="P40" s="339"/>
      <c r="Q40" s="475"/>
    </row>
    <row r="41" spans="1:17" ht="13.5">
      <c r="A41" s="468"/>
      <c r="B41" s="469"/>
      <c r="C41" s="470"/>
      <c r="D41" s="470"/>
      <c r="E41" s="471"/>
      <c r="F41" s="482"/>
      <c r="G41" s="477"/>
      <c r="H41" s="300">
        <f>H39</f>
        <v>995000000</v>
      </c>
      <c r="I41" s="472"/>
      <c r="J41" s="300">
        <f>J39</f>
        <v>895500000</v>
      </c>
      <c r="K41" s="473"/>
      <c r="L41" s="462"/>
      <c r="M41" s="462"/>
      <c r="N41" s="459"/>
      <c r="O41" s="476"/>
      <c r="P41" s="340">
        <f>P39</f>
        <v>69654000</v>
      </c>
      <c r="Q41" s="475"/>
    </row>
    <row r="42" spans="1:17" ht="13.5">
      <c r="A42" s="301"/>
      <c r="B42" s="335" t="s">
        <v>239</v>
      </c>
      <c r="C42" s="301"/>
      <c r="D42" s="301"/>
      <c r="E42" s="303"/>
      <c r="F42" s="304"/>
      <c r="G42" s="305"/>
      <c r="H42" s="306"/>
      <c r="I42" s="307"/>
      <c r="J42" s="306"/>
      <c r="K42" s="336"/>
      <c r="L42" s="308"/>
      <c r="M42" s="309"/>
      <c r="N42" s="308"/>
      <c r="O42" s="336"/>
      <c r="P42" s="310"/>
      <c r="Q42" s="302"/>
    </row>
    <row r="43" spans="1:17" ht="13.5">
      <c r="A43" s="301"/>
      <c r="B43" s="335" t="s">
        <v>240</v>
      </c>
      <c r="C43" s="301"/>
      <c r="D43" s="301"/>
      <c r="E43" s="303"/>
      <c r="F43" s="304"/>
      <c r="G43" s="305"/>
      <c r="H43" s="306"/>
      <c r="I43" s="307"/>
      <c r="J43" s="306"/>
      <c r="K43" s="336"/>
      <c r="L43" s="308"/>
      <c r="M43" s="309"/>
      <c r="N43" s="308"/>
      <c r="O43" s="336"/>
      <c r="P43" s="310"/>
      <c r="Q43" s="302"/>
    </row>
    <row r="44" spans="1:17" ht="13.5">
      <c r="A44" s="301"/>
      <c r="B44" s="335" t="s">
        <v>241</v>
      </c>
      <c r="C44" s="301"/>
      <c r="D44" s="301"/>
      <c r="E44" s="303"/>
      <c r="F44" s="304"/>
      <c r="G44" s="305"/>
      <c r="H44" s="306"/>
      <c r="I44" s="307"/>
      <c r="J44" s="306"/>
      <c r="K44" s="336"/>
      <c r="L44" s="308"/>
      <c r="M44" s="309"/>
      <c r="N44" s="308"/>
      <c r="O44" s="336"/>
      <c r="P44" s="310"/>
      <c r="Q44" s="302"/>
    </row>
    <row r="45" spans="1:17" ht="13.5">
      <c r="A45" s="468"/>
      <c r="B45" s="467" t="s">
        <v>242</v>
      </c>
      <c r="C45" s="468"/>
      <c r="D45" s="468"/>
      <c r="E45" s="465"/>
      <c r="F45" s="466"/>
      <c r="G45" s="464"/>
      <c r="H45" s="271"/>
      <c r="I45" s="463"/>
      <c r="J45" s="271"/>
      <c r="K45" s="456"/>
      <c r="L45" s="461">
        <f>L38</f>
        <v>166024000</v>
      </c>
      <c r="M45" s="461">
        <f>M38</f>
        <v>79767000</v>
      </c>
      <c r="N45" s="458">
        <f>N38</f>
        <v>149421000</v>
      </c>
      <c r="O45" s="456"/>
      <c r="P45" s="271"/>
      <c r="Q45" s="457"/>
    </row>
    <row r="46" spans="1:17" ht="13.5">
      <c r="A46" s="468"/>
      <c r="B46" s="467"/>
      <c r="C46" s="468"/>
      <c r="D46" s="468"/>
      <c r="E46" s="465"/>
      <c r="F46" s="466"/>
      <c r="G46" s="464"/>
      <c r="H46" s="300">
        <f>H39</f>
        <v>995000000</v>
      </c>
      <c r="I46" s="463"/>
      <c r="J46" s="300">
        <f>J39</f>
        <v>895500000</v>
      </c>
      <c r="K46" s="456"/>
      <c r="L46" s="462"/>
      <c r="M46" s="462"/>
      <c r="N46" s="459"/>
      <c r="O46" s="456"/>
      <c r="P46" s="300">
        <f>P39</f>
        <v>69654000</v>
      </c>
      <c r="Q46" s="457"/>
    </row>
    <row r="47" spans="1:17" ht="13.5">
      <c r="A47" s="468"/>
      <c r="B47" s="474" t="s">
        <v>182</v>
      </c>
      <c r="C47" s="468"/>
      <c r="D47" s="468"/>
      <c r="E47" s="465"/>
      <c r="F47" s="466"/>
      <c r="G47" s="464"/>
      <c r="H47" s="271"/>
      <c r="I47" s="463"/>
      <c r="J47" s="271"/>
      <c r="K47" s="456"/>
      <c r="L47" s="461">
        <f>L45</f>
        <v>166024000</v>
      </c>
      <c r="M47" s="461">
        <f>M45</f>
        <v>79767000</v>
      </c>
      <c r="N47" s="458">
        <f>N45</f>
        <v>149421000</v>
      </c>
      <c r="O47" s="460"/>
      <c r="P47" s="339"/>
      <c r="Q47" s="457"/>
    </row>
    <row r="48" spans="1:17" ht="13.5">
      <c r="A48" s="468"/>
      <c r="B48" s="474"/>
      <c r="C48" s="468"/>
      <c r="D48" s="468"/>
      <c r="E48" s="465"/>
      <c r="F48" s="466"/>
      <c r="G48" s="464"/>
      <c r="H48" s="300">
        <f>H46</f>
        <v>995000000</v>
      </c>
      <c r="I48" s="463"/>
      <c r="J48" s="300">
        <f>J46</f>
        <v>895500000</v>
      </c>
      <c r="K48" s="456"/>
      <c r="L48" s="462"/>
      <c r="M48" s="462"/>
      <c r="N48" s="459"/>
      <c r="O48" s="460"/>
      <c r="P48" s="340">
        <f>P46</f>
        <v>69654000</v>
      </c>
      <c r="Q48" s="457"/>
    </row>
    <row r="49" spans="1:17" ht="13.5">
      <c r="A49" s="301"/>
      <c r="B49" s="302" t="s">
        <v>184</v>
      </c>
      <c r="C49" s="301"/>
      <c r="D49" s="301"/>
      <c r="E49" s="303"/>
      <c r="F49" s="304"/>
      <c r="G49" s="305"/>
      <c r="H49" s="306"/>
      <c r="I49" s="307"/>
      <c r="J49" s="306"/>
      <c r="K49" s="336"/>
      <c r="L49" s="308"/>
      <c r="M49" s="309"/>
      <c r="N49" s="308"/>
      <c r="O49" s="336"/>
      <c r="P49" s="310"/>
      <c r="Q49" s="302"/>
    </row>
    <row r="50" spans="1:19" ht="13.5">
      <c r="A50" s="311" t="s">
        <v>185</v>
      </c>
      <c r="C50" s="312"/>
      <c r="D50" s="312"/>
      <c r="E50" s="312"/>
      <c r="F50" s="312"/>
      <c r="G50" s="313"/>
      <c r="H50" s="312"/>
      <c r="I50" s="314"/>
      <c r="J50" s="274"/>
      <c r="K50" s="274"/>
      <c r="L50" s="274"/>
      <c r="M50" s="274"/>
      <c r="N50" s="274"/>
      <c r="O50" s="274"/>
      <c r="P50" s="296"/>
      <c r="Q50" s="315"/>
      <c r="R50" s="315"/>
      <c r="S50" s="312"/>
    </row>
    <row r="51" spans="1:18" s="311" customFormat="1" ht="13.5">
      <c r="A51" s="311" t="s">
        <v>186</v>
      </c>
      <c r="G51" s="316"/>
      <c r="I51" s="317"/>
      <c r="J51" s="318"/>
      <c r="K51" s="318"/>
      <c r="L51" s="318"/>
      <c r="M51" s="318"/>
      <c r="N51" s="318"/>
      <c r="O51" s="318"/>
      <c r="P51" s="319"/>
      <c r="Q51" s="320"/>
      <c r="R51" s="320"/>
    </row>
    <row r="52" spans="1:18" s="321" customFormat="1" ht="13.5">
      <c r="A52" s="321" t="s">
        <v>187</v>
      </c>
      <c r="G52" s="316"/>
      <c r="I52" s="322"/>
      <c r="J52" s="323"/>
      <c r="K52" s="323"/>
      <c r="L52" s="323"/>
      <c r="M52" s="323"/>
      <c r="N52" s="323"/>
      <c r="O52" s="323"/>
      <c r="P52" s="320"/>
      <c r="Q52" s="320"/>
      <c r="R52" s="320"/>
    </row>
    <row r="53" spans="1:18" s="321" customFormat="1" ht="13.5">
      <c r="A53" s="321" t="s">
        <v>188</v>
      </c>
      <c r="G53" s="316"/>
      <c r="I53" s="322"/>
      <c r="J53" s="323"/>
      <c r="K53" s="323"/>
      <c r="L53" s="323"/>
      <c r="M53" s="323"/>
      <c r="N53" s="323"/>
      <c r="O53" s="323"/>
      <c r="P53" s="320"/>
      <c r="Q53" s="320"/>
      <c r="R53" s="320"/>
    </row>
    <row r="54" spans="1:18" s="316" customFormat="1" ht="13.5">
      <c r="A54" s="311" t="s">
        <v>244</v>
      </c>
      <c r="I54" s="324"/>
      <c r="J54" s="325"/>
      <c r="K54" s="325"/>
      <c r="L54" s="325"/>
      <c r="M54" s="325"/>
      <c r="N54" s="325"/>
      <c r="O54" s="325"/>
      <c r="P54" s="326"/>
      <c r="Q54" s="326"/>
      <c r="R54" s="326"/>
    </row>
    <row r="55" spans="1:18" s="311" customFormat="1" ht="13.5">
      <c r="A55" s="311" t="s">
        <v>245</v>
      </c>
      <c r="G55" s="316"/>
      <c r="I55" s="317"/>
      <c r="J55" s="318"/>
      <c r="K55" s="318"/>
      <c r="L55" s="318"/>
      <c r="M55" s="318"/>
      <c r="N55" s="318"/>
      <c r="O55" s="318"/>
      <c r="P55" s="319"/>
      <c r="Q55" s="320"/>
      <c r="R55" s="320"/>
    </row>
    <row r="56" spans="5:16" s="311" customFormat="1" ht="13.5">
      <c r="E56" s="321"/>
      <c r="F56" s="322"/>
      <c r="G56" s="324"/>
      <c r="H56" s="318"/>
      <c r="I56" s="327"/>
      <c r="J56" s="318"/>
      <c r="K56" s="318"/>
      <c r="L56" s="319"/>
      <c r="M56" s="319"/>
      <c r="N56" s="319"/>
      <c r="O56" s="319"/>
      <c r="P56" s="318"/>
    </row>
    <row r="57" spans="5:16" s="311" customFormat="1" ht="13.5">
      <c r="E57" s="321"/>
      <c r="F57" s="322"/>
      <c r="G57" s="324"/>
      <c r="H57" s="318"/>
      <c r="I57" s="327"/>
      <c r="J57" s="318"/>
      <c r="K57" s="318"/>
      <c r="L57" s="319"/>
      <c r="M57" s="319"/>
      <c r="N57" s="319"/>
      <c r="O57" s="319"/>
      <c r="P57" s="318"/>
    </row>
  </sheetData>
  <sheetProtection/>
  <mergeCells count="83">
    <mergeCell ref="Q4:Q5"/>
    <mergeCell ref="B38:B39"/>
    <mergeCell ref="C38:C39"/>
    <mergeCell ref="K38:K39"/>
    <mergeCell ref="O38:O39"/>
    <mergeCell ref="I38:I39"/>
    <mergeCell ref="H2:H3"/>
    <mergeCell ref="K2:K3"/>
    <mergeCell ref="N2:N3"/>
    <mergeCell ref="J2:J3"/>
    <mergeCell ref="C4:C5"/>
    <mergeCell ref="D4:D5"/>
    <mergeCell ref="Q2:Q3"/>
    <mergeCell ref="E4:E5"/>
    <mergeCell ref="O2:O3"/>
    <mergeCell ref="P2:P3"/>
    <mergeCell ref="K4:K5"/>
    <mergeCell ref="L2:L3"/>
    <mergeCell ref="M2:M3"/>
    <mergeCell ref="O4:O5"/>
    <mergeCell ref="M4:M5"/>
    <mergeCell ref="N4:N5"/>
    <mergeCell ref="A2:A3"/>
    <mergeCell ref="B2:B3"/>
    <mergeCell ref="I2:I3"/>
    <mergeCell ref="A4:A39"/>
    <mergeCell ref="B4:B5"/>
    <mergeCell ref="C2:F2"/>
    <mergeCell ref="G2:G3"/>
    <mergeCell ref="D38:D39"/>
    <mergeCell ref="E38:E39"/>
    <mergeCell ref="I4:I5"/>
    <mergeCell ref="M40:M41"/>
    <mergeCell ref="G38:G39"/>
    <mergeCell ref="G4:G5"/>
    <mergeCell ref="F4:F5"/>
    <mergeCell ref="F38:F39"/>
    <mergeCell ref="L4:L5"/>
    <mergeCell ref="F40:F41"/>
    <mergeCell ref="G40:G41"/>
    <mergeCell ref="L45:L46"/>
    <mergeCell ref="Q38:Q39"/>
    <mergeCell ref="N38:N39"/>
    <mergeCell ref="N40:N41"/>
    <mergeCell ref="L40:L41"/>
    <mergeCell ref="L38:L39"/>
    <mergeCell ref="M38:M39"/>
    <mergeCell ref="Q40:Q41"/>
    <mergeCell ref="M45:M46"/>
    <mergeCell ref="O40:O41"/>
    <mergeCell ref="E40:E41"/>
    <mergeCell ref="I40:I41"/>
    <mergeCell ref="K40:K41"/>
    <mergeCell ref="A47:A48"/>
    <mergeCell ref="B47:B48"/>
    <mergeCell ref="C47:C48"/>
    <mergeCell ref="D47:D48"/>
    <mergeCell ref="E47:E48"/>
    <mergeCell ref="C45:C46"/>
    <mergeCell ref="A45:A46"/>
    <mergeCell ref="B45:B46"/>
    <mergeCell ref="D45:D46"/>
    <mergeCell ref="A40:A41"/>
    <mergeCell ref="B40:B41"/>
    <mergeCell ref="C40:C41"/>
    <mergeCell ref="D40:D41"/>
    <mergeCell ref="I45:I46"/>
    <mergeCell ref="I47:I48"/>
    <mergeCell ref="G45:G46"/>
    <mergeCell ref="E45:E46"/>
    <mergeCell ref="F45:F46"/>
    <mergeCell ref="F47:F48"/>
    <mergeCell ref="G47:G48"/>
    <mergeCell ref="K47:K48"/>
    <mergeCell ref="Q45:Q46"/>
    <mergeCell ref="Q47:Q48"/>
    <mergeCell ref="N45:N46"/>
    <mergeCell ref="O45:O46"/>
    <mergeCell ref="N47:N48"/>
    <mergeCell ref="O47:O48"/>
    <mergeCell ref="K45:K46"/>
    <mergeCell ref="L47:L48"/>
    <mergeCell ref="M47:M48"/>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rgb="FFFF0000"/>
  </sheetPr>
  <dimension ref="B2:P28"/>
  <sheetViews>
    <sheetView zoomScalePageLayoutView="0" workbookViewId="0" topLeftCell="A1">
      <selection activeCell="A1" sqref="A1"/>
    </sheetView>
  </sheetViews>
  <sheetFormatPr defaultColWidth="9.00390625" defaultRowHeight="13.5"/>
  <cols>
    <col min="1" max="1" width="0.875" style="1" customWidth="1"/>
    <col min="2" max="5" width="9.00390625" style="1" customWidth="1"/>
    <col min="6" max="6" width="14.375" style="1" customWidth="1"/>
    <col min="7" max="7" width="9.00390625" style="1" customWidth="1"/>
    <col min="8" max="8" width="9.125" style="1" customWidth="1"/>
    <col min="9" max="9" width="12.875" style="1" customWidth="1"/>
    <col min="10" max="15" width="9.00390625" style="1" customWidth="1"/>
    <col min="16" max="16" width="9.75390625" style="1" customWidth="1"/>
    <col min="17" max="17" width="0.875" style="1" customWidth="1"/>
    <col min="18" max="16384" width="9.00390625" style="1" customWidth="1"/>
  </cols>
  <sheetData>
    <row r="2" ht="13.5">
      <c r="B2" s="1" t="s">
        <v>189</v>
      </c>
    </row>
    <row r="5" ht="19.5" customHeight="1"/>
    <row r="6" spans="2:16" ht="19.5" customHeight="1">
      <c r="B6" s="53"/>
      <c r="C6" s="53"/>
      <c r="D6" s="53"/>
      <c r="E6" s="53"/>
      <c r="F6" s="53"/>
      <c r="G6" s="53"/>
      <c r="H6" s="53"/>
      <c r="I6" s="53"/>
      <c r="J6" s="53"/>
      <c r="K6" s="514" t="s">
        <v>212</v>
      </c>
      <c r="L6" s="515"/>
      <c r="M6" s="514" t="s">
        <v>213</v>
      </c>
      <c r="N6" s="520"/>
      <c r="O6" s="521"/>
      <c r="P6" s="53"/>
    </row>
    <row r="7" spans="2:16" ht="19.5" customHeight="1">
      <c r="B7" s="58"/>
      <c r="C7" s="58"/>
      <c r="D7" s="512" t="s">
        <v>192</v>
      </c>
      <c r="E7" s="58"/>
      <c r="F7" s="58"/>
      <c r="G7" s="58"/>
      <c r="H7" s="58"/>
      <c r="I7" s="58"/>
      <c r="J7" s="512" t="s">
        <v>200</v>
      </c>
      <c r="K7" s="516"/>
      <c r="L7" s="517"/>
      <c r="M7" s="522"/>
      <c r="N7" s="523"/>
      <c r="O7" s="524"/>
      <c r="P7" s="58"/>
    </row>
    <row r="8" spans="2:16" ht="19.5" customHeight="1">
      <c r="B8" s="58"/>
      <c r="C8" s="58"/>
      <c r="D8" s="512"/>
      <c r="E8" s="58"/>
      <c r="F8" s="58"/>
      <c r="G8" s="58"/>
      <c r="H8" s="58"/>
      <c r="I8" s="58"/>
      <c r="J8" s="512"/>
      <c r="K8" s="518"/>
      <c r="L8" s="519"/>
      <c r="M8" s="525"/>
      <c r="N8" s="526"/>
      <c r="O8" s="527"/>
      <c r="P8" s="58"/>
    </row>
    <row r="9" spans="2:16" ht="19.5" customHeight="1">
      <c r="B9" s="512" t="s">
        <v>190</v>
      </c>
      <c r="C9" s="512" t="s">
        <v>191</v>
      </c>
      <c r="D9" s="512" t="s">
        <v>193</v>
      </c>
      <c r="E9" s="512" t="s">
        <v>195</v>
      </c>
      <c r="F9" s="512" t="s">
        <v>196</v>
      </c>
      <c r="G9" s="512" t="s">
        <v>197</v>
      </c>
      <c r="H9" s="512" t="s">
        <v>198</v>
      </c>
      <c r="I9" s="512" t="s">
        <v>199</v>
      </c>
      <c r="J9" s="512" t="s">
        <v>201</v>
      </c>
      <c r="K9" s="528" t="s">
        <v>202</v>
      </c>
      <c r="L9" s="514" t="s">
        <v>204</v>
      </c>
      <c r="M9" s="528" t="s">
        <v>204</v>
      </c>
      <c r="N9" s="521" t="s">
        <v>204</v>
      </c>
      <c r="O9" s="528" t="s">
        <v>209</v>
      </c>
      <c r="P9" s="512" t="s">
        <v>211</v>
      </c>
    </row>
    <row r="10" spans="2:16" ht="19.5" customHeight="1">
      <c r="B10" s="512"/>
      <c r="C10" s="512"/>
      <c r="D10" s="512"/>
      <c r="E10" s="512"/>
      <c r="F10" s="512"/>
      <c r="G10" s="512"/>
      <c r="H10" s="512"/>
      <c r="I10" s="512"/>
      <c r="J10" s="512"/>
      <c r="K10" s="512"/>
      <c r="L10" s="522"/>
      <c r="M10" s="512"/>
      <c r="N10" s="524"/>
      <c r="O10" s="512"/>
      <c r="P10" s="512"/>
    </row>
    <row r="11" spans="2:16" ht="19.5" customHeight="1">
      <c r="B11" s="58"/>
      <c r="C11" s="58"/>
      <c r="D11" s="512" t="s">
        <v>194</v>
      </c>
      <c r="E11" s="58"/>
      <c r="F11" s="58"/>
      <c r="G11" s="58"/>
      <c r="H11" s="58"/>
      <c r="I11" s="58"/>
      <c r="J11" s="512" t="s">
        <v>215</v>
      </c>
      <c r="K11" s="512"/>
      <c r="L11" s="522" t="s">
        <v>205</v>
      </c>
      <c r="M11" s="512" t="s">
        <v>207</v>
      </c>
      <c r="N11" s="524" t="s">
        <v>207</v>
      </c>
      <c r="O11" s="512"/>
      <c r="P11" s="58"/>
    </row>
    <row r="12" spans="2:16" ht="19.5" customHeight="1">
      <c r="B12" s="58"/>
      <c r="C12" s="58"/>
      <c r="D12" s="512"/>
      <c r="E12" s="58"/>
      <c r="F12" s="58"/>
      <c r="G12" s="58"/>
      <c r="H12" s="58"/>
      <c r="I12" s="58"/>
      <c r="J12" s="512"/>
      <c r="K12" s="512"/>
      <c r="L12" s="522"/>
      <c r="M12" s="512"/>
      <c r="N12" s="524"/>
      <c r="O12" s="512"/>
      <c r="P12" s="58"/>
    </row>
    <row r="13" spans="2:16" ht="19.5" customHeight="1">
      <c r="B13" s="58"/>
      <c r="C13" s="58"/>
      <c r="D13" s="58"/>
      <c r="E13" s="58"/>
      <c r="F13" s="58"/>
      <c r="G13" s="58"/>
      <c r="H13" s="58"/>
      <c r="I13" s="58"/>
      <c r="J13" s="58"/>
      <c r="K13" s="512" t="s">
        <v>203</v>
      </c>
      <c r="L13" s="522" t="s">
        <v>206</v>
      </c>
      <c r="M13" s="512" t="s">
        <v>208</v>
      </c>
      <c r="N13" s="524" t="s">
        <v>206</v>
      </c>
      <c r="O13" s="512" t="s">
        <v>210</v>
      </c>
      <c r="P13" s="58"/>
    </row>
    <row r="14" spans="2:16" ht="19.5" customHeight="1">
      <c r="B14" s="54"/>
      <c r="C14" s="54"/>
      <c r="D14" s="54"/>
      <c r="E14" s="54"/>
      <c r="F14" s="54"/>
      <c r="G14" s="54"/>
      <c r="H14" s="54"/>
      <c r="I14" s="54"/>
      <c r="J14" s="54"/>
      <c r="K14" s="513"/>
      <c r="L14" s="525"/>
      <c r="M14" s="513"/>
      <c r="N14" s="527"/>
      <c r="O14" s="513"/>
      <c r="P14" s="54"/>
    </row>
    <row r="15" spans="2:16" ht="19.5" customHeight="1">
      <c r="B15" s="329"/>
      <c r="C15" s="53"/>
      <c r="D15" s="53"/>
      <c r="E15" s="53"/>
      <c r="F15" s="53"/>
      <c r="G15" s="53"/>
      <c r="H15" s="53"/>
      <c r="I15" s="53"/>
      <c r="J15" s="53"/>
      <c r="K15" s="53"/>
      <c r="L15" s="53"/>
      <c r="M15" s="53"/>
      <c r="N15" s="53"/>
      <c r="O15" s="53"/>
      <c r="P15" s="259" t="s">
        <v>229</v>
      </c>
    </row>
    <row r="16" spans="2:16" ht="19.5" customHeight="1">
      <c r="B16" s="330"/>
      <c r="C16" s="58"/>
      <c r="D16" s="58"/>
      <c r="E16" s="58"/>
      <c r="F16" s="58"/>
      <c r="G16" s="58"/>
      <c r="H16" s="333" t="s">
        <v>214</v>
      </c>
      <c r="I16" s="333" t="s">
        <v>214</v>
      </c>
      <c r="J16" s="58"/>
      <c r="K16" s="58"/>
      <c r="L16" s="58"/>
      <c r="M16" s="58"/>
      <c r="N16" s="58"/>
      <c r="O16" s="333" t="s">
        <v>214</v>
      </c>
      <c r="P16" s="259"/>
    </row>
    <row r="17" spans="2:16" ht="19.5" customHeight="1">
      <c r="B17" s="330" t="s">
        <v>216</v>
      </c>
      <c r="C17" s="341" t="s">
        <v>219</v>
      </c>
      <c r="D17" s="332" t="s">
        <v>220</v>
      </c>
      <c r="E17" s="332" t="s">
        <v>222</v>
      </c>
      <c r="F17" s="334" t="s">
        <v>226</v>
      </c>
      <c r="G17" s="332" t="s">
        <v>248</v>
      </c>
      <c r="H17" s="332" t="s">
        <v>248</v>
      </c>
      <c r="I17" s="332" t="s">
        <v>248</v>
      </c>
      <c r="J17" s="332" t="s">
        <v>248</v>
      </c>
      <c r="K17" s="332" t="s">
        <v>248</v>
      </c>
      <c r="L17" s="332" t="s">
        <v>248</v>
      </c>
      <c r="M17" s="332" t="s">
        <v>248</v>
      </c>
      <c r="N17" s="332" t="s">
        <v>248</v>
      </c>
      <c r="O17" s="332" t="s">
        <v>248</v>
      </c>
      <c r="P17" s="259" t="s">
        <v>230</v>
      </c>
    </row>
    <row r="18" spans="2:16" ht="19.5" customHeight="1">
      <c r="B18" s="330" t="s">
        <v>218</v>
      </c>
      <c r="C18" s="58" t="s">
        <v>247</v>
      </c>
      <c r="D18" s="58"/>
      <c r="E18" s="332"/>
      <c r="F18" s="58" t="s">
        <v>228</v>
      </c>
      <c r="G18" s="58"/>
      <c r="H18" s="58"/>
      <c r="I18" s="58"/>
      <c r="J18" s="58"/>
      <c r="K18" s="58"/>
      <c r="L18" s="58"/>
      <c r="M18" s="58"/>
      <c r="N18" s="58"/>
      <c r="O18" s="58"/>
      <c r="P18" s="58"/>
    </row>
    <row r="19" spans="2:16" ht="19.5" customHeight="1">
      <c r="B19" s="330" t="s">
        <v>217</v>
      </c>
      <c r="C19" s="58"/>
      <c r="D19" s="58"/>
      <c r="E19" s="332" t="s">
        <v>223</v>
      </c>
      <c r="F19" s="334" t="s">
        <v>226</v>
      </c>
      <c r="G19" s="332" t="s">
        <v>248</v>
      </c>
      <c r="H19" s="332" t="s">
        <v>248</v>
      </c>
      <c r="I19" s="332" t="s">
        <v>248</v>
      </c>
      <c r="J19" s="332" t="s">
        <v>248</v>
      </c>
      <c r="K19" s="332" t="s">
        <v>248</v>
      </c>
      <c r="L19" s="332" t="s">
        <v>248</v>
      </c>
      <c r="M19" s="332" t="s">
        <v>248</v>
      </c>
      <c r="N19" s="332" t="s">
        <v>248</v>
      </c>
      <c r="O19" s="332" t="s">
        <v>248</v>
      </c>
      <c r="P19" s="259" t="s">
        <v>231</v>
      </c>
    </row>
    <row r="20" spans="2:16" ht="19.5" customHeight="1">
      <c r="B20" s="330"/>
      <c r="C20" s="58"/>
      <c r="D20" s="58"/>
      <c r="E20" s="332"/>
      <c r="F20" s="58" t="s">
        <v>228</v>
      </c>
      <c r="G20" s="58"/>
      <c r="H20" s="58"/>
      <c r="I20" s="58"/>
      <c r="J20" s="58"/>
      <c r="K20" s="58"/>
      <c r="L20" s="58"/>
      <c r="M20" s="58"/>
      <c r="N20" s="58"/>
      <c r="O20" s="58"/>
      <c r="P20" s="58"/>
    </row>
    <row r="21" spans="2:16" ht="19.5" customHeight="1">
      <c r="B21" s="330"/>
      <c r="C21" s="58"/>
      <c r="D21" s="58"/>
      <c r="E21" s="332" t="s">
        <v>221</v>
      </c>
      <c r="F21" s="58" t="s">
        <v>225</v>
      </c>
      <c r="G21" s="332" t="s">
        <v>248</v>
      </c>
      <c r="H21" s="332" t="s">
        <v>248</v>
      </c>
      <c r="I21" s="332" t="s">
        <v>248</v>
      </c>
      <c r="J21" s="332" t="s">
        <v>248</v>
      </c>
      <c r="K21" s="332" t="s">
        <v>248</v>
      </c>
      <c r="L21" s="332" t="s">
        <v>248</v>
      </c>
      <c r="M21" s="332" t="s">
        <v>248</v>
      </c>
      <c r="N21" s="332" t="s">
        <v>248</v>
      </c>
      <c r="O21" s="332" t="s">
        <v>248</v>
      </c>
      <c r="P21" s="259" t="s">
        <v>232</v>
      </c>
    </row>
    <row r="22" spans="2:16" ht="19.5" customHeight="1">
      <c r="B22" s="330"/>
      <c r="C22" s="58"/>
      <c r="D22" s="58"/>
      <c r="E22" s="58"/>
      <c r="F22" s="58" t="s">
        <v>228</v>
      </c>
      <c r="G22" s="58"/>
      <c r="H22" s="58"/>
      <c r="I22" s="58"/>
      <c r="J22" s="58"/>
      <c r="K22" s="58"/>
      <c r="L22" s="58"/>
      <c r="M22" s="58"/>
      <c r="N22" s="58"/>
      <c r="O22" s="58"/>
      <c r="P22" s="58"/>
    </row>
    <row r="23" spans="2:16" ht="19.5" customHeight="1">
      <c r="B23" s="330"/>
      <c r="C23" s="58"/>
      <c r="D23" s="58"/>
      <c r="E23" s="332" t="s">
        <v>224</v>
      </c>
      <c r="F23" s="58" t="s">
        <v>225</v>
      </c>
      <c r="G23" s="332" t="s">
        <v>248</v>
      </c>
      <c r="H23" s="332" t="s">
        <v>248</v>
      </c>
      <c r="I23" s="332" t="s">
        <v>248</v>
      </c>
      <c r="J23" s="332" t="s">
        <v>248</v>
      </c>
      <c r="K23" s="332" t="s">
        <v>248</v>
      </c>
      <c r="L23" s="332" t="s">
        <v>248</v>
      </c>
      <c r="M23" s="332" t="s">
        <v>248</v>
      </c>
      <c r="N23" s="332" t="s">
        <v>248</v>
      </c>
      <c r="O23" s="332" t="s">
        <v>248</v>
      </c>
      <c r="P23" s="259" t="s">
        <v>230</v>
      </c>
    </row>
    <row r="24" spans="2:16" ht="19.5" customHeight="1">
      <c r="B24" s="330"/>
      <c r="C24" s="58"/>
      <c r="D24" s="58"/>
      <c r="E24" s="58"/>
      <c r="F24" s="58" t="s">
        <v>227</v>
      </c>
      <c r="G24" s="58"/>
      <c r="H24" s="58"/>
      <c r="I24" s="58"/>
      <c r="J24" s="58"/>
      <c r="K24" s="58"/>
      <c r="L24" s="58"/>
      <c r="M24" s="58"/>
      <c r="N24" s="58"/>
      <c r="O24" s="58"/>
      <c r="P24" s="58"/>
    </row>
    <row r="25" spans="2:16" ht="19.5" customHeight="1">
      <c r="B25" s="330"/>
      <c r="C25" s="58"/>
      <c r="D25" s="58"/>
      <c r="E25" s="332"/>
      <c r="F25" s="58"/>
      <c r="G25" s="58"/>
      <c r="H25" s="58"/>
      <c r="I25" s="58"/>
      <c r="J25" s="58"/>
      <c r="K25" s="58"/>
      <c r="L25" s="58"/>
      <c r="M25" s="58"/>
      <c r="N25" s="58"/>
      <c r="O25" s="58"/>
      <c r="P25" s="58"/>
    </row>
    <row r="26" spans="2:16" ht="19.5" customHeight="1">
      <c r="B26" s="330"/>
      <c r="C26" s="58"/>
      <c r="D26" s="58"/>
      <c r="E26" s="58"/>
      <c r="F26" s="58"/>
      <c r="G26" s="58"/>
      <c r="H26" s="58"/>
      <c r="I26" s="58"/>
      <c r="J26" s="58"/>
      <c r="K26" s="58"/>
      <c r="L26" s="58"/>
      <c r="M26" s="58"/>
      <c r="N26" s="58"/>
      <c r="O26" s="58"/>
      <c r="P26" s="58"/>
    </row>
    <row r="27" spans="2:16" ht="19.5" customHeight="1">
      <c r="B27" s="330"/>
      <c r="C27" s="58"/>
      <c r="D27" s="58"/>
      <c r="E27" s="58"/>
      <c r="F27" s="58"/>
      <c r="G27" s="58"/>
      <c r="H27" s="58"/>
      <c r="I27" s="58"/>
      <c r="J27" s="58"/>
      <c r="K27" s="58"/>
      <c r="L27" s="58"/>
      <c r="M27" s="58"/>
      <c r="N27" s="58"/>
      <c r="O27" s="58"/>
      <c r="P27" s="58"/>
    </row>
    <row r="28" spans="2:16" ht="19.5" customHeight="1">
      <c r="B28" s="331"/>
      <c r="C28" s="54"/>
      <c r="D28" s="54"/>
      <c r="E28" s="54"/>
      <c r="F28" s="54"/>
      <c r="G28" s="54"/>
      <c r="H28" s="54"/>
      <c r="I28" s="54"/>
      <c r="J28" s="54"/>
      <c r="K28" s="54"/>
      <c r="L28" s="54"/>
      <c r="M28" s="54"/>
      <c r="N28" s="54"/>
      <c r="O28" s="54"/>
      <c r="P28" s="54"/>
    </row>
  </sheetData>
  <sheetProtection/>
  <mergeCells count="31">
    <mergeCell ref="P9:P10"/>
    <mergeCell ref="M9:M10"/>
    <mergeCell ref="L13:L14"/>
    <mergeCell ref="O11:O12"/>
    <mergeCell ref="N11:N12"/>
    <mergeCell ref="O13:O14"/>
    <mergeCell ref="N13:N14"/>
    <mergeCell ref="M13:M14"/>
    <mergeCell ref="K6:L8"/>
    <mergeCell ref="M11:M12"/>
    <mergeCell ref="M6:O8"/>
    <mergeCell ref="N9:N10"/>
    <mergeCell ref="O9:O10"/>
    <mergeCell ref="K9:K10"/>
    <mergeCell ref="L9:L10"/>
    <mergeCell ref="L11:L12"/>
    <mergeCell ref="K13:K14"/>
    <mergeCell ref="K11:K12"/>
    <mergeCell ref="D11:D12"/>
    <mergeCell ref="F9:F10"/>
    <mergeCell ref="G9:G10"/>
    <mergeCell ref="E9:E10"/>
    <mergeCell ref="J7:J8"/>
    <mergeCell ref="J11:J12"/>
    <mergeCell ref="I9:I10"/>
    <mergeCell ref="B9:B10"/>
    <mergeCell ref="D7:D8"/>
    <mergeCell ref="D9:D10"/>
    <mergeCell ref="H9:H10"/>
    <mergeCell ref="C9:C10"/>
    <mergeCell ref="J9:J10"/>
  </mergeCell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ms38</dc:creator>
  <cp:keywords/>
  <dc:description/>
  <cp:lastModifiedBy>沖縄県</cp:lastModifiedBy>
  <cp:lastPrinted>2022-08-23T05:34:58Z</cp:lastPrinted>
  <dcterms:created xsi:type="dcterms:W3CDTF">2007-11-08T05:21:16Z</dcterms:created>
  <dcterms:modified xsi:type="dcterms:W3CDTF">2022-10-24T04:23:25Z</dcterms:modified>
  <cp:category/>
  <cp:version/>
  <cp:contentType/>
  <cp:contentStatus/>
</cp:coreProperties>
</file>