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gajashoe\Desktop\"/>
    </mc:Choice>
  </mc:AlternateContent>
  <bookViews>
    <workbookView xWindow="-105" yWindow="-105" windowWidth="23250" windowHeight="12570" firstSheet="3" activeTab="3"/>
  </bookViews>
  <sheets>
    <sheet name="中分類" sheetId="10" state="hidden" r:id="rId1"/>
    <sheet name="小分類" sheetId="11" state="hidden" r:id="rId2"/>
    <sheet name="様式第１（かがみ）※自動入力" sheetId="7" r:id="rId3"/>
    <sheet name="別紙１．基本的事項" sheetId="1" r:id="rId4"/>
    <sheet name="別紙２．措置実施計画（県の認定要件）" sheetId="2" r:id="rId5"/>
    <sheet name="別紙３ (国確認申請の欄を流用)" sheetId="14" r:id="rId6"/>
  </sheets>
  <definedNames>
    <definedName name="_xlnm.Print_Area" localSheetId="1">小分類[#All]</definedName>
    <definedName name="_xlnm.Print_Area" localSheetId="3">'別紙１．基本的事項'!$A$4:$AA$32</definedName>
    <definedName name="_xlnm.Print_Area" localSheetId="4">'別紙２．措置実施計画（県の認定要件）'!$A$4:$AF$45</definedName>
    <definedName name="_xlnm.Print_Area" localSheetId="5">'別紙３ (国確認申請の欄を流用)'!$A$4:$AE$26</definedName>
    <definedName name="_xlnm.Print_Area" localSheetId="2">'様式第１（かがみ）※自動入力'!$A$1:$AB$36</definedName>
    <definedName name="ゴム製品製造業">小分類!$K$2:$K$11</definedName>
    <definedName name="その他の卸売業">小分類!$AG$2:$AG$11</definedName>
    <definedName name="その他の製造業">小分類!$X$2:$X$11</definedName>
    <definedName name="なめし革・同製品・毛皮製造">小分類!$L$2:$L$11</definedName>
    <definedName name="パルプ・紙・紙加工品製造業">小分類!$F$2:$F$11</definedName>
    <definedName name="はん用機械器具製造業">小分類!$Q$2:$Q$11</definedName>
    <definedName name="プラスチック製品製造業_別掲を除く">小分類!$J$2:$J$11</definedName>
    <definedName name="印刷・同関連業">小分類!$G$2:$G$11</definedName>
    <definedName name="飲食料品卸売業">小分類!$AD$2:$AD$11</definedName>
    <definedName name="飲料・たばこ・飼料製造">小分類!$B$2:$B$11</definedName>
    <definedName name="化学工業">小分類!$H$2:$H$11</definedName>
    <definedName name="家具・装備品製造">小分類!$E$2:$E$11</definedName>
    <definedName name="各種商品卸売業">小分類!$AB$2:$AB$11</definedName>
    <definedName name="学術・開発研究機関">小分類!$AH$2:$AH$11</definedName>
    <definedName name="機械器具卸売業">小分類!$AF$2:$AF$11</definedName>
    <definedName name="技術サービス業">小分類!$AJ$2:$AJ$11</definedName>
    <definedName name="技術サービス業_他に分類されないもの">小分類!#REF!</definedName>
    <definedName name="業務用機械器具製造業">小分類!$S$2:$S$11</definedName>
    <definedName name="金属製品製造業">小分類!$P$2:$P$11</definedName>
    <definedName name="建築材料_鉱物・金属材料等卸売業">小分類!$AE$2:$AE$11</definedName>
    <definedName name="情報通信機械器具製造業">小分類!$V$2:$V$11</definedName>
    <definedName name="食品製造">小分類!$A$2:$A$11</definedName>
    <definedName name="生産用機械器具製造業">小分類!$R$2:$R$11</definedName>
    <definedName name="石油製品・石炭製品製造業">小分類!$I$2:$I$11</definedName>
    <definedName name="専門サービス業_他に分類されないもの">小分類!$AI$2:$AI$11</definedName>
    <definedName name="繊維・衣服等卸売業">小分類!$AC$2:$AC$11</definedName>
    <definedName name="繊維工業">小分類!$C$2:$C$11</definedName>
    <definedName name="倉庫業">小分類!$Z$2:$Z$11</definedName>
    <definedName name="鉄鋼業">小分類!$N$2:$N$11</definedName>
    <definedName name="電気機械器具製造業">小分類!$U$2:$U$11</definedName>
    <definedName name="電気業">小分類!$AK$2:$AK$11</definedName>
    <definedName name="電子部品・デバイス・電子回路製造業">小分類!$T$2:$T$11</definedName>
    <definedName name="道路貨物運送業">小分類!$Y$2:$Y$11</definedName>
    <definedName name="非鉄金属製造業">小分類!$O$2:$O$11</definedName>
    <definedName name="木材・木製品製造業_家具を除く">小分類!$D$2:$D$11</definedName>
    <definedName name="輸送用機械器具製造業">小分類!$W$2:$W$11</definedName>
    <definedName name="窯業・土石製品製造">小分類!$M$2:$M$11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0" i="7" l="1"/>
  <c r="H27" i="7"/>
  <c r="H26" i="7"/>
  <c r="H25" i="7"/>
  <c r="H22" i="7"/>
  <c r="H21" i="7"/>
  <c r="T10" i="7"/>
  <c r="T9" i="7"/>
  <c r="T8" i="7"/>
  <c r="AI14" i="14"/>
  <c r="AM22" i="2"/>
  <c r="AO22" i="2"/>
  <c r="AG21" i="1"/>
  <c r="AD21" i="1" s="1"/>
  <c r="AC18" i="1"/>
  <c r="O27" i="2" l="1"/>
  <c r="AC13" i="1" l="1"/>
  <c r="AC12" i="1"/>
  <c r="AM35" i="2" l="1"/>
  <c r="AL35" i="2"/>
  <c r="AM32" i="2"/>
  <c r="AL32" i="2"/>
  <c r="V5" i="2" l="1"/>
  <c r="AG9" i="14"/>
  <c r="AH9" i="14" s="1"/>
  <c r="AI18" i="14"/>
  <c r="AG18" i="14" s="1"/>
  <c r="AH18" i="14" s="1"/>
  <c r="AI17" i="14"/>
  <c r="AG17" i="14" s="1"/>
  <c r="AH17" i="14" s="1"/>
  <c r="AI16" i="14"/>
  <c r="AG16" i="14" s="1"/>
  <c r="AH16" i="14" s="1"/>
  <c r="AI15" i="14"/>
  <c r="AG15" i="14" s="1"/>
  <c r="AH15" i="14" s="1"/>
  <c r="AG14" i="14"/>
  <c r="AH14" i="14" s="1"/>
  <c r="AH23" i="2"/>
  <c r="AJ23" i="2" s="1"/>
  <c r="AK35" i="2"/>
  <c r="AH33" i="2"/>
  <c r="AJ33" i="2" s="1"/>
  <c r="AK32" i="2"/>
  <c r="AH16" i="2"/>
  <c r="AJ16" i="2" s="1"/>
  <c r="AL20" i="2"/>
  <c r="AK20" i="2"/>
  <c r="AL9" i="2"/>
  <c r="AH9" i="2"/>
  <c r="AJ9" i="2" s="1"/>
  <c r="AC19" i="1"/>
  <c r="AD19" i="1" s="1"/>
  <c r="AD18" i="1"/>
  <c r="AC17" i="1"/>
  <c r="AD17" i="1" s="1"/>
  <c r="AD13" i="1"/>
  <c r="AD12" i="1"/>
  <c r="AC11" i="1"/>
  <c r="AD11" i="1" s="1"/>
  <c r="AG10" i="1"/>
  <c r="AC10" i="1" s="1"/>
  <c r="AD10" i="1" s="1"/>
  <c r="AC9" i="1"/>
  <c r="AD9" i="1" s="1"/>
  <c r="AC8" i="1"/>
  <c r="AD8" i="1" s="1"/>
  <c r="AC7" i="1"/>
  <c r="AD7" i="1" s="1"/>
  <c r="AH20" i="2" l="1"/>
  <c r="AJ20" i="2" s="1"/>
  <c r="AH11" i="2"/>
  <c r="AJ11" i="2" s="1"/>
  <c r="AK33" i="2"/>
  <c r="AN32" i="2" s="1"/>
  <c r="AO32" i="2" s="1"/>
  <c r="AK15" i="2" s="1"/>
  <c r="AK17" i="2" s="1"/>
  <c r="B2" i="14"/>
  <c r="AK36" i="2"/>
  <c r="AN35" i="2" s="1"/>
  <c r="AO35" i="2" s="1"/>
  <c r="AL15" i="2" s="1"/>
  <c r="AM20" i="2"/>
  <c r="B2" i="1"/>
  <c r="AM15" i="2" l="1"/>
  <c r="AC5" i="2" l="1"/>
  <c r="Z5" i="2"/>
  <c r="AC5" i="14" l="1"/>
  <c r="Z5" i="14"/>
  <c r="V5" i="14"/>
  <c r="D4" i="14"/>
  <c r="Z5" i="7" l="1"/>
  <c r="W5" i="7"/>
  <c r="T5" i="7"/>
  <c r="AH27" i="2"/>
  <c r="AJ27" i="2" s="1"/>
  <c r="B2" i="2" s="1"/>
  <c r="E4" i="2" l="1"/>
</calcChain>
</file>

<file path=xl/sharedStrings.xml><?xml version="1.0" encoding="utf-8"?>
<sst xmlns="http://schemas.openxmlformats.org/spreadsheetml/2006/main" count="769" uniqueCount="418">
  <si>
    <t>受理番号</t>
    <rPh sb="0" eb="4">
      <t>ジュリバンゴウ</t>
    </rPh>
    <phoneticPr fontId="4"/>
  </si>
  <si>
    <t>申請日：</t>
    <rPh sb="0" eb="3">
      <t>シンセイビ</t>
    </rPh>
    <phoneticPr fontId="4"/>
  </si>
  <si>
    <t>年</t>
    <rPh sb="0" eb="1">
      <t>ネン</t>
    </rPh>
    <phoneticPr fontId="4"/>
  </si>
  <si>
    <t>月</t>
    <rPh sb="0" eb="1">
      <t>ガツ</t>
    </rPh>
    <phoneticPr fontId="4"/>
  </si>
  <si>
    <t>日</t>
    <rPh sb="0" eb="1">
      <t>ニチ</t>
    </rPh>
    <phoneticPr fontId="4"/>
  </si>
  <si>
    <t>名称</t>
    <rPh sb="0" eb="2">
      <t>メイショウ</t>
    </rPh>
    <phoneticPr fontId="4"/>
  </si>
  <si>
    <t>電話番号</t>
    <rPh sb="0" eb="2">
      <t>デンワ</t>
    </rPh>
    <rPh sb="2" eb="4">
      <t>バンゴウ</t>
    </rPh>
    <phoneticPr fontId="4"/>
  </si>
  <si>
    <t>申請担当者</t>
    <rPh sb="0" eb="2">
      <t>シンセイ</t>
    </rPh>
    <rPh sb="2" eb="5">
      <t>タントウシャ</t>
    </rPh>
    <phoneticPr fontId="4"/>
  </si>
  <si>
    <t>〒</t>
    <phoneticPr fontId="4"/>
  </si>
  <si>
    <t>E-mail</t>
    <phoneticPr fontId="4"/>
  </si>
  <si>
    <t>設立日</t>
    <rPh sb="0" eb="2">
      <t>セツリツ</t>
    </rPh>
    <rPh sb="2" eb="3">
      <t>ビ</t>
    </rPh>
    <phoneticPr fontId="4"/>
  </si>
  <si>
    <t>（大分類）</t>
    <rPh sb="1" eb="4">
      <t>ダイブンルイ</t>
    </rPh>
    <phoneticPr fontId="4"/>
  </si>
  <si>
    <t>申請者の事業年度</t>
    <rPh sb="0" eb="3">
      <t>シンセイシャ</t>
    </rPh>
    <rPh sb="4" eb="8">
      <t>ジギョウネンド</t>
    </rPh>
    <phoneticPr fontId="4"/>
  </si>
  <si>
    <t>自</t>
    <rPh sb="0" eb="1">
      <t>ジ</t>
    </rPh>
    <phoneticPr fontId="4"/>
  </si>
  <si>
    <t>（中分類）</t>
    <rPh sb="1" eb="2">
      <t>チュウ</t>
    </rPh>
    <rPh sb="2" eb="4">
      <t>ブンルイ</t>
    </rPh>
    <phoneticPr fontId="4"/>
  </si>
  <si>
    <t>至</t>
    <rPh sb="0" eb="1">
      <t>イタ</t>
    </rPh>
    <phoneticPr fontId="4"/>
  </si>
  <si>
    <t>（小分類）</t>
    <rPh sb="1" eb="2">
      <t>ショウ</t>
    </rPh>
    <rPh sb="2" eb="4">
      <t>ブンルイ</t>
    </rPh>
    <phoneticPr fontId="4"/>
  </si>
  <si>
    <t>実施期間</t>
    <rPh sb="0" eb="2">
      <t>ジッシ</t>
    </rPh>
    <rPh sb="2" eb="4">
      <t>キカン</t>
    </rPh>
    <phoneticPr fontId="4"/>
  </si>
  <si>
    <t>～</t>
    <phoneticPr fontId="4"/>
  </si>
  <si>
    <t>（</t>
    <phoneticPr fontId="4"/>
  </si>
  <si>
    <t>事業年度）</t>
    <rPh sb="0" eb="4">
      <t>ジギョウネンド</t>
    </rPh>
    <phoneticPr fontId="4"/>
  </si>
  <si>
    <t>総事業費（税抜）</t>
    <rPh sb="0" eb="4">
      <t>ソウジギョウヒ</t>
    </rPh>
    <rPh sb="5" eb="7">
      <t>ゼイヌ</t>
    </rPh>
    <phoneticPr fontId="4"/>
  </si>
  <si>
    <t>円</t>
    <rPh sb="0" eb="1">
      <t>エン</t>
    </rPh>
    <phoneticPr fontId="4"/>
  </si>
  <si>
    <t>うち、自己資金</t>
    <rPh sb="3" eb="7">
      <t>ジコシキン</t>
    </rPh>
    <phoneticPr fontId="4"/>
  </si>
  <si>
    <t>うち、借入金</t>
    <rPh sb="3" eb="4">
      <t>カ</t>
    </rPh>
    <rPh sb="4" eb="5">
      <t>イ</t>
    </rPh>
    <rPh sb="5" eb="6">
      <t>キン</t>
    </rPh>
    <phoneticPr fontId="4"/>
  </si>
  <si>
    <t>その他（増資等）</t>
    <rPh sb="2" eb="3">
      <t>タ</t>
    </rPh>
    <rPh sb="4" eb="7">
      <t>ゾウシトウ</t>
    </rPh>
    <phoneticPr fontId="4"/>
  </si>
  <si>
    <t>借入（予定）先</t>
    <rPh sb="0" eb="1">
      <t>カ</t>
    </rPh>
    <rPh sb="1" eb="2">
      <t>イ</t>
    </rPh>
    <rPh sb="3" eb="5">
      <t>ヨテイ</t>
    </rPh>
    <rPh sb="6" eb="7">
      <t>サキ</t>
    </rPh>
    <phoneticPr fontId="4"/>
  </si>
  <si>
    <t>数量</t>
    <rPh sb="0" eb="2">
      <t>スウリョウ</t>
    </rPh>
    <phoneticPr fontId="4"/>
  </si>
  <si>
    <t>沖縄県知事　殿</t>
    <rPh sb="0" eb="3">
      <t>オキナワケン</t>
    </rPh>
    <rPh sb="3" eb="5">
      <t>チジ</t>
    </rPh>
    <rPh sb="6" eb="7">
      <t>ドノ</t>
    </rPh>
    <phoneticPr fontId="4"/>
  </si>
  <si>
    <t>住所</t>
    <rPh sb="0" eb="2">
      <t>ジュウショ</t>
    </rPh>
    <phoneticPr fontId="4"/>
  </si>
  <si>
    <t>代表者の氏名</t>
    <rPh sb="0" eb="3">
      <t>ダイヒョウシャ</t>
    </rPh>
    <rPh sb="4" eb="6">
      <t>シメイ</t>
    </rPh>
    <phoneticPr fontId="4"/>
  </si>
  <si>
    <t>住　所</t>
    <rPh sb="0" eb="1">
      <t>ジュウ</t>
    </rPh>
    <rPh sb="2" eb="3">
      <t>ショ</t>
    </rPh>
    <phoneticPr fontId="4"/>
  </si>
  <si>
    <t>製造業</t>
    <phoneticPr fontId="4"/>
  </si>
  <si>
    <t>道路貨物運送業</t>
    <phoneticPr fontId="4"/>
  </si>
  <si>
    <t>各種商品卸売業</t>
  </si>
  <si>
    <t>電気業</t>
    <phoneticPr fontId="4"/>
  </si>
  <si>
    <t>倉庫業</t>
    <phoneticPr fontId="4"/>
  </si>
  <si>
    <t>繊維工業</t>
  </si>
  <si>
    <t>飲食料品卸売業</t>
  </si>
  <si>
    <t>機械器具卸売業</t>
  </si>
  <si>
    <t>その他の卸売業</t>
  </si>
  <si>
    <t>化学工業</t>
  </si>
  <si>
    <t>ゴム製品製造業</t>
  </si>
  <si>
    <t>鉄鋼業</t>
  </si>
  <si>
    <t>非鉄金属製造業</t>
  </si>
  <si>
    <t>金属製品製造業</t>
  </si>
  <si>
    <t>はん用機械器具製造業</t>
  </si>
  <si>
    <t>生産用機械器具製造業</t>
  </si>
  <si>
    <t>業務用機械器具製造業</t>
  </si>
  <si>
    <t>電気機械器具製造業</t>
  </si>
  <si>
    <t>情報通信機械器具製造業</t>
  </si>
  <si>
    <t>輸送用機械器具製造業</t>
  </si>
  <si>
    <t>その他の製造業</t>
  </si>
  <si>
    <t>-</t>
    <phoneticPr fontId="4"/>
  </si>
  <si>
    <t>091畜産食料品製造業</t>
    <phoneticPr fontId="4"/>
  </si>
  <si>
    <t>092水産食料品製造業</t>
    <phoneticPr fontId="4"/>
  </si>
  <si>
    <t>094調味料製造業</t>
    <phoneticPr fontId="4"/>
  </si>
  <si>
    <t>095糖類製造業</t>
    <phoneticPr fontId="4"/>
  </si>
  <si>
    <t>098動植物油脂製造業</t>
    <phoneticPr fontId="4"/>
  </si>
  <si>
    <t>099その他の食料品製造業</t>
    <phoneticPr fontId="4"/>
  </si>
  <si>
    <t>101清涼飲料製造業</t>
    <phoneticPr fontId="4"/>
  </si>
  <si>
    <t>102酒類製造業</t>
    <phoneticPr fontId="4"/>
  </si>
  <si>
    <t>104製氷業</t>
    <phoneticPr fontId="4"/>
  </si>
  <si>
    <t>105たばこ製造業</t>
    <phoneticPr fontId="4"/>
  </si>
  <si>
    <t>112織物業</t>
    <phoneticPr fontId="4"/>
  </si>
  <si>
    <t>113ニット生地製造業</t>
    <phoneticPr fontId="4"/>
  </si>
  <si>
    <t>114染色整理業</t>
    <phoneticPr fontId="4"/>
  </si>
  <si>
    <t>117下着類製造業</t>
    <phoneticPr fontId="4"/>
  </si>
  <si>
    <t>119その他の繊維製品製造業</t>
    <phoneticPr fontId="4"/>
  </si>
  <si>
    <t>131家具製造業</t>
    <phoneticPr fontId="4"/>
  </si>
  <si>
    <t>132宗教用具製造業</t>
    <phoneticPr fontId="4"/>
  </si>
  <si>
    <t>133建具製造業</t>
    <phoneticPr fontId="4"/>
  </si>
  <si>
    <t>141パルプ製造業</t>
    <phoneticPr fontId="4"/>
  </si>
  <si>
    <t>142紙製造業</t>
    <phoneticPr fontId="4"/>
  </si>
  <si>
    <t>143加工紙製造業</t>
    <phoneticPr fontId="4"/>
  </si>
  <si>
    <t>144紙製品製造業</t>
    <phoneticPr fontId="4"/>
  </si>
  <si>
    <t>145紙製容器製造業</t>
    <phoneticPr fontId="4"/>
  </si>
  <si>
    <t>151印刷業</t>
    <phoneticPr fontId="4"/>
  </si>
  <si>
    <t>152製版業</t>
    <phoneticPr fontId="4"/>
  </si>
  <si>
    <t>159印刷関連サービス業</t>
    <phoneticPr fontId="4"/>
  </si>
  <si>
    <t>161化学肥料製造業</t>
    <phoneticPr fontId="4"/>
  </si>
  <si>
    <t>163有機化学工業製品製造業</t>
    <phoneticPr fontId="4"/>
  </si>
  <si>
    <t>165医薬品製造業</t>
    <phoneticPr fontId="4"/>
  </si>
  <si>
    <t>169その他の化学工業</t>
    <phoneticPr fontId="4"/>
  </si>
  <si>
    <t>171石油精製業</t>
    <phoneticPr fontId="4"/>
  </si>
  <si>
    <t>173コークス製造業</t>
    <phoneticPr fontId="4"/>
  </si>
  <si>
    <t>174舗装材料製造業</t>
    <phoneticPr fontId="4"/>
  </si>
  <si>
    <t>183工業用プラスチック製品製造業</t>
    <phoneticPr fontId="4"/>
  </si>
  <si>
    <t>189その他のプラスチック製品製造業</t>
    <phoneticPr fontId="4"/>
  </si>
  <si>
    <t>199その他のゴム製品製造業</t>
    <phoneticPr fontId="4"/>
  </si>
  <si>
    <t>201なめし革製造業</t>
    <phoneticPr fontId="4"/>
  </si>
  <si>
    <t>204革製履物製造業</t>
    <phoneticPr fontId="4"/>
  </si>
  <si>
    <t>205革製手袋製造業</t>
    <phoneticPr fontId="4"/>
  </si>
  <si>
    <t>206かばん製造業</t>
    <phoneticPr fontId="4"/>
  </si>
  <si>
    <t>207袋物製造業</t>
    <phoneticPr fontId="4"/>
  </si>
  <si>
    <t>208毛皮製造業</t>
    <phoneticPr fontId="4"/>
  </si>
  <si>
    <t>209その他のなめし革製品製造業</t>
    <phoneticPr fontId="4"/>
  </si>
  <si>
    <t>215耐火物製造業</t>
    <phoneticPr fontId="4"/>
  </si>
  <si>
    <t>221製鉄業</t>
    <phoneticPr fontId="4"/>
  </si>
  <si>
    <t>224表面処理鋼材製造業</t>
    <phoneticPr fontId="4"/>
  </si>
  <si>
    <t>225鉄素形材製造業</t>
    <phoneticPr fontId="4"/>
  </si>
  <si>
    <t>229その他の鉄鋼業</t>
    <phoneticPr fontId="4"/>
  </si>
  <si>
    <t>235非鉄金属素形材製造業</t>
    <phoneticPr fontId="4"/>
  </si>
  <si>
    <t>239その他の非鉄金属製造業</t>
    <phoneticPr fontId="4"/>
  </si>
  <si>
    <t>245金属素形材製品製造業</t>
    <phoneticPr fontId="4"/>
  </si>
  <si>
    <t>249その他の金属製品製造業</t>
    <phoneticPr fontId="4"/>
  </si>
  <si>
    <t>263繊維機械製造業</t>
    <phoneticPr fontId="4"/>
  </si>
  <si>
    <t>264生活関連産業用機械製造業</t>
    <phoneticPr fontId="4"/>
  </si>
  <si>
    <t>265基礎素材産業用機械製造業</t>
    <phoneticPr fontId="4"/>
  </si>
  <si>
    <t>266金属加工機械製造業</t>
    <phoneticPr fontId="4"/>
  </si>
  <si>
    <t>271事務用機械器具製造業</t>
    <phoneticPr fontId="4"/>
  </si>
  <si>
    <t>276武器製造業</t>
    <phoneticPr fontId="4"/>
  </si>
  <si>
    <t>281電子デバイス製造業</t>
    <phoneticPr fontId="4"/>
  </si>
  <si>
    <t>282電子部品製造業</t>
    <phoneticPr fontId="4"/>
  </si>
  <si>
    <t>283記録メディア製造業</t>
    <phoneticPr fontId="4"/>
  </si>
  <si>
    <t>284電子回路製造業</t>
    <phoneticPr fontId="4"/>
  </si>
  <si>
    <t>285ユニット部品製造業</t>
    <phoneticPr fontId="4"/>
  </si>
  <si>
    <t>292産業用電気機械器具製造業</t>
    <phoneticPr fontId="4"/>
  </si>
  <si>
    <t>293民生用電気機械器具製造業</t>
    <phoneticPr fontId="4"/>
  </si>
  <si>
    <t>295電池製造業</t>
    <phoneticPr fontId="4"/>
  </si>
  <si>
    <t>296電子応用装置製造業</t>
    <phoneticPr fontId="4"/>
  </si>
  <si>
    <t>297電気計測器製造業</t>
    <phoneticPr fontId="4"/>
  </si>
  <si>
    <t>299その他の電気機械器具製造業</t>
    <phoneticPr fontId="4"/>
  </si>
  <si>
    <t>319その他の輸送用機械器具製造業</t>
    <phoneticPr fontId="4"/>
  </si>
  <si>
    <t>324楽器製造業</t>
    <phoneticPr fontId="4"/>
  </si>
  <si>
    <t>327漆器製造業</t>
    <phoneticPr fontId="4"/>
  </si>
  <si>
    <t>328畳等生活雑貨製品製造業</t>
    <phoneticPr fontId="4"/>
  </si>
  <si>
    <t>329他に分類されない製造業</t>
    <phoneticPr fontId="4"/>
  </si>
  <si>
    <t>449その他の道路貨物運送業</t>
    <phoneticPr fontId="4"/>
  </si>
  <si>
    <t>472冷蔵倉庫業</t>
    <phoneticPr fontId="4"/>
  </si>
  <si>
    <t>501各種商品卸売業</t>
    <phoneticPr fontId="4"/>
  </si>
  <si>
    <t>512衣服卸売業</t>
    <phoneticPr fontId="4"/>
  </si>
  <si>
    <t>513身の回り品卸売業</t>
    <phoneticPr fontId="4"/>
  </si>
  <si>
    <t>531建築材料卸売業</t>
    <phoneticPr fontId="4"/>
  </si>
  <si>
    <t>532化学製品卸売業</t>
    <phoneticPr fontId="4"/>
  </si>
  <si>
    <t>534鉄鋼製品卸売業</t>
    <phoneticPr fontId="4"/>
  </si>
  <si>
    <t>535非鉄金属卸売業</t>
    <phoneticPr fontId="4"/>
  </si>
  <si>
    <t>536再生資源卸売業</t>
    <phoneticPr fontId="4"/>
  </si>
  <si>
    <t>541産業機械器具卸売業</t>
    <phoneticPr fontId="4"/>
  </si>
  <si>
    <t>542自動車卸売業</t>
    <phoneticPr fontId="4"/>
  </si>
  <si>
    <t>543電気機械器具卸売業</t>
    <phoneticPr fontId="4"/>
  </si>
  <si>
    <t>549その他の機械器具卸売業</t>
    <phoneticPr fontId="4"/>
  </si>
  <si>
    <t>559他に分類されない卸売業</t>
    <phoneticPr fontId="4"/>
  </si>
  <si>
    <t>記</t>
    <rPh sb="0" eb="1">
      <t>キ</t>
    </rPh>
    <phoneticPr fontId="4"/>
  </si>
  <si>
    <t>その他</t>
    <rPh sb="2" eb="3">
      <t>タ</t>
    </rPh>
    <phoneticPr fontId="4"/>
  </si>
  <si>
    <t>従業員数</t>
    <rPh sb="0" eb="3">
      <t>ジュウギョウイン</t>
    </rPh>
    <rPh sb="3" eb="4">
      <t>スウ</t>
    </rPh>
    <phoneticPr fontId="4"/>
  </si>
  <si>
    <t>：</t>
    <phoneticPr fontId="4"/>
  </si>
  <si>
    <t>有り</t>
    <rPh sb="0" eb="1">
      <t>ア</t>
    </rPh>
    <phoneticPr fontId="4"/>
  </si>
  <si>
    <t>無し</t>
    <rPh sb="0" eb="1">
      <t>ナ</t>
    </rPh>
    <phoneticPr fontId="4"/>
  </si>
  <si>
    <t>資産の種類</t>
    <rPh sb="0" eb="2">
      <t>シサン</t>
    </rPh>
    <rPh sb="3" eb="5">
      <t>シュルイ</t>
    </rPh>
    <phoneticPr fontId="4"/>
  </si>
  <si>
    <t>資産の内容</t>
    <rPh sb="0" eb="2">
      <t>シサン</t>
    </rPh>
    <rPh sb="3" eb="5">
      <t>ナイヨウ</t>
    </rPh>
    <phoneticPr fontId="4"/>
  </si>
  <si>
    <t>予定単価</t>
    <rPh sb="0" eb="2">
      <t>ヨテイ</t>
    </rPh>
    <rPh sb="2" eb="4">
      <t>タンカ</t>
    </rPh>
    <phoneticPr fontId="4"/>
  </si>
  <si>
    <t>取得予定価格</t>
    <rPh sb="0" eb="2">
      <t>シュトク</t>
    </rPh>
    <rPh sb="2" eb="4">
      <t>ヨテイ</t>
    </rPh>
    <rPh sb="4" eb="6">
      <t>カカク</t>
    </rPh>
    <phoneticPr fontId="4"/>
  </si>
  <si>
    <t>取得予定時期</t>
    <rPh sb="0" eb="2">
      <t>シュトク</t>
    </rPh>
    <rPh sb="2" eb="4">
      <t>ヨテイ</t>
    </rPh>
    <rPh sb="4" eb="6">
      <t>ジキ</t>
    </rPh>
    <phoneticPr fontId="4"/>
  </si>
  <si>
    <t>新たに取得等する予定の減価償却資産</t>
    <phoneticPr fontId="4"/>
  </si>
  <si>
    <t>取得予定資産の内容</t>
    <rPh sb="0" eb="2">
      <t>シュトク</t>
    </rPh>
    <rPh sb="2" eb="4">
      <t>ヨテイ</t>
    </rPh>
    <rPh sb="4" eb="6">
      <t>シサン</t>
    </rPh>
    <rPh sb="7" eb="9">
      <t>ナイヨウ</t>
    </rPh>
    <phoneticPr fontId="4"/>
  </si>
  <si>
    <t>別紙１から３のとおり</t>
    <phoneticPr fontId="4"/>
  </si>
  <si>
    <t>課税の特例</t>
    <phoneticPr fontId="4"/>
  </si>
  <si>
    <t>中小企業信用保険法の特例</t>
    <phoneticPr fontId="4"/>
  </si>
  <si>
    <t>中小企業投資育成株式会社法の特例</t>
    <phoneticPr fontId="4"/>
  </si>
  <si>
    <t>実施体制</t>
    <rPh sb="0" eb="4">
      <t>ジッシタイセイ</t>
    </rPh>
    <phoneticPr fontId="4"/>
  </si>
  <si>
    <t>活用を予定する
支援措置</t>
    <rPh sb="0" eb="2">
      <t>カツヨウ</t>
    </rPh>
    <rPh sb="3" eb="5">
      <t>ヨテイ</t>
    </rPh>
    <rPh sb="8" eb="10">
      <t>シエン</t>
    </rPh>
    <rPh sb="10" eb="12">
      <t>ソチ</t>
    </rPh>
    <phoneticPr fontId="4"/>
  </si>
  <si>
    <t>達成しようとする
目標</t>
    <rPh sb="0" eb="2">
      <t>タッセイ</t>
    </rPh>
    <rPh sb="9" eb="11">
      <t>モクヒョウ</t>
    </rPh>
    <phoneticPr fontId="4"/>
  </si>
  <si>
    <t>措置の実施により
見込まれる効果</t>
    <rPh sb="0" eb="2">
      <t>ソチ</t>
    </rPh>
    <rPh sb="3" eb="5">
      <t>ジッシ</t>
    </rPh>
    <phoneticPr fontId="4"/>
  </si>
  <si>
    <t>具体的な
措置の内容</t>
    <rPh sb="0" eb="3">
      <t>グタイテキ</t>
    </rPh>
    <rPh sb="5" eb="7">
      <t>ソチ</t>
    </rPh>
    <rPh sb="8" eb="10">
      <t>ナイヨウ</t>
    </rPh>
    <phoneticPr fontId="4"/>
  </si>
  <si>
    <t>（大分類）</t>
    <rPh sb="1" eb="4">
      <t>ダイブンルイ</t>
    </rPh>
    <phoneticPr fontId="4"/>
  </si>
  <si>
    <t>（中分類）</t>
    <rPh sb="1" eb="4">
      <t>チュウブンルイ</t>
    </rPh>
    <phoneticPr fontId="4"/>
  </si>
  <si>
    <t>（小分類）</t>
    <rPh sb="1" eb="4">
      <t>ショウブンルイ</t>
    </rPh>
    <phoneticPr fontId="4"/>
  </si>
  <si>
    <t>本社
所在地</t>
    <rPh sb="0" eb="1">
      <t>ホン</t>
    </rPh>
    <rPh sb="1" eb="2">
      <t>シャ</t>
    </rPh>
    <rPh sb="3" eb="6">
      <t>ショザイチ</t>
    </rPh>
    <phoneticPr fontId="4"/>
  </si>
  <si>
    <t>措置実施
場所</t>
    <rPh sb="0" eb="2">
      <t>ソチ</t>
    </rPh>
    <rPh sb="2" eb="4">
      <t>ジッシ</t>
    </rPh>
    <rPh sb="5" eb="7">
      <t>バショ</t>
    </rPh>
    <phoneticPr fontId="4"/>
  </si>
  <si>
    <t>措置実施計画の内容</t>
    <rPh sb="0" eb="6">
      <t>ソチジッシケイカク</t>
    </rPh>
    <rPh sb="7" eb="9">
      <t>ナイヨウ</t>
    </rPh>
    <phoneticPr fontId="4"/>
  </si>
  <si>
    <t>別紙２</t>
    <rPh sb="0" eb="2">
      <t>ベッシ</t>
    </rPh>
    <phoneticPr fontId="4"/>
  </si>
  <si>
    <t>別紙１</t>
    <rPh sb="0" eb="2">
      <t>ベッシ</t>
    </rPh>
    <phoneticPr fontId="4"/>
  </si>
  <si>
    <t>申請者の基本的事項</t>
    <rPh sb="0" eb="3">
      <t>シンセイシャ</t>
    </rPh>
    <rPh sb="4" eb="7">
      <t>キホンテキ</t>
    </rPh>
    <rPh sb="7" eb="9">
      <t>ジコウ</t>
    </rPh>
    <phoneticPr fontId="4"/>
  </si>
  <si>
    <t>措置実施場所等の基本的事項</t>
    <rPh sb="0" eb="2">
      <t>ソチ</t>
    </rPh>
    <rPh sb="2" eb="4">
      <t>ジッシ</t>
    </rPh>
    <rPh sb="4" eb="6">
      <t>バショ</t>
    </rPh>
    <rPh sb="6" eb="7">
      <t>ナド</t>
    </rPh>
    <rPh sb="8" eb="10">
      <t>キホン</t>
    </rPh>
    <rPh sb="10" eb="11">
      <t>テキ</t>
    </rPh>
    <rPh sb="11" eb="13">
      <t>ジコウ</t>
    </rPh>
    <phoneticPr fontId="4"/>
  </si>
  <si>
    <t>措置の属する業種</t>
    <rPh sb="0" eb="2">
      <t>ソチ</t>
    </rPh>
    <rPh sb="3" eb="4">
      <t>ゾク</t>
    </rPh>
    <rPh sb="6" eb="8">
      <t>ギョウシュ</t>
    </rPh>
    <phoneticPr fontId="4"/>
  </si>
  <si>
    <t>実施場所従業員数</t>
    <phoneticPr fontId="4"/>
  </si>
  <si>
    <t>代表者名</t>
    <rPh sb="0" eb="3">
      <t>ダイヒョウシャ</t>
    </rPh>
    <rPh sb="3" eb="4">
      <t>メイ</t>
    </rPh>
    <phoneticPr fontId="4"/>
  </si>
  <si>
    <t>実施場所事業所名</t>
    <rPh sb="4" eb="7">
      <t>ジギョウショ</t>
    </rPh>
    <rPh sb="7" eb="8">
      <t>メイ</t>
    </rPh>
    <phoneticPr fontId="4"/>
  </si>
  <si>
    <t>供用開始時期</t>
    <rPh sb="0" eb="2">
      <t>キョウヨウ</t>
    </rPh>
    <rPh sb="2" eb="4">
      <t>カイシ</t>
    </rPh>
    <rPh sb="4" eb="6">
      <t>ジキ</t>
    </rPh>
    <phoneticPr fontId="4"/>
  </si>
  <si>
    <t>別紙３</t>
    <rPh sb="0" eb="2">
      <t>ベッシ</t>
    </rPh>
    <phoneticPr fontId="4"/>
  </si>
  <si>
    <t>No</t>
    <phoneticPr fontId="4"/>
  </si>
  <si>
    <t>部署・部門名</t>
    <rPh sb="0" eb="2">
      <t>ブショ</t>
    </rPh>
    <rPh sb="3" eb="5">
      <t>ブモン</t>
    </rPh>
    <rPh sb="5" eb="6">
      <t>ナ</t>
    </rPh>
    <phoneticPr fontId="4"/>
  </si>
  <si>
    <t>主たる
業種</t>
    <rPh sb="0" eb="1">
      <t>シュ</t>
    </rPh>
    <rPh sb="4" eb="6">
      <t>ギョウシュ</t>
    </rPh>
    <phoneticPr fontId="4"/>
  </si>
  <si>
    <t>管理番号</t>
    <rPh sb="0" eb="2">
      <t>カンリ</t>
    </rPh>
    <rPh sb="2" eb="4">
      <t>バンゴウ</t>
    </rPh>
    <phoneticPr fontId="4"/>
  </si>
  <si>
    <t>産業高度化・事業革新措置実施計画認定申請書</t>
    <rPh sb="0" eb="2">
      <t>サンギョウ</t>
    </rPh>
    <rPh sb="2" eb="5">
      <t>コウドカ</t>
    </rPh>
    <rPh sb="6" eb="8">
      <t>ジギョウ</t>
    </rPh>
    <rPh sb="8" eb="10">
      <t>カクシン</t>
    </rPh>
    <rPh sb="10" eb="12">
      <t>ソチ</t>
    </rPh>
    <rPh sb="12" eb="16">
      <t>ジッシケイカク</t>
    </rPh>
    <rPh sb="16" eb="18">
      <t>ニンテイ</t>
    </rPh>
    <rPh sb="18" eb="21">
      <t>シンセイショ</t>
    </rPh>
    <phoneticPr fontId="4"/>
  </si>
  <si>
    <t>　沖縄振興特別措置法第35条の３第１項の規定に基づき、みだしの計画について認定を受けたいので下記のとおり申請します。</t>
    <rPh sb="1" eb="3">
      <t>オキナワ</t>
    </rPh>
    <rPh sb="3" eb="10">
      <t>シンコウトクベツソチホウ</t>
    </rPh>
    <rPh sb="10" eb="11">
      <t>ダイ</t>
    </rPh>
    <rPh sb="13" eb="14">
      <t>ジョウ</t>
    </rPh>
    <rPh sb="16" eb="17">
      <t>ダイ</t>
    </rPh>
    <rPh sb="18" eb="19">
      <t>コウ</t>
    </rPh>
    <rPh sb="20" eb="22">
      <t>キテイ</t>
    </rPh>
    <rPh sb="23" eb="24">
      <t>モト</t>
    </rPh>
    <rPh sb="31" eb="33">
      <t>ケイカク</t>
    </rPh>
    <rPh sb="37" eb="39">
      <t>ニンテイ</t>
    </rPh>
    <rPh sb="40" eb="41">
      <t>ウ</t>
    </rPh>
    <rPh sb="46" eb="48">
      <t>カキ</t>
    </rPh>
    <rPh sb="52" eb="54">
      <t>シンセイ</t>
    </rPh>
    <phoneticPr fontId="4"/>
  </si>
  <si>
    <t>事業者名</t>
    <rPh sb="0" eb="3">
      <t>ジギョウシャ</t>
    </rPh>
    <rPh sb="3" eb="4">
      <t>メイ</t>
    </rPh>
    <phoneticPr fontId="4"/>
  </si>
  <si>
    <t>１　産業高度化・事業革新措置の事業者名等</t>
    <rPh sb="2" eb="4">
      <t>サンギョウ</t>
    </rPh>
    <rPh sb="4" eb="7">
      <t>コウドカ</t>
    </rPh>
    <rPh sb="8" eb="10">
      <t>ジギョウ</t>
    </rPh>
    <rPh sb="10" eb="12">
      <t>カクシン</t>
    </rPh>
    <rPh sb="12" eb="14">
      <t>ソチ</t>
    </rPh>
    <rPh sb="15" eb="18">
      <t>ジギョウシャ</t>
    </rPh>
    <rPh sb="18" eb="19">
      <t>メイ</t>
    </rPh>
    <rPh sb="19" eb="20">
      <t>トウ</t>
    </rPh>
    <phoneticPr fontId="4"/>
  </si>
  <si>
    <t>　（２）産業高度化・事業革新措置を行おうとする事業の属する業種名</t>
    <rPh sb="4" eb="6">
      <t>サンギョウ</t>
    </rPh>
    <rPh sb="6" eb="9">
      <t>コウドカ</t>
    </rPh>
    <rPh sb="10" eb="12">
      <t>ジギョウ</t>
    </rPh>
    <rPh sb="12" eb="14">
      <t>カクシン</t>
    </rPh>
    <rPh sb="14" eb="16">
      <t>ソチ</t>
    </rPh>
    <phoneticPr fontId="4"/>
  </si>
  <si>
    <t>２　沖縄振興特別措置法第35条の３第2項に掲げる記載事項</t>
    <rPh sb="2" eb="11">
      <t>オキナワシンコウトクベツソチホウ</t>
    </rPh>
    <rPh sb="11" eb="12">
      <t>ダイ</t>
    </rPh>
    <rPh sb="14" eb="15">
      <t>ジョウ</t>
    </rPh>
    <rPh sb="17" eb="18">
      <t>ダイ</t>
    </rPh>
    <rPh sb="19" eb="20">
      <t>コウ</t>
    </rPh>
    <rPh sb="21" eb="22">
      <t>カカ</t>
    </rPh>
    <rPh sb="24" eb="26">
      <t>キサイ</t>
    </rPh>
    <rPh sb="26" eb="28">
      <t>ジコウ</t>
    </rPh>
    <phoneticPr fontId="4"/>
  </si>
  <si>
    <t>区分</t>
    <rPh sb="0" eb="2">
      <t>クブン</t>
    </rPh>
    <phoneticPr fontId="4"/>
  </si>
  <si>
    <t>目標</t>
    <rPh sb="0" eb="2">
      <t>モクヒョウ</t>
    </rPh>
    <phoneticPr fontId="4"/>
  </si>
  <si>
    <t>国際物流拠点産業集積地域等特定地域振興資金貸付</t>
    <rPh sb="0" eb="2">
      <t>コクサイ</t>
    </rPh>
    <rPh sb="2" eb="4">
      <t>ブツリュウ</t>
    </rPh>
    <rPh sb="4" eb="6">
      <t>キョテン</t>
    </rPh>
    <rPh sb="6" eb="8">
      <t>サンギョウ</t>
    </rPh>
    <rPh sb="8" eb="10">
      <t>シュウセキ</t>
    </rPh>
    <rPh sb="10" eb="12">
      <t>チイキ</t>
    </rPh>
    <rPh sb="12" eb="13">
      <t>トウ</t>
    </rPh>
    <rPh sb="13" eb="15">
      <t>トクテイ</t>
    </rPh>
    <rPh sb="15" eb="17">
      <t>チイキ</t>
    </rPh>
    <rPh sb="17" eb="19">
      <t>シンコウ</t>
    </rPh>
    <rPh sb="19" eb="21">
      <t>シキン</t>
    </rPh>
    <rPh sb="21" eb="23">
      <t>カシツケ</t>
    </rPh>
    <phoneticPr fontId="4"/>
  </si>
  <si>
    <t>（単位：千円）</t>
    <rPh sb="1" eb="3">
      <t>タンイ</t>
    </rPh>
    <rPh sb="4" eb="6">
      <t>センエン</t>
    </rPh>
    <phoneticPr fontId="4"/>
  </si>
  <si>
    <t>✓</t>
  </si>
  <si>
    <t>製品の開発力の向上</t>
  </si>
  <si>
    <t>役務の開発力の向上</t>
  </si>
  <si>
    <t>生産に関する技術の向上</t>
  </si>
  <si>
    <t>役務の提供に関する技術の向上</t>
  </si>
  <si>
    <t>経営の能率の向上</t>
  </si>
  <si>
    <t>「地域資源」の生産技術を活用した新事業の創出</t>
  </si>
  <si>
    <t>「地域資源」の生産技術を活用した新たな需要の相当程度開拓</t>
  </si>
  <si>
    <t>再生可能エネルギー等に関する技術を活用した新事業の創出</t>
  </si>
  <si>
    <t>再生可能エネルギー源等に関する技術を活用した新たな需要の相当程度開拓</t>
  </si>
  <si>
    <t>　</t>
  </si>
  <si>
    <t>運輸業･郵便業</t>
    <phoneticPr fontId="4"/>
  </si>
  <si>
    <t>学術研究，専門･技術サービス業</t>
  </si>
  <si>
    <t>繊維･衣服等卸売業</t>
  </si>
  <si>
    <t>学術･開発研究機関</t>
  </si>
  <si>
    <t>ガス業</t>
    <phoneticPr fontId="4"/>
  </si>
  <si>
    <t>木材･木製品製造業(家具を除く)</t>
  </si>
  <si>
    <t>建築材料､鉱物･金属材料等卸売業</t>
    <phoneticPr fontId="4"/>
  </si>
  <si>
    <t>パルプ･紙･紙加工品製造業</t>
  </si>
  <si>
    <t>印刷･同関連業</t>
  </si>
  <si>
    <t>石油製品･石炭製品製造業</t>
  </si>
  <si>
    <t>プラスチック製品製造業(別掲を除く)</t>
    <phoneticPr fontId="4"/>
  </si>
  <si>
    <t>なめし革･同製品･毛皮製造</t>
  </si>
  <si>
    <t>電子部品･デバイス･電子回路製造業</t>
  </si>
  <si>
    <t>プラスチック製品製造業(別掲を除く)</t>
  </si>
  <si>
    <t>441一般貨物自動車運送業</t>
    <phoneticPr fontId="4"/>
  </si>
  <si>
    <t>331電気業</t>
    <rPh sb="3" eb="6">
      <t>デンキギョウ</t>
    </rPh>
    <phoneticPr fontId="4"/>
  </si>
  <si>
    <t>341ガス業</t>
    <rPh sb="5" eb="6">
      <t>ギョウ</t>
    </rPh>
    <phoneticPr fontId="4"/>
  </si>
  <si>
    <t>442特定貨物自動車運送業</t>
    <phoneticPr fontId="4"/>
  </si>
  <si>
    <t>443貨物軽自動車運送業</t>
    <phoneticPr fontId="4"/>
  </si>
  <si>
    <t>444集配利用運送業</t>
    <phoneticPr fontId="4"/>
  </si>
  <si>
    <t>-</t>
    <phoneticPr fontId="4"/>
  </si>
  <si>
    <t>090管理､補助的経済活動を行う事業所</t>
    <phoneticPr fontId="4"/>
  </si>
  <si>
    <t>162無機化学工業製品製造業</t>
    <rPh sb="3" eb="4">
      <t>ム</t>
    </rPh>
    <phoneticPr fontId="4"/>
  </si>
  <si>
    <t>213建設用粘土製品製造業(陶磁器製を除く)</t>
  </si>
  <si>
    <t>247金属線製品製造業(ねじ類を除く)</t>
  </si>
  <si>
    <t>261農業用機械製造業(農業用器具を除く)</t>
  </si>
  <si>
    <t>471倉庫業(冷蔵倉庫業を除く)</t>
  </si>
  <si>
    <t>901機械修理業(電気機械器具を除く)</t>
  </si>
  <si>
    <t>202工業用革製品製造業(手袋を除く)</t>
  </si>
  <si>
    <t>223製鋼を行わない鋼材製造業(表面処理鋼材を除く)</t>
  </si>
  <si>
    <t>185プラスチック成形材料製造業(廃プラスチックを含む)</t>
  </si>
  <si>
    <t>建築材料､鉱物･金属材料等卸売業</t>
  </si>
  <si>
    <t>181プラスチック板･棒･管･継手･異形押出製品製造業</t>
  </si>
  <si>
    <t>191タイヤ･チューブ製造業</t>
  </si>
  <si>
    <t>211ガラス･同製品製造業</t>
  </si>
  <si>
    <t>231非鉄金属第1次製錬･精製業</t>
  </si>
  <si>
    <t>241ブリキ缶･その他のめっき板等製品製造業</t>
  </si>
  <si>
    <t>251ボイラ･原動機製造業</t>
  </si>
  <si>
    <t>291発電用･送電用･配電用電気機械器具製造業</t>
  </si>
  <si>
    <t>301通信機械器具･同関連機械器具製造業</t>
  </si>
  <si>
    <t>311自動車･同附属品製造業</t>
  </si>
  <si>
    <t>321貴金属･宝石製品製造業</t>
  </si>
  <si>
    <t>521農畜産物･水産物卸売業</t>
  </si>
  <si>
    <t>551家具･建具･じゅう器等卸売業</t>
  </si>
  <si>
    <t>122造作材･合板･建築用組立材料製造業</t>
  </si>
  <si>
    <t>172潤滑油･グリース製造業(石油精製業によらないもの)</t>
  </si>
  <si>
    <t>182プラスチックフィルム･シート･床材･合成皮革製造業</t>
  </si>
  <si>
    <t>192ゴム製･プラスチック製履物･同附属品製造業</t>
  </si>
  <si>
    <t>212セメント･同製品製造業</t>
  </si>
  <si>
    <t>222製鋼･製鋼圧延業</t>
  </si>
  <si>
    <t>232非鉄金属第2次製錬･精製業(非鉄金属合金製造業を含む)</t>
  </si>
  <si>
    <t>242洋食器･刃物･手道具･金物類製造業</t>
  </si>
  <si>
    <t>252ポンプ･圧縮機器製造業</t>
  </si>
  <si>
    <t>262建設機械･鉱山機械製造業</t>
  </si>
  <si>
    <t>272サービス用･娯楽用機械器具製造業</t>
  </si>
  <si>
    <t>302映像･音響機械器具製造業</t>
  </si>
  <si>
    <t>312鉄道車両･同部分品製造業</t>
  </si>
  <si>
    <t>322装身具･装飾品･ボタン･同関連品製造業(貴金属･宝石製を除く)</t>
  </si>
  <si>
    <t>522食料･飲料卸売業</t>
  </si>
  <si>
    <t>552医薬品･化粧品等卸売業</t>
  </si>
  <si>
    <t>093野菜缶詰･果実缶詰･農産保存食料品製造業</t>
  </si>
  <si>
    <t>103茶･コーヒー製造業(清涼飲料を除く)</t>
  </si>
  <si>
    <t>193ゴムベルト･ゴムホース･工業用ゴム製品製造業</t>
  </si>
  <si>
    <t>203革製履物用材料･同附属品製造業</t>
  </si>
  <si>
    <t>253一般産業用機械･装置製造業</t>
  </si>
  <si>
    <t>273計量器･測定器･分析機器･試験機･測量機械器具･理化学機械器具製造業</t>
  </si>
  <si>
    <t>303電子計算機･同附属装置製造業</t>
  </si>
  <si>
    <t>323時計･同部分品製造業</t>
  </si>
  <si>
    <t>533石油･鉱物卸売業</t>
  </si>
  <si>
    <t>553紙･紙製品卸売業</t>
  </si>
  <si>
    <t>139その他の家具･装備品製造業</t>
  </si>
  <si>
    <t>164油脂加工製品･石けん･合成洗剤･界面活性剤･塗料製造業</t>
  </si>
  <si>
    <t>184発泡･強化プラスチック製品製造業</t>
  </si>
  <si>
    <t>214陶磁器･同関連製品製造業</t>
  </si>
  <si>
    <t>234電線･ケーブル製造業</t>
  </si>
  <si>
    <t>244建設用･建築用金属製品製造業(製缶板金業を含む)</t>
  </si>
  <si>
    <t>259その他のはん用機械･同部分品製造業</t>
  </si>
  <si>
    <t>274医療用機械器具･医療用品製造業</t>
  </si>
  <si>
    <t>294電球･電気照明器具製造業</t>
  </si>
  <si>
    <t>314航空機･同附属品製造業</t>
  </si>
  <si>
    <t>115綱･網･レース･繊維粗製品製造業</t>
  </si>
  <si>
    <t>179その他の石油製品･石炭製品製造業</t>
  </si>
  <si>
    <t>275光学機械器具･レンズ製造業</t>
  </si>
  <si>
    <t>315産業用運搬車両･同部分品･附属品製造業</t>
  </si>
  <si>
    <t>325がん具･運動用具製造業</t>
  </si>
  <si>
    <t>096精穀･製粉業</t>
  </si>
  <si>
    <t>106飼料･有機質肥料製造業</t>
  </si>
  <si>
    <t>116外衣･シャツ製造業(和式を除く)</t>
  </si>
  <si>
    <t>149その他のパルプ･紙･紙加工品製造業</t>
  </si>
  <si>
    <t>166化粧品･歯磨･その他の化粧用調整品製造業</t>
  </si>
  <si>
    <t>216炭素･黒鉛製品製造業</t>
  </si>
  <si>
    <t>289その他の電子部品･デバイス･電子回路製造業</t>
  </si>
  <si>
    <t>326ペン･鉛筆･絵画用品･その他の事務用品製造業</t>
  </si>
  <si>
    <t>097パン･菓子製造業</t>
  </si>
  <si>
    <t>217研磨材･同製品製造業</t>
  </si>
  <si>
    <t>267半導体･フラットパネルディスプレイ製造装置製造業</t>
  </si>
  <si>
    <t>118和装製品･その他の衣服･繊維製身の回り品製造業</t>
  </si>
  <si>
    <t>218骨材･石工品等製造業</t>
  </si>
  <si>
    <t>248ボルト･ナット･リベット･小ねじ･木ねじ等製造業</t>
  </si>
  <si>
    <t>269その他の生産用機械･同部分品製造業</t>
  </si>
  <si>
    <t>219その他の窯業･土石製品製造業</t>
  </si>
  <si>
    <t>100管理､補助的経済活動を行う事業所(10飲料･たばこ･飼料製造業)</t>
  </si>
  <si>
    <t>110管理､補助的経済活動を行う事業所(11繊維工業)</t>
  </si>
  <si>
    <t>120管理､補助的経済活動を行う事業所(12木材･木製品製造業)</t>
  </si>
  <si>
    <t>130管理､補助的経済活動を行う事業所(13家具･装備品製造業)</t>
  </si>
  <si>
    <t>140管理､補助的経済活動を行う事業所(14パルプ･紙･紙加工品製造業)</t>
  </si>
  <si>
    <t>150管理､補助的経済活動を行う事業所(15印刷･同関連業)</t>
  </si>
  <si>
    <t>160管理､補助的経済活動を行う事業所(16化学工業)</t>
  </si>
  <si>
    <t>170管理､補助的経済活動を行う事業所(17石油製品･石炭製品製造業)</t>
  </si>
  <si>
    <t>180管理､補助的経済活動を行う事業所(18プラスチック製品製造業)</t>
  </si>
  <si>
    <t>190管理､補助的経済活動を行う事業所(19ゴム製品製造業)</t>
  </si>
  <si>
    <t>200管理､補助的経済活動を行う事業所(20なめし革･同製品･毛皮製造業)</t>
  </si>
  <si>
    <t>210管理､補助的経済活動を行う事業所(21窯業･土石製品製造業)</t>
  </si>
  <si>
    <t>220管理､補助的経済活動を行う事業所(22鉄鋼業)</t>
  </si>
  <si>
    <t>230管理､補助的経済活動を行う事業所(23非鉄金属製造業)</t>
  </si>
  <si>
    <t>240管理､補助的経済活動を行う事業所(24金属製品製造業)</t>
  </si>
  <si>
    <t>250管理､補助的経済活動を行う事業所(25はん用機械器具製造業)</t>
  </si>
  <si>
    <t>260管理､補助的経済活動を行う事業所(26生産用機械器具製造業)</t>
  </si>
  <si>
    <t>270管理､補助的経済活動を行う事業所(27業務用機械器具製造業)</t>
  </si>
  <si>
    <t>280管理､補助的経済活動を行う事業所(28電子部品･デバイス･電子回路製造業)</t>
  </si>
  <si>
    <t>290管理､補助的経済活動を行う事業所(29電気機械器具製造業)</t>
  </si>
  <si>
    <t>300管理､補助的経済活動を行う事業所(30情報通信機械器具製造業)</t>
  </si>
  <si>
    <t>310管理､補助的経済活動を行う事業所(31輸送用機械器具製造業)</t>
  </si>
  <si>
    <t>320管理､補助的経済活動を行う事業所(32その他の製造業)</t>
  </si>
  <si>
    <t>440管理､補助的経済活動を行う事業所(44道路貨物運送業)</t>
  </si>
  <si>
    <t>470管理､補助的経済活動を行う事業所(47倉庫業)</t>
  </si>
  <si>
    <t>500管理､補助的経済活動を行う事業所(50各種商品卸売業)</t>
  </si>
  <si>
    <t>510管理､補助的経済活動を行う事業所(51繊維･衣服等卸売業)</t>
  </si>
  <si>
    <t>520管理､補助的経済活動を行う事業所(52飲食料品卸売業)</t>
  </si>
  <si>
    <t>530管理､補助的経済活動を行う事業所(53建築材料､鉱物･金属材料等卸売業)</t>
  </si>
  <si>
    <t>540管理､補助的経済活動を行う事業所(54機械器具卸売業)</t>
  </si>
  <si>
    <t>550管理､補助的経済活動を行う事業所(55その他の卸売業)</t>
  </si>
  <si>
    <t>330管理､補助的経済活動を行う事業所(33電気業)</t>
  </si>
  <si>
    <t>900管理､補助的経済活動を行う事業所(90機械等修理業)</t>
  </si>
  <si>
    <t>111製糸業､紡績業､化学繊維･ねん糸等製造業</t>
  </si>
  <si>
    <t>121製材業､木製品製造業</t>
  </si>
  <si>
    <t>511繊維品卸売業(衣服､身の回り品を除く)</t>
  </si>
  <si>
    <t>123木製容器製造業(竹､とうを含む)</t>
  </si>
  <si>
    <t>153製本業､印刷物加工業</t>
  </si>
  <si>
    <t>233非鉄金属･同合金圧延業(抽伸､押出しを含む)</t>
  </si>
  <si>
    <t>243暖房･調理等装置､配管工事用附属品製造業</t>
  </si>
  <si>
    <t>313船舶製造･修理業､舶用機関製造業</t>
  </si>
  <si>
    <t>129その他の木製品製造業(竹､とうを含む)</t>
  </si>
  <si>
    <t>246金属被覆･彫刻業､熱処理業(ほうろう鉄器を除く)</t>
  </si>
  <si>
    <r>
      <t>　（１）産業高度化・事業革新措置を行おうとする住所地及び</t>
    </r>
    <r>
      <rPr>
        <sz val="11"/>
        <rFont val="游ゴシック"/>
        <family val="3"/>
        <charset val="128"/>
        <scheme val="minor"/>
      </rPr>
      <t>事業者名</t>
    </r>
    <rPh sb="4" eb="6">
      <t>サンギョウ</t>
    </rPh>
    <rPh sb="6" eb="9">
      <t>コウドカ</t>
    </rPh>
    <rPh sb="10" eb="12">
      <t>ジギョウ</t>
    </rPh>
    <rPh sb="12" eb="14">
      <t>カクシン</t>
    </rPh>
    <rPh sb="14" eb="16">
      <t>ソチ</t>
    </rPh>
    <rPh sb="17" eb="18">
      <t>オコナ</t>
    </rPh>
    <rPh sb="23" eb="25">
      <t>ジュウショ</t>
    </rPh>
    <rPh sb="25" eb="26">
      <t>チ</t>
    </rPh>
    <rPh sb="26" eb="27">
      <t>オヨ</t>
    </rPh>
    <rPh sb="28" eb="31">
      <t>ジギョウシャ</t>
    </rPh>
    <rPh sb="31" eb="32">
      <t>メイ</t>
    </rPh>
    <phoneticPr fontId="4"/>
  </si>
  <si>
    <t>措置実施計画における主な役割及び人数</t>
    <rPh sb="0" eb="2">
      <t>ソチ</t>
    </rPh>
    <rPh sb="2" eb="4">
      <t>ジッシ</t>
    </rPh>
    <rPh sb="4" eb="6">
      <t>ケイカク</t>
    </rPh>
    <rPh sb="10" eb="11">
      <t>オモ</t>
    </rPh>
    <rPh sb="12" eb="14">
      <t>ヤクワリ</t>
    </rPh>
    <rPh sb="14" eb="15">
      <t>オヨ</t>
    </rPh>
    <rPh sb="16" eb="18">
      <t>ニンズウ</t>
    </rPh>
    <phoneticPr fontId="4"/>
  </si>
  <si>
    <t>飲料･たばこ･飼料製造業</t>
    <rPh sb="11" eb="12">
      <t>ギョウ</t>
    </rPh>
    <phoneticPr fontId="4"/>
  </si>
  <si>
    <t>家具･装備品製造業</t>
    <rPh sb="8" eb="9">
      <t>ギョウ</t>
    </rPh>
    <phoneticPr fontId="4"/>
  </si>
  <si>
    <t>窯業･土石製品製造業</t>
    <rPh sb="9" eb="10">
      <t>ギョウ</t>
    </rPh>
    <phoneticPr fontId="4"/>
  </si>
  <si>
    <t>運輸に附帯するサービス業</t>
    <rPh sb="0" eb="2">
      <t>ウンユ</t>
    </rPh>
    <rPh sb="3" eb="5">
      <t>フタイ</t>
    </rPh>
    <rPh sb="11" eb="12">
      <t>ギョウ</t>
    </rPh>
    <phoneticPr fontId="4"/>
  </si>
  <si>
    <t>卸売業、小売業</t>
    <rPh sb="2" eb="3">
      <t>ギョウ</t>
    </rPh>
    <phoneticPr fontId="4"/>
  </si>
  <si>
    <t>学術･開発研究機関</t>
    <phoneticPr fontId="4"/>
  </si>
  <si>
    <t>専門サービス業（他に分類されないもの）</t>
    <rPh sb="0" eb="2">
      <t>センモン</t>
    </rPh>
    <rPh sb="6" eb="7">
      <t>ギョウ</t>
    </rPh>
    <rPh sb="8" eb="9">
      <t>タ</t>
    </rPh>
    <rPh sb="10" eb="12">
      <t>ブンルイ</t>
    </rPh>
    <phoneticPr fontId="4"/>
  </si>
  <si>
    <t>技術サービス業（他に分類されないもの）</t>
    <rPh sb="0" eb="2">
      <t>ギジュツ</t>
    </rPh>
    <rPh sb="6" eb="7">
      <t>ギョウ</t>
    </rPh>
    <rPh sb="8" eb="9">
      <t>タ</t>
    </rPh>
    <rPh sb="10" eb="12">
      <t>ブンルイ</t>
    </rPh>
    <phoneticPr fontId="4"/>
  </si>
  <si>
    <t>電気･ガス・熱供給･水道業</t>
    <phoneticPr fontId="4"/>
  </si>
  <si>
    <t>機械等修理業(電気機械器具を除く)</t>
    <rPh sb="7" eb="9">
      <t>デンキ</t>
    </rPh>
    <rPh sb="9" eb="11">
      <t>キカイ</t>
    </rPh>
    <rPh sb="11" eb="13">
      <t>キグ</t>
    </rPh>
    <rPh sb="14" eb="15">
      <t>ノゾ</t>
    </rPh>
    <phoneticPr fontId="4"/>
  </si>
  <si>
    <t>運輸に附帯するサービス業</t>
    <rPh sb="0" eb="2">
      <t>ウンユ</t>
    </rPh>
    <rPh sb="3" eb="5">
      <t>フタイ</t>
    </rPh>
    <rPh sb="11" eb="12">
      <t>ギョウ</t>
    </rPh>
    <phoneticPr fontId="4"/>
  </si>
  <si>
    <t>484こん包業</t>
    <rPh sb="5" eb="6">
      <t>ポウ</t>
    </rPh>
    <rPh sb="6" eb="7">
      <t>ギョウ</t>
    </rPh>
    <phoneticPr fontId="4"/>
  </si>
  <si>
    <t>480管理、補助的経済活動を行う事務所（48運輸に附帯するサービス業）</t>
    <rPh sb="3" eb="5">
      <t>カンリ</t>
    </rPh>
    <rPh sb="6" eb="9">
      <t>ホジョテキ</t>
    </rPh>
    <rPh sb="9" eb="11">
      <t>ケイザイ</t>
    </rPh>
    <rPh sb="11" eb="13">
      <t>カツドウ</t>
    </rPh>
    <rPh sb="14" eb="15">
      <t>オコナ</t>
    </rPh>
    <rPh sb="16" eb="19">
      <t>ジムショ</t>
    </rPh>
    <rPh sb="22" eb="24">
      <t>ウンユ</t>
    </rPh>
    <rPh sb="25" eb="27">
      <t>フタイ</t>
    </rPh>
    <rPh sb="33" eb="34">
      <t>ギョウ</t>
    </rPh>
    <phoneticPr fontId="4"/>
  </si>
  <si>
    <t>710管理、補助的経済活動を行う事務所（71学術・開発研究機関）</t>
    <rPh sb="3" eb="5">
      <t>カンリ</t>
    </rPh>
    <rPh sb="6" eb="9">
      <t>ホジョテキ</t>
    </rPh>
    <rPh sb="9" eb="11">
      <t>ケイザイ</t>
    </rPh>
    <rPh sb="11" eb="13">
      <t>カツドウ</t>
    </rPh>
    <rPh sb="14" eb="15">
      <t>オコナ</t>
    </rPh>
    <rPh sb="16" eb="19">
      <t>ジムショ</t>
    </rPh>
    <rPh sb="22" eb="24">
      <t>ガクジュツ</t>
    </rPh>
    <rPh sb="25" eb="27">
      <t>カイハツ</t>
    </rPh>
    <rPh sb="27" eb="29">
      <t>ケンキュウ</t>
    </rPh>
    <rPh sb="29" eb="31">
      <t>キカン</t>
    </rPh>
    <phoneticPr fontId="4"/>
  </si>
  <si>
    <t>711自然科学研究所</t>
    <rPh sb="3" eb="5">
      <t>シゼン</t>
    </rPh>
    <rPh sb="5" eb="7">
      <t>カガク</t>
    </rPh>
    <rPh sb="7" eb="10">
      <t>ケンキュウショ</t>
    </rPh>
    <phoneticPr fontId="4"/>
  </si>
  <si>
    <t>720管理、補助的経済活動を行う事務所（72専門サービス業）</t>
    <rPh sb="3" eb="5">
      <t>カンリ</t>
    </rPh>
    <rPh sb="6" eb="8">
      <t>ホジョ</t>
    </rPh>
    <rPh sb="8" eb="9">
      <t>テキ</t>
    </rPh>
    <rPh sb="9" eb="11">
      <t>ケイザイ</t>
    </rPh>
    <rPh sb="11" eb="13">
      <t>カツドウ</t>
    </rPh>
    <rPh sb="14" eb="15">
      <t>オコナ</t>
    </rPh>
    <rPh sb="16" eb="19">
      <t>ジムショ</t>
    </rPh>
    <rPh sb="22" eb="24">
      <t>センモン</t>
    </rPh>
    <rPh sb="28" eb="29">
      <t>ギョウ</t>
    </rPh>
    <phoneticPr fontId="4"/>
  </si>
  <si>
    <t>726デザイン業</t>
    <rPh sb="7" eb="8">
      <t>ギョウ</t>
    </rPh>
    <phoneticPr fontId="4"/>
  </si>
  <si>
    <t>728経営コンサルタント業、純粋持株会社</t>
    <rPh sb="3" eb="5">
      <t>ケイエイ</t>
    </rPh>
    <rPh sb="12" eb="13">
      <t>ギョウ</t>
    </rPh>
    <rPh sb="14" eb="16">
      <t>ジュンスイ</t>
    </rPh>
    <rPh sb="16" eb="18">
      <t>モチカブ</t>
    </rPh>
    <rPh sb="18" eb="20">
      <t>カイシャ</t>
    </rPh>
    <phoneticPr fontId="4"/>
  </si>
  <si>
    <t>740管理、補助的経済活動を行う事務所（74技術サービス業）</t>
    <rPh sb="3" eb="5">
      <t>カンリ</t>
    </rPh>
    <rPh sb="6" eb="9">
      <t>ホジョテキ</t>
    </rPh>
    <rPh sb="9" eb="11">
      <t>ケイザイ</t>
    </rPh>
    <rPh sb="11" eb="13">
      <t>カツドウ</t>
    </rPh>
    <rPh sb="14" eb="15">
      <t>オコナ</t>
    </rPh>
    <rPh sb="16" eb="19">
      <t>ジムショ</t>
    </rPh>
    <rPh sb="22" eb="24">
      <t>ギジュツ</t>
    </rPh>
    <rPh sb="28" eb="29">
      <t>ギョウ</t>
    </rPh>
    <phoneticPr fontId="4"/>
  </si>
  <si>
    <t>743機械設計業</t>
    <rPh sb="3" eb="5">
      <t>キカイ</t>
    </rPh>
    <rPh sb="5" eb="8">
      <t>セッケイギョウ</t>
    </rPh>
    <phoneticPr fontId="4"/>
  </si>
  <si>
    <t>744商品・非破壊検査業</t>
    <rPh sb="3" eb="5">
      <t>ショウヒン</t>
    </rPh>
    <rPh sb="6" eb="9">
      <t>ヒハカイ</t>
    </rPh>
    <rPh sb="9" eb="11">
      <t>ケンサ</t>
    </rPh>
    <rPh sb="11" eb="12">
      <t>ギョウ</t>
    </rPh>
    <phoneticPr fontId="4"/>
  </si>
  <si>
    <t>745計量証明業</t>
    <rPh sb="3" eb="5">
      <t>ケイリョウ</t>
    </rPh>
    <rPh sb="5" eb="8">
      <t>ショウメイギョウ</t>
    </rPh>
    <phoneticPr fontId="4"/>
  </si>
  <si>
    <t>749その他の技術サービス業</t>
    <rPh sb="5" eb="6">
      <t>タ</t>
    </rPh>
    <rPh sb="7" eb="9">
      <t>ギジュツ</t>
    </rPh>
    <rPh sb="13" eb="14">
      <t>ギョウ</t>
    </rPh>
    <phoneticPr fontId="4"/>
  </si>
  <si>
    <t>340管理、補助的経済活動を行う事務所（34ガス業）</t>
    <rPh sb="3" eb="5">
      <t>カンリ</t>
    </rPh>
    <rPh sb="6" eb="9">
      <t>ホジョテキ</t>
    </rPh>
    <rPh sb="9" eb="11">
      <t>ケイザイ</t>
    </rPh>
    <rPh sb="11" eb="13">
      <t>カツドウ</t>
    </rPh>
    <rPh sb="14" eb="15">
      <t>オコナ</t>
    </rPh>
    <rPh sb="16" eb="19">
      <t>ジムショ</t>
    </rPh>
    <rPh sb="24" eb="25">
      <t>ギョウ</t>
    </rPh>
    <phoneticPr fontId="4"/>
  </si>
  <si>
    <t>機械等修理業(電気機械器具を除く)</t>
    <phoneticPr fontId="4"/>
  </si>
  <si>
    <t>専門サービス業（他に分類されないもの）</t>
    <phoneticPr fontId="4"/>
  </si>
  <si>
    <t>技術サービス業（他に分類されないもの）</t>
    <phoneticPr fontId="4"/>
  </si>
  <si>
    <t>ガス業</t>
    <phoneticPr fontId="4"/>
  </si>
  <si>
    <t>食料品製造業</t>
    <rPh sb="0" eb="3">
      <t>ショクリョウヒン</t>
    </rPh>
    <rPh sb="3" eb="6">
      <t>セイゾウギョウ</t>
    </rPh>
    <rPh sb="5" eb="6">
      <t>ギョウ</t>
    </rPh>
    <phoneticPr fontId="4"/>
  </si>
  <si>
    <t>食料品製造業</t>
    <rPh sb="0" eb="3">
      <t>ショクリョウヒン</t>
    </rPh>
    <rPh sb="3" eb="6">
      <t>セイゾウギョウ</t>
    </rPh>
    <phoneticPr fontId="4"/>
  </si>
  <si>
    <t>設立日チェック</t>
  </si>
  <si>
    <t>入力エラーチェック：</t>
  </si>
  <si>
    <t>実施期間（自）</t>
  </si>
  <si>
    <t>実施期間（至）</t>
  </si>
  <si>
    <t>期間（年）</t>
  </si>
  <si>
    <t>措置期間（自）</t>
  </si>
  <si>
    <t>措置期間（至）</t>
  </si>
  <si>
    <t>基準事業年度初日</t>
  </si>
  <si>
    <t>措置期間（事業年度初日）計算</t>
  </si>
  <si>
    <t>比較</t>
  </si>
  <si>
    <t>結果</t>
  </si>
  <si>
    <t>措置期間（最終事業年度末）計算</t>
  </si>
  <si>
    <t>チェック</t>
  </si>
  <si>
    <t>産業高度化</t>
  </si>
  <si>
    <t>事業革新</t>
  </si>
  <si>
    <t>入力エラーチック：</t>
  </si>
  <si>
    <t>資産の種類</t>
  </si>
  <si>
    <t>土地</t>
  </si>
  <si>
    <t>建物・その建物附属設備</t>
  </si>
  <si>
    <t>構築物</t>
  </si>
  <si>
    <t>機械・装置</t>
  </si>
  <si>
    <t>器具・備品</t>
  </si>
  <si>
    <t>　</t>
    <phoneticPr fontId="4"/>
  </si>
  <si>
    <t>サービス業(他に分類されないもの)</t>
    <phoneticPr fontId="4"/>
  </si>
  <si>
    <t>研究開発支援検査業</t>
    <rPh sb="0" eb="2">
      <t>ケンキュウ</t>
    </rPh>
    <rPh sb="2" eb="4">
      <t>カイハツ</t>
    </rPh>
    <rPh sb="4" eb="6">
      <t>シエン</t>
    </rPh>
    <rPh sb="6" eb="9">
      <t>ケンサギョウ</t>
    </rPh>
    <phoneticPr fontId="4"/>
  </si>
  <si>
    <t>研究開発支援検査業</t>
    <rPh sb="0" eb="2">
      <t>ケンキュウ</t>
    </rPh>
    <rPh sb="2" eb="4">
      <t>カイハツ</t>
    </rPh>
    <rPh sb="4" eb="6">
      <t>シエン</t>
    </rPh>
    <rPh sb="6" eb="9">
      <t>ケンサギョウ</t>
    </rPh>
    <phoneticPr fontId="4"/>
  </si>
  <si>
    <t>研究開発支援検査業</t>
    <phoneticPr fontId="4"/>
  </si>
  <si>
    <t>必要な資金の額
及びその調達方法</t>
    <phoneticPr fontId="4"/>
  </si>
  <si>
    <t>　（３）産業高度化・事業革新措置実施計画の概要</t>
    <rPh sb="4" eb="6">
      <t>サンギョウ</t>
    </rPh>
    <rPh sb="6" eb="8">
      <t>コウド</t>
    </rPh>
    <rPh sb="8" eb="9">
      <t>カ</t>
    </rPh>
    <rPh sb="10" eb="12">
      <t>ジギョウ</t>
    </rPh>
    <rPh sb="12" eb="14">
      <t>カクシン</t>
    </rPh>
    <rPh sb="14" eb="16">
      <t>ソチ</t>
    </rPh>
    <rPh sb="16" eb="18">
      <t>ジッシ</t>
    </rPh>
    <rPh sb="18" eb="20">
      <t>ケイカク</t>
    </rPh>
    <rPh sb="21" eb="23">
      <t>ガイヨウ</t>
    </rPh>
    <phoneticPr fontId="4"/>
  </si>
  <si>
    <t>取組概要
※認定時に公表</t>
    <rPh sb="0" eb="2">
      <t>トリクミ</t>
    </rPh>
    <rPh sb="2" eb="4">
      <t>ガイヨウ</t>
    </rPh>
    <rPh sb="6" eb="8">
      <t>ニンテイ</t>
    </rPh>
    <rPh sb="8" eb="9">
      <t>ジ</t>
    </rPh>
    <rPh sb="10" eb="12">
      <t>コウヒョウ</t>
    </rPh>
    <phoneticPr fontId="4"/>
  </si>
  <si>
    <t>定量的目標値</t>
    <rPh sb="0" eb="3">
      <t>テイリョウテキ</t>
    </rPh>
    <rPh sb="3" eb="6">
      <t>モクヒョウチ</t>
    </rPh>
    <phoneticPr fontId="4"/>
  </si>
  <si>
    <t>付加価値額</t>
    <rPh sb="0" eb="2">
      <t>フカ</t>
    </rPh>
    <rPh sb="2" eb="5">
      <t>カチガク</t>
    </rPh>
    <phoneticPr fontId="4"/>
  </si>
  <si>
    <t>労働生産性</t>
    <rPh sb="0" eb="2">
      <t>ロウドウ</t>
    </rPh>
    <rPh sb="2" eb="5">
      <t>セイサンセイ</t>
    </rPh>
    <phoneticPr fontId="4"/>
  </si>
  <si>
    <t>％以上の増加</t>
    <rPh sb="0" eb="3">
      <t>パーセントイジョウ</t>
    </rPh>
    <rPh sb="4" eb="6">
      <t>ゾウカ</t>
    </rPh>
    <phoneticPr fontId="4"/>
  </si>
  <si>
    <t>産業高度化・事業革新措置に必要な施設の整備</t>
    <rPh sb="0" eb="2">
      <t>サンギョウ</t>
    </rPh>
    <rPh sb="2" eb="4">
      <t>コウド</t>
    </rPh>
    <rPh sb="4" eb="5">
      <t>カ</t>
    </rPh>
    <rPh sb="6" eb="8">
      <t>ジギョウ</t>
    </rPh>
    <rPh sb="8" eb="10">
      <t>カクシン</t>
    </rPh>
    <rPh sb="10" eb="12">
      <t>ソチ</t>
    </rPh>
    <rPh sb="13" eb="15">
      <t>ヒツヨウ</t>
    </rPh>
    <rPh sb="16" eb="18">
      <t>シセツ</t>
    </rPh>
    <rPh sb="19" eb="21">
      <t>セイビ</t>
    </rPh>
    <phoneticPr fontId="4"/>
  </si>
  <si>
    <r>
      <t>様式第１号（第</t>
    </r>
    <r>
      <rPr>
        <sz val="11"/>
        <color theme="1"/>
        <rFont val="游ゴシック"/>
        <family val="3"/>
        <charset val="128"/>
        <scheme val="minor"/>
      </rPr>
      <t>３条関係）</t>
    </r>
    <rPh sb="0" eb="2">
      <t>ヨウシキ</t>
    </rPh>
    <rPh sb="2" eb="3">
      <t>ダイ</t>
    </rPh>
    <rPh sb="4" eb="5">
      <t>ゴウ</t>
    </rPh>
    <rPh sb="6" eb="7">
      <t>ダイ</t>
    </rPh>
    <rPh sb="8" eb="9">
      <t>ジョウ</t>
    </rPh>
    <rPh sb="9" eb="11">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</si>
</sst>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0"/>
    <numFmt numFmtId="178" formatCode="#,##0&quot;人&quot;"/>
  </numFmts>
  <fonts count="21"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name val="游ゴシック"/>
      <family val="3"/>
      <charset val="128"/>
      <scheme val="minor"/>
    </font>
    <font>
      <sz val="6"/>
      <name val="游ゴシック"/>
      <family val="2"/>
      <charset val="128"/>
      <scheme val="minor"/>
    </font>
    <font>
      <b/>
      <sz val="11"/>
      <color theme="1"/>
      <name val="游ゴシック"/>
      <family val="3"/>
      <charset val="128"/>
      <scheme val="minor"/>
    </font>
    <font>
      <sz val="7"/>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1"/>
      <name val="游ゴシック"/>
      <family val="2"/>
      <charset val="128"/>
      <scheme val="minor"/>
    </font>
    <font>
      <sz val="8"/>
      <color theme="1"/>
      <name val="游ゴシック"/>
      <family val="2"/>
      <charset val="128"/>
      <scheme val="minor"/>
    </font>
    <font>
      <sz val="12"/>
      <color theme="1"/>
      <name val="ＭＳ 明朝"/>
      <family val="1"/>
      <charset val="128"/>
    </font>
    <font>
      <sz val="11"/>
      <color rgb="FFFFFF00"/>
      <name val="游ゴシック"/>
      <family val="2"/>
      <charset val="128"/>
      <scheme val="minor"/>
    </font>
    <font>
      <b/>
      <sz val="12"/>
      <color rgb="FFFFFF00"/>
      <name val="游ゴシック"/>
      <family val="3"/>
      <charset val="128"/>
      <scheme val="minor"/>
    </font>
    <font>
      <b/>
      <sz val="12"/>
      <color rgb="FFFFFF00"/>
      <name val="ＭＳ Ｐ明朝"/>
      <family val="1"/>
      <charset val="128"/>
    </font>
    <font>
      <b/>
      <sz val="16"/>
      <color rgb="FFFFFF00"/>
      <name val="游ゴシック"/>
      <family val="3"/>
      <charset val="128"/>
      <scheme val="minor"/>
    </font>
    <font>
      <b/>
      <sz val="11"/>
      <color rgb="FFFFFF00"/>
      <name val="游ゴシック"/>
      <family val="3"/>
      <charset val="128"/>
      <scheme val="minor"/>
    </font>
    <font>
      <b/>
      <sz val="11"/>
      <name val="游ゴシック"/>
      <family val="3"/>
      <charset val="128"/>
      <scheme val="minor"/>
    </font>
    <font>
      <sz val="11"/>
      <name val="ＭＳ Ｐゴシック"/>
      <family val="3"/>
      <charset val="128"/>
    </font>
    <font>
      <u/>
      <sz val="11"/>
      <name val="ＭＳ Ｐゴシック"/>
      <family val="3"/>
      <charset val="128"/>
    </font>
    <font>
      <sz val="11"/>
      <color theme="1"/>
      <name val="游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808080"/>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dashed">
        <color indexed="64"/>
      </right>
      <top style="thin">
        <color indexed="64"/>
      </top>
      <bottom/>
      <diagonal/>
    </border>
    <border>
      <left style="thin">
        <color indexed="64"/>
      </left>
      <right style="thin">
        <color indexed="64"/>
      </right>
      <top/>
      <bottom/>
      <diagonal/>
    </border>
    <border>
      <left/>
      <right style="dashed">
        <color indexed="64"/>
      </right>
      <top style="thin">
        <color indexed="64"/>
      </top>
      <bottom style="dashed">
        <color indexed="64"/>
      </bottom>
      <diagonal/>
    </border>
    <border>
      <left/>
      <right/>
      <top style="dashed">
        <color indexed="64"/>
      </top>
      <bottom style="dotted">
        <color indexed="64"/>
      </bottom>
      <diagonal/>
    </border>
    <border>
      <left style="dashed">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dash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bottom/>
      <diagonal/>
    </border>
    <border>
      <left style="dashed">
        <color indexed="64"/>
      </left>
      <right/>
      <top/>
      <bottom style="dashed">
        <color indexed="64"/>
      </bottom>
      <diagonal/>
    </border>
    <border>
      <left style="dashed">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ashed">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342">
    <xf numFmtId="0" fontId="0" fillId="0" borderId="0" xfId="0">
      <alignment vertical="center"/>
    </xf>
    <xf numFmtId="0" fontId="0" fillId="0" borderId="0" xfId="0" applyAlignment="1">
      <alignment horizontal="right" vertical="center"/>
    </xf>
    <xf numFmtId="0" fontId="5" fillId="0" borderId="0" xfId="0" applyFont="1">
      <alignment vertical="center"/>
    </xf>
    <xf numFmtId="0" fontId="0" fillId="0" borderId="17" xfId="0" applyBorder="1">
      <alignment vertical="center"/>
    </xf>
    <xf numFmtId="0" fontId="0" fillId="0" borderId="8" xfId="0" applyBorder="1">
      <alignment vertical="center"/>
    </xf>
    <xf numFmtId="0" fontId="0" fillId="0" borderId="8" xfId="0" applyBorder="1" applyAlignment="1">
      <alignment horizontal="center" vertical="center"/>
    </xf>
    <xf numFmtId="0" fontId="0" fillId="0" borderId="8" xfId="0" applyBorder="1" applyAlignment="1">
      <alignment vertical="top" wrapText="1"/>
    </xf>
    <xf numFmtId="0" fontId="0" fillId="0" borderId="17" xfId="0" applyBorder="1" applyAlignment="1">
      <alignment vertical="top" wrapText="1"/>
    </xf>
    <xf numFmtId="0" fontId="0" fillId="0" borderId="4" xfId="0" applyBorder="1">
      <alignment vertical="center"/>
    </xf>
    <xf numFmtId="0" fontId="0" fillId="0" borderId="12" xfId="0" applyBorder="1">
      <alignment vertical="center"/>
    </xf>
    <xf numFmtId="0" fontId="0" fillId="0" borderId="26" xfId="0" applyBorder="1">
      <alignment vertical="center"/>
    </xf>
    <xf numFmtId="0" fontId="0" fillId="0" borderId="18" xfId="0" applyBorder="1">
      <alignment vertical="center"/>
    </xf>
    <xf numFmtId="0" fontId="6" fillId="0" borderId="0" xfId="0" applyFont="1" applyAlignment="1">
      <alignment horizontal="center" vertical="center"/>
    </xf>
    <xf numFmtId="0" fontId="0" fillId="0" borderId="0" xfId="0" applyFill="1" applyBorder="1" applyAlignment="1">
      <alignment vertical="center" wrapText="1"/>
    </xf>
    <xf numFmtId="0" fontId="0" fillId="0" borderId="0" xfId="0" applyAlignment="1">
      <alignment horizontal="right" vertical="center"/>
    </xf>
    <xf numFmtId="0" fontId="0" fillId="0" borderId="0" xfId="0" applyBorder="1">
      <alignment vertical="center"/>
    </xf>
    <xf numFmtId="0" fontId="0" fillId="0" borderId="0" xfId="0" applyFont="1" applyAlignment="1">
      <alignment horizontal="left" vertical="center"/>
    </xf>
    <xf numFmtId="0" fontId="0" fillId="0" borderId="1" xfId="0" applyBorder="1">
      <alignment vertical="center"/>
    </xf>
    <xf numFmtId="0" fontId="7" fillId="0" borderId="0" xfId="0" applyFont="1" applyAlignment="1">
      <alignment horizontal="right" vertical="center"/>
    </xf>
    <xf numFmtId="0" fontId="0" fillId="0" borderId="1" xfId="0" applyBorder="1">
      <alignment vertical="center"/>
    </xf>
    <xf numFmtId="0" fontId="9" fillId="0" borderId="0" xfId="0" applyFont="1">
      <alignment vertical="center"/>
    </xf>
    <xf numFmtId="0" fontId="0" fillId="0" borderId="0" xfId="0" applyAlignment="1">
      <alignment horizontal="right" vertical="center"/>
    </xf>
    <xf numFmtId="0" fontId="0" fillId="0" borderId="16" xfId="0" applyBorder="1" applyAlignment="1">
      <alignment vertical="center"/>
    </xf>
    <xf numFmtId="0" fontId="0" fillId="0" borderId="17" xfId="0" applyBorder="1" applyAlignment="1">
      <alignment vertical="center"/>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4" borderId="5" xfId="0" applyFill="1" applyBorder="1" applyAlignment="1">
      <alignment horizontal="center" vertical="center"/>
    </xf>
    <xf numFmtId="0" fontId="0" fillId="4" borderId="0" xfId="0" applyFill="1" applyBorder="1" applyAlignment="1">
      <alignment horizontal="center" vertical="center" wrapText="1"/>
    </xf>
    <xf numFmtId="0" fontId="0" fillId="4" borderId="8" xfId="0" applyFill="1" applyBorder="1" applyAlignment="1" applyProtection="1">
      <alignment vertical="center" wrapText="1"/>
    </xf>
    <xf numFmtId="0" fontId="10" fillId="0" borderId="8" xfId="0" applyFont="1" applyFill="1" applyBorder="1" applyAlignment="1" applyProtection="1">
      <alignment vertical="center"/>
    </xf>
    <xf numFmtId="0" fontId="0" fillId="4" borderId="0" xfId="0" applyFill="1" applyBorder="1" applyAlignment="1" applyProtection="1">
      <alignment horizontal="center" vertical="center"/>
    </xf>
    <xf numFmtId="0" fontId="10" fillId="0" borderId="0" xfId="0" applyFont="1" applyFill="1" applyBorder="1" applyAlignment="1" applyProtection="1">
      <alignment vertical="center"/>
    </xf>
    <xf numFmtId="0" fontId="0" fillId="0" borderId="0" xfId="0" applyFill="1" applyBorder="1" applyAlignment="1" applyProtection="1">
      <alignment vertical="center"/>
    </xf>
    <xf numFmtId="0" fontId="11" fillId="0" borderId="0" xfId="0" applyFont="1">
      <alignment vertical="center"/>
    </xf>
    <xf numFmtId="0" fontId="0" fillId="4" borderId="8" xfId="0" applyFill="1" applyBorder="1" applyAlignment="1" applyProtection="1">
      <alignment horizontal="left" vertical="center"/>
    </xf>
    <xf numFmtId="0" fontId="0" fillId="4" borderId="17" xfId="0" applyFill="1" applyBorder="1" applyAlignment="1" applyProtection="1">
      <alignment horizontal="center" vertical="center"/>
    </xf>
    <xf numFmtId="0" fontId="0" fillId="4" borderId="8" xfId="0" applyFill="1" applyBorder="1" applyAlignment="1" applyProtection="1">
      <alignment horizontal="center" vertical="center"/>
    </xf>
    <xf numFmtId="0" fontId="0" fillId="4" borderId="32" xfId="0" applyFill="1" applyBorder="1" applyAlignment="1">
      <alignment horizontal="center" vertical="center"/>
    </xf>
    <xf numFmtId="0" fontId="0" fillId="4" borderId="33" xfId="0" applyFill="1" applyBorder="1" applyAlignment="1" applyProtection="1">
      <alignment horizontal="center" vertical="center"/>
    </xf>
    <xf numFmtId="0" fontId="10" fillId="0" borderId="33" xfId="0" applyFont="1" applyFill="1" applyBorder="1" applyAlignment="1" applyProtection="1">
      <alignment vertical="center"/>
    </xf>
    <xf numFmtId="0" fontId="0" fillId="4" borderId="31" xfId="0" applyFill="1" applyBorder="1" applyAlignment="1" applyProtection="1">
      <alignment horizontal="left" vertical="center"/>
    </xf>
    <xf numFmtId="0" fontId="0" fillId="4" borderId="35" xfId="0" applyFill="1" applyBorder="1" applyAlignment="1" applyProtection="1">
      <alignment vertical="center"/>
    </xf>
    <xf numFmtId="0" fontId="0" fillId="4" borderId="36" xfId="0" applyFill="1" applyBorder="1" applyAlignment="1" applyProtection="1">
      <alignment vertical="center"/>
    </xf>
    <xf numFmtId="0" fontId="0" fillId="4" borderId="35" xfId="0" applyFill="1" applyBorder="1" applyAlignment="1" applyProtection="1">
      <alignment horizontal="left" vertical="center"/>
    </xf>
    <xf numFmtId="0" fontId="0" fillId="4" borderId="37" xfId="0" applyFill="1" applyBorder="1" applyAlignment="1" applyProtection="1">
      <alignment horizontal="left" vertical="center"/>
    </xf>
    <xf numFmtId="0" fontId="0" fillId="5" borderId="1" xfId="0" applyFill="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5" fillId="6" borderId="1" xfId="0" applyFont="1" applyFill="1" applyBorder="1" applyAlignment="1">
      <alignment horizontal="center" vertical="center"/>
    </xf>
    <xf numFmtId="14" fontId="0" fillId="6" borderId="29" xfId="0" applyNumberFormat="1" applyFill="1" applyBorder="1" applyAlignment="1">
      <alignment horizontal="center" vertical="center"/>
    </xf>
    <xf numFmtId="0" fontId="0" fillId="6" borderId="29" xfId="0" applyFill="1" applyBorder="1" applyAlignment="1">
      <alignment horizontal="center" vertical="center"/>
    </xf>
    <xf numFmtId="0" fontId="0" fillId="6" borderId="1" xfId="0" applyNumberFormat="1" applyFill="1" applyBorder="1" applyAlignment="1">
      <alignment horizontal="center" vertical="center"/>
    </xf>
    <xf numFmtId="14" fontId="0" fillId="6" borderId="1" xfId="0" applyNumberFormat="1" applyFill="1" applyBorder="1" applyAlignment="1">
      <alignment horizontal="center" vertical="center"/>
    </xf>
    <xf numFmtId="0" fontId="0" fillId="6" borderId="1" xfId="0" applyFill="1" applyBorder="1" applyAlignment="1">
      <alignment horizontal="center" vertical="center"/>
    </xf>
    <xf numFmtId="0" fontId="5" fillId="6" borderId="1" xfId="0" applyFont="1" applyFill="1" applyBorder="1" applyAlignment="1">
      <alignment horizontal="center" vertical="center" shrinkToFit="1"/>
    </xf>
    <xf numFmtId="0" fontId="0" fillId="6" borderId="0" xfId="0" applyFill="1">
      <alignment vertical="center"/>
    </xf>
    <xf numFmtId="14" fontId="0" fillId="6" borderId="1" xfId="0" applyNumberFormat="1" applyFill="1" applyBorder="1" applyAlignment="1">
      <alignment horizontal="center" vertical="center" shrinkToFit="1"/>
    </xf>
    <xf numFmtId="14" fontId="0" fillId="0" borderId="0" xfId="0" applyNumberFormat="1">
      <alignment vertical="center"/>
    </xf>
    <xf numFmtId="0" fontId="0" fillId="2" borderId="1" xfId="0" applyFill="1" applyBorder="1" applyProtection="1">
      <alignment vertical="center"/>
      <protection locked="0"/>
    </xf>
    <xf numFmtId="0" fontId="15" fillId="6" borderId="0" xfId="0" applyFont="1" applyFill="1">
      <alignment vertical="center"/>
    </xf>
    <xf numFmtId="0" fontId="16" fillId="0" borderId="0" xfId="0" applyFont="1">
      <alignment vertical="center"/>
    </xf>
    <xf numFmtId="0" fontId="13" fillId="7" borderId="0" xfId="0" applyFont="1" applyFill="1">
      <alignment vertical="center"/>
    </xf>
    <xf numFmtId="0" fontId="16" fillId="7" borderId="0" xfId="0" applyFont="1" applyFill="1">
      <alignment vertical="center"/>
    </xf>
    <xf numFmtId="0" fontId="3" fillId="0" borderId="0" xfId="0" applyFo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0" fontId="3" fillId="0" borderId="1" xfId="0" applyFont="1" applyBorder="1">
      <alignment vertical="center"/>
    </xf>
    <xf numFmtId="0" fontId="0" fillId="2" borderId="4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0" borderId="0" xfId="0" applyFont="1">
      <alignment vertical="center"/>
    </xf>
    <xf numFmtId="0" fontId="0" fillId="0" borderId="0" xfId="0" applyAlignment="1">
      <alignment vertical="center"/>
    </xf>
    <xf numFmtId="0" fontId="9" fillId="0" borderId="0" xfId="0" applyFont="1" applyAlignment="1">
      <alignment horizontal="left" vertical="center"/>
    </xf>
    <xf numFmtId="0" fontId="0" fillId="4" borderId="45" xfId="0" applyFill="1" applyBorder="1" applyAlignment="1" applyProtection="1">
      <alignment vertical="center"/>
    </xf>
    <xf numFmtId="0" fontId="0" fillId="4" borderId="45" xfId="0" applyFill="1" applyBorder="1" applyAlignment="1" applyProtection="1">
      <alignment vertical="center" wrapText="1"/>
    </xf>
    <xf numFmtId="0" fontId="0" fillId="4" borderId="46" xfId="0" applyFill="1" applyBorder="1" applyAlignment="1" applyProtection="1">
      <alignment vertical="center" wrapText="1"/>
    </xf>
    <xf numFmtId="0" fontId="0" fillId="4" borderId="17" xfId="0" applyFill="1" applyBorder="1" applyAlignment="1" applyProtection="1">
      <alignment vertical="center"/>
    </xf>
    <xf numFmtId="0" fontId="0" fillId="4" borderId="17" xfId="0" applyFill="1" applyBorder="1" applyAlignment="1" applyProtection="1">
      <alignment vertical="center" wrapText="1"/>
    </xf>
    <xf numFmtId="0" fontId="0" fillId="4" borderId="18" xfId="0" applyFill="1" applyBorder="1" applyAlignment="1" applyProtection="1">
      <alignment vertical="center" wrapText="1"/>
    </xf>
    <xf numFmtId="0" fontId="0" fillId="4" borderId="2" xfId="0" applyFill="1" applyBorder="1" applyAlignment="1" applyProtection="1">
      <alignment horizontal="left" vertical="center"/>
    </xf>
    <xf numFmtId="0" fontId="0" fillId="0" borderId="10" xfId="0" applyBorder="1">
      <alignment vertical="center"/>
    </xf>
    <xf numFmtId="0" fontId="0" fillId="0" borderId="13" xfId="0" applyBorder="1">
      <alignment vertical="center"/>
    </xf>
    <xf numFmtId="0" fontId="0" fillId="0" borderId="48" xfId="0" applyBorder="1">
      <alignment vertical="center"/>
    </xf>
    <xf numFmtId="0" fontId="0" fillId="4" borderId="3" xfId="0" applyFill="1" applyBorder="1" applyProtection="1">
      <alignment vertical="center"/>
    </xf>
    <xf numFmtId="0" fontId="0" fillId="4" borderId="4" xfId="0" applyFill="1" applyBorder="1" applyProtection="1">
      <alignment vertical="center"/>
    </xf>
    <xf numFmtId="0" fontId="3" fillId="0" borderId="0" xfId="0" applyFont="1" applyAlignment="1">
      <alignment vertical="top"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9" fillId="0" borderId="0" xfId="0" applyFont="1" applyAlignment="1">
      <alignment horizontal="left" vertical="center" shrinkToFit="1"/>
    </xf>
    <xf numFmtId="0" fontId="0" fillId="3" borderId="2" xfId="0" applyFill="1" applyBorder="1" applyAlignment="1">
      <alignment horizontal="distributed" vertical="center"/>
    </xf>
    <xf numFmtId="0" fontId="0" fillId="3" borderId="3" xfId="0" applyFill="1" applyBorder="1" applyAlignment="1">
      <alignment horizontal="distributed" vertical="center"/>
    </xf>
    <xf numFmtId="0" fontId="0" fillId="3" borderId="4" xfId="0" applyFill="1" applyBorder="1" applyAlignment="1">
      <alignment horizontal="distributed" vertical="center"/>
    </xf>
    <xf numFmtId="178" fontId="0" fillId="2" borderId="2" xfId="0" applyNumberFormat="1" applyFill="1" applyBorder="1" applyAlignment="1" applyProtection="1">
      <alignment horizontal="center" vertical="center"/>
      <protection locked="0"/>
    </xf>
    <xf numFmtId="178" fontId="0" fillId="2" borderId="3" xfId="0" applyNumberFormat="1" applyFill="1" applyBorder="1" applyAlignment="1" applyProtection="1">
      <alignment horizontal="center" vertical="center"/>
      <protection locked="0"/>
    </xf>
    <xf numFmtId="178" fontId="0" fillId="2" borderId="4" xfId="0" applyNumberFormat="1" applyFill="1" applyBorder="1" applyAlignment="1" applyProtection="1">
      <alignment horizontal="center" vertical="center"/>
      <protection locked="0"/>
    </xf>
    <xf numFmtId="0" fontId="0" fillId="3" borderId="2" xfId="0" applyFill="1" applyBorder="1" applyAlignment="1">
      <alignment horizontal="center" vertical="center"/>
    </xf>
    <xf numFmtId="0" fontId="0" fillId="3" borderId="4" xfId="0" applyFill="1" applyBorder="1" applyAlignment="1">
      <alignment horizontal="center" vertical="center"/>
    </xf>
    <xf numFmtId="176" fontId="18" fillId="2" borderId="2" xfId="0" applyNumberFormat="1" applyFont="1" applyFill="1" applyBorder="1" applyAlignment="1" applyProtection="1">
      <alignment horizontal="left" vertical="center"/>
      <protection locked="0"/>
    </xf>
    <xf numFmtId="176" fontId="18" fillId="2" borderId="3" xfId="0" applyNumberFormat="1" applyFont="1" applyFill="1" applyBorder="1" applyAlignment="1" applyProtection="1">
      <alignment horizontal="left" vertical="center"/>
      <protection locked="0"/>
    </xf>
    <xf numFmtId="176" fontId="18" fillId="2" borderId="4" xfId="0" applyNumberFormat="1" applyFont="1" applyFill="1" applyBorder="1" applyAlignment="1" applyProtection="1">
      <alignment horizontal="left"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18" fillId="2" borderId="20" xfId="0" applyFont="1" applyFill="1" applyBorder="1" applyAlignment="1" applyProtection="1">
      <alignment vertical="center" shrinkToFit="1"/>
      <protection locked="0"/>
    </xf>
    <xf numFmtId="0" fontId="18" fillId="2" borderId="19" xfId="0" applyFont="1" applyFill="1" applyBorder="1" applyAlignment="1" applyProtection="1">
      <alignment vertical="center" shrinkToFit="1"/>
      <protection locked="0"/>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7" xfId="0" applyFill="1" applyBorder="1" applyAlignment="1">
      <alignment horizontal="distributed" vertical="center" wrapText="1"/>
    </xf>
    <xf numFmtId="0" fontId="0" fillId="3" borderId="8" xfId="0" applyFill="1" applyBorder="1" applyAlignment="1">
      <alignment horizontal="distributed" vertical="center"/>
    </xf>
    <xf numFmtId="0" fontId="0" fillId="3" borderId="9" xfId="0" applyFill="1" applyBorder="1" applyAlignment="1">
      <alignment horizontal="distributed" vertical="center"/>
    </xf>
    <xf numFmtId="0" fontId="0" fillId="3" borderId="5" xfId="0" applyFill="1" applyBorder="1" applyAlignment="1">
      <alignment horizontal="distributed" vertical="center"/>
    </xf>
    <xf numFmtId="0" fontId="0" fillId="3" borderId="0" xfId="0" applyFill="1" applyAlignment="1">
      <alignment horizontal="distributed" vertical="center"/>
    </xf>
    <xf numFmtId="0" fontId="0" fillId="3" borderId="6" xfId="0" applyFill="1" applyBorder="1" applyAlignment="1">
      <alignment horizontal="distributed" vertical="center"/>
    </xf>
    <xf numFmtId="0" fontId="0" fillId="3" borderId="16" xfId="0" applyFill="1" applyBorder="1" applyAlignment="1">
      <alignment horizontal="distributed" vertical="center"/>
    </xf>
    <xf numFmtId="0" fontId="0" fillId="3" borderId="17" xfId="0" applyFill="1" applyBorder="1" applyAlignment="1">
      <alignment horizontal="distributed" vertical="center"/>
    </xf>
    <xf numFmtId="0" fontId="0" fillId="3" borderId="18" xfId="0" applyFill="1" applyBorder="1"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center" vertical="center"/>
    </xf>
    <xf numFmtId="0" fontId="18" fillId="2" borderId="11" xfId="0" applyFont="1" applyFill="1" applyBorder="1" applyAlignment="1" applyProtection="1">
      <alignment horizontal="left" vertical="center" shrinkToFit="1"/>
      <protection locked="0"/>
    </xf>
    <xf numFmtId="0" fontId="18" fillId="2" borderId="12" xfId="0" applyFont="1" applyFill="1" applyBorder="1" applyAlignment="1" applyProtection="1">
      <alignment horizontal="left" vertical="center" shrinkToFit="1"/>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18" fillId="2" borderId="14" xfId="0" applyFont="1" applyFill="1" applyBorder="1" applyAlignment="1" applyProtection="1">
      <alignment horizontal="left" vertical="center" shrinkToFit="1"/>
      <protection locked="0"/>
    </xf>
    <xf numFmtId="0" fontId="18" fillId="2" borderId="15" xfId="0" applyFont="1" applyFill="1" applyBorder="1" applyAlignment="1" applyProtection="1">
      <alignment horizontal="left" vertical="center" shrinkToFit="1"/>
      <protection locked="0"/>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6" xfId="0" applyFill="1" applyBorder="1" applyAlignment="1">
      <alignment horizontal="center" vertical="center"/>
    </xf>
    <xf numFmtId="177" fontId="18" fillId="2" borderId="3" xfId="0" applyNumberFormat="1" applyFont="1" applyFill="1" applyBorder="1" applyAlignment="1" applyProtection="1">
      <alignment horizontal="left" vertical="center"/>
      <protection locked="0"/>
    </xf>
    <xf numFmtId="177" fontId="18" fillId="2" borderId="3" xfId="0" applyNumberFormat="1" applyFont="1" applyFill="1" applyBorder="1" applyProtection="1">
      <alignment vertical="center"/>
      <protection locked="0"/>
    </xf>
    <xf numFmtId="177" fontId="18" fillId="2" borderId="4" xfId="0" applyNumberFormat="1" applyFont="1" applyFill="1" applyBorder="1" applyProtection="1">
      <alignment vertical="center"/>
      <protection locked="0"/>
    </xf>
    <xf numFmtId="0" fontId="19" fillId="2" borderId="2" xfId="2"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4"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8" fillId="2" borderId="8" xfId="0" applyFont="1" applyFill="1" applyBorder="1" applyAlignment="1" applyProtection="1">
      <alignment horizontal="right" vertical="center"/>
      <protection locked="0"/>
    </xf>
    <xf numFmtId="0" fontId="0" fillId="2" borderId="0" xfId="0" applyFill="1" applyAlignment="1" applyProtection="1">
      <alignment horizontal="right" vertical="center"/>
      <protection locked="0"/>
    </xf>
    <xf numFmtId="0" fontId="0" fillId="2" borderId="8" xfId="0" applyFill="1" applyBorder="1" applyAlignment="1" applyProtection="1">
      <alignment horizontal="right" vertical="center"/>
      <protection locked="0"/>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3" borderId="7" xfId="0" applyFill="1" applyBorder="1" applyAlignment="1">
      <alignment horizontal="distributed" vertical="center"/>
    </xf>
    <xf numFmtId="0" fontId="0" fillId="2" borderId="11" xfId="0" applyFill="1" applyBorder="1" applyAlignment="1" applyProtection="1">
      <alignment horizontal="left" vertical="center" shrinkToFit="1"/>
      <protection locked="0"/>
    </xf>
    <xf numFmtId="0" fontId="0" fillId="2" borderId="12"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0" fillId="2" borderId="20" xfId="0" applyFill="1" applyBorder="1" applyAlignment="1" applyProtection="1">
      <alignment vertical="center" shrinkToFit="1"/>
      <protection locked="0"/>
    </xf>
    <xf numFmtId="0" fontId="0" fillId="2" borderId="19" xfId="0" applyFill="1" applyBorder="1" applyAlignment="1" applyProtection="1">
      <alignment vertical="center" shrinkToFit="1"/>
      <protection locked="0"/>
    </xf>
    <xf numFmtId="177" fontId="0" fillId="2" borderId="3" xfId="0" applyNumberFormat="1" applyFill="1" applyBorder="1" applyAlignment="1" applyProtection="1">
      <alignment horizontal="left" vertical="center"/>
      <protection locked="0"/>
    </xf>
    <xf numFmtId="177" fontId="0" fillId="2" borderId="3" xfId="0" applyNumberFormat="1" applyFill="1" applyBorder="1" applyProtection="1">
      <alignment vertical="center"/>
      <protection locked="0"/>
    </xf>
    <xf numFmtId="177" fontId="0" fillId="2" borderId="4" xfId="0" applyNumberFormat="1" applyFill="1" applyBorder="1" applyProtection="1">
      <alignment vertical="center"/>
      <protection locked="0"/>
    </xf>
    <xf numFmtId="0" fontId="0" fillId="2" borderId="7"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17"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178" fontId="18" fillId="2" borderId="7" xfId="0" applyNumberFormat="1" applyFont="1" applyFill="1" applyBorder="1" applyAlignment="1" applyProtection="1">
      <alignment horizontal="center" vertical="center"/>
      <protection locked="0"/>
    </xf>
    <xf numFmtId="178" fontId="18" fillId="2" borderId="8" xfId="0" applyNumberFormat="1" applyFont="1" applyFill="1" applyBorder="1" applyAlignment="1" applyProtection="1">
      <alignment horizontal="center" vertical="center"/>
      <protection locked="0"/>
    </xf>
    <xf numFmtId="178" fontId="18" fillId="2" borderId="9" xfId="0" applyNumberFormat="1" applyFont="1" applyFill="1" applyBorder="1" applyAlignment="1" applyProtection="1">
      <alignment horizontal="center" vertical="center"/>
      <protection locked="0"/>
    </xf>
    <xf numFmtId="178" fontId="18" fillId="2" borderId="16" xfId="0" applyNumberFormat="1" applyFont="1" applyFill="1" applyBorder="1" applyAlignment="1" applyProtection="1">
      <alignment horizontal="center" vertical="center"/>
      <protection locked="0"/>
    </xf>
    <xf numFmtId="178" fontId="18" fillId="2" borderId="17" xfId="0" applyNumberFormat="1" applyFont="1" applyFill="1" applyBorder="1" applyAlignment="1" applyProtection="1">
      <alignment horizontal="center" vertical="center"/>
      <protection locked="0"/>
    </xf>
    <xf numFmtId="178" fontId="18" fillId="2" borderId="18" xfId="0" applyNumberFormat="1" applyFont="1" applyFill="1" applyBorder="1" applyAlignment="1" applyProtection="1">
      <alignment horizontal="center" vertical="center"/>
      <protection locked="0"/>
    </xf>
    <xf numFmtId="0" fontId="0" fillId="4" borderId="2" xfId="0" applyFill="1" applyBorder="1" applyAlignment="1" applyProtection="1">
      <alignment horizontal="right" vertical="center"/>
    </xf>
    <xf numFmtId="0" fontId="0" fillId="4" borderId="3" xfId="0" applyFill="1" applyBorder="1" applyAlignment="1" applyProtection="1">
      <alignment horizontal="right" vertical="center"/>
    </xf>
    <xf numFmtId="0" fontId="0" fillId="3" borderId="1" xfId="0" applyFill="1" applyBorder="1" applyAlignment="1">
      <alignment horizontal="distributed" vertical="center"/>
    </xf>
    <xf numFmtId="4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3" borderId="29"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0" xfId="0" applyFill="1" applyBorder="1" applyAlignment="1">
      <alignment horizontal="center" vertical="center" wrapText="1"/>
    </xf>
    <xf numFmtId="0" fontId="0" fillId="3" borderId="6" xfId="0" applyFill="1" applyBorder="1" applyAlignment="1">
      <alignment horizontal="center" vertical="center" wrapText="1"/>
    </xf>
    <xf numFmtId="38" fontId="0" fillId="0" borderId="8" xfId="1" applyFont="1" applyBorder="1" applyAlignment="1">
      <alignment horizontal="right" vertical="center"/>
    </xf>
    <xf numFmtId="0" fontId="0" fillId="0" borderId="11" xfId="0" applyBorder="1" applyAlignment="1">
      <alignment horizontal="left" vertical="center"/>
    </xf>
    <xf numFmtId="0" fontId="0" fillId="0" borderId="23" xfId="0" applyBorder="1" applyAlignment="1">
      <alignment horizontal="left" vertical="center"/>
    </xf>
    <xf numFmtId="38" fontId="18" fillId="2" borderId="11" xfId="1" applyFont="1" applyFill="1" applyBorder="1" applyAlignment="1" applyProtection="1">
      <alignment horizontal="right" vertical="center"/>
      <protection locked="0"/>
    </xf>
    <xf numFmtId="0" fontId="0" fillId="0" borderId="14" xfId="0" applyBorder="1" applyAlignment="1">
      <alignment horizontal="left" vertical="center"/>
    </xf>
    <xf numFmtId="0" fontId="0" fillId="0" borderId="47" xfId="0" applyBorder="1" applyAlignment="1">
      <alignment horizontal="left" vertical="center"/>
    </xf>
    <xf numFmtId="38" fontId="18" fillId="2" borderId="25" xfId="1" applyFont="1" applyFill="1" applyBorder="1" applyAlignment="1" applyProtection="1">
      <alignment horizontal="right" vertical="center"/>
      <protection locked="0"/>
    </xf>
    <xf numFmtId="38" fontId="18" fillId="2" borderId="24" xfId="1" applyFont="1" applyFill="1" applyBorder="1" applyAlignment="1" applyProtection="1">
      <alignment horizontal="right" vertical="center"/>
      <protection locked="0"/>
    </xf>
    <xf numFmtId="0" fontId="0" fillId="0" borderId="49" xfId="0" applyBorder="1" applyAlignment="1">
      <alignment horizontal="left" vertical="center" shrinkToFit="1"/>
    </xf>
    <xf numFmtId="0" fontId="0" fillId="0" borderId="50" xfId="0" applyBorder="1" applyAlignment="1">
      <alignment horizontal="left" vertical="center" shrinkToFit="1"/>
    </xf>
    <xf numFmtId="38" fontId="18" fillId="2" borderId="27" xfId="1" applyFont="1" applyFill="1" applyBorder="1" applyAlignment="1" applyProtection="1">
      <alignment horizontal="right" vertical="center"/>
      <protection locked="0"/>
    </xf>
    <xf numFmtId="38" fontId="18" fillId="2" borderId="28" xfId="1" applyFont="1" applyFill="1" applyBorder="1" applyAlignment="1" applyProtection="1">
      <alignment horizontal="right" vertical="center"/>
      <protection locked="0"/>
    </xf>
    <xf numFmtId="0" fontId="0" fillId="3" borderId="0"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49" fontId="0" fillId="0" borderId="0" xfId="0" applyNumberFormat="1" applyAlignment="1">
      <alignment horizontal="right" vertical="center"/>
    </xf>
    <xf numFmtId="0" fontId="0" fillId="3" borderId="7" xfId="0" applyFill="1" applyBorder="1" applyAlignment="1">
      <alignment horizontal="center" vertical="center"/>
    </xf>
    <xf numFmtId="0" fontId="0" fillId="2" borderId="8" xfId="0"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40" xfId="0" applyFill="1" applyBorder="1" applyAlignment="1">
      <alignment horizontal="center" vertical="center" wrapText="1"/>
    </xf>
    <xf numFmtId="0" fontId="18" fillId="2" borderId="7" xfId="0" applyFont="1" applyFill="1" applyBorder="1" applyAlignment="1" applyProtection="1">
      <alignment horizontal="left" vertical="center" wrapText="1"/>
      <protection locked="0"/>
    </xf>
    <xf numFmtId="0" fontId="18" fillId="2" borderId="8" xfId="0" applyFont="1" applyFill="1" applyBorder="1" applyAlignment="1" applyProtection="1">
      <alignment horizontal="left" vertical="center" wrapText="1"/>
      <protection locked="0"/>
    </xf>
    <xf numFmtId="0" fontId="18" fillId="2" borderId="9"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2" borderId="17" xfId="0" applyFill="1" applyBorder="1" applyAlignment="1" applyProtection="1">
      <alignment horizontal="center" vertical="center" wrapText="1"/>
      <protection locked="0"/>
    </xf>
    <xf numFmtId="0" fontId="0" fillId="3" borderId="29" xfId="0" applyFill="1" applyBorder="1" applyAlignment="1">
      <alignment horizontal="center" vertical="center"/>
    </xf>
    <xf numFmtId="0" fontId="0" fillId="3" borderId="22" xfId="0" applyFill="1" applyBorder="1" applyAlignment="1">
      <alignment horizontal="center" vertical="center"/>
    </xf>
    <xf numFmtId="0" fontId="0" fillId="3" borderId="30" xfId="0" applyFill="1" applyBorder="1" applyAlignment="1">
      <alignment horizontal="center" vertical="center"/>
    </xf>
    <xf numFmtId="0" fontId="18" fillId="2" borderId="7" xfId="0" quotePrefix="1" applyFont="1" applyFill="1" applyBorder="1" applyAlignment="1" applyProtection="1">
      <alignment horizontal="left" vertical="center" wrapText="1" shrinkToFit="1"/>
      <protection locked="0"/>
    </xf>
    <xf numFmtId="0" fontId="18" fillId="2" borderId="8" xfId="0" quotePrefix="1" applyFont="1" applyFill="1" applyBorder="1" applyAlignment="1" applyProtection="1">
      <alignment horizontal="left" vertical="center" wrapText="1" shrinkToFit="1"/>
      <protection locked="0"/>
    </xf>
    <xf numFmtId="0" fontId="18" fillId="2" borderId="9" xfId="0" quotePrefix="1" applyFont="1" applyFill="1" applyBorder="1" applyAlignment="1" applyProtection="1">
      <alignment horizontal="left" vertical="center" wrapText="1" shrinkToFit="1"/>
      <protection locked="0"/>
    </xf>
    <xf numFmtId="0" fontId="18" fillId="2" borderId="5" xfId="0" quotePrefix="1" applyFont="1" applyFill="1" applyBorder="1" applyAlignment="1" applyProtection="1">
      <alignment horizontal="left" vertical="center" wrapText="1" shrinkToFit="1"/>
      <protection locked="0"/>
    </xf>
    <xf numFmtId="0" fontId="18" fillId="2" borderId="0" xfId="0" quotePrefix="1" applyFont="1" applyFill="1" applyBorder="1" applyAlignment="1" applyProtection="1">
      <alignment horizontal="left" vertical="center" wrapText="1" shrinkToFit="1"/>
      <protection locked="0"/>
    </xf>
    <xf numFmtId="0" fontId="18" fillId="2" borderId="6" xfId="0" quotePrefix="1" applyFont="1" applyFill="1" applyBorder="1" applyAlignment="1" applyProtection="1">
      <alignment horizontal="left" vertical="center" wrapText="1" shrinkToFit="1"/>
      <protection locked="0"/>
    </xf>
    <xf numFmtId="0" fontId="18" fillId="2" borderId="16" xfId="0" quotePrefix="1" applyFont="1" applyFill="1" applyBorder="1" applyAlignment="1" applyProtection="1">
      <alignment horizontal="left" vertical="center" wrapText="1" shrinkToFit="1"/>
      <protection locked="0"/>
    </xf>
    <xf numFmtId="0" fontId="18" fillId="2" borderId="17" xfId="0" quotePrefix="1" applyFont="1" applyFill="1" applyBorder="1" applyAlignment="1" applyProtection="1">
      <alignment horizontal="left" vertical="center" wrapText="1" shrinkToFit="1"/>
      <protection locked="0"/>
    </xf>
    <xf numFmtId="0" fontId="18" fillId="2" borderId="18" xfId="0" quotePrefix="1" applyFont="1" applyFill="1" applyBorder="1" applyAlignment="1" applyProtection="1">
      <alignment horizontal="left" vertical="center" wrapText="1" shrinkToFit="1"/>
      <protection locked="0"/>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4" borderId="8" xfId="0" applyFill="1" applyBorder="1" applyAlignment="1" applyProtection="1">
      <alignment horizontal="left" vertical="center"/>
    </xf>
    <xf numFmtId="0" fontId="0" fillId="4" borderId="0" xfId="0" applyFill="1" applyBorder="1" applyAlignment="1" applyProtection="1">
      <alignment horizontal="left" vertical="center"/>
    </xf>
    <xf numFmtId="0" fontId="0" fillId="4" borderId="33" xfId="0" applyFill="1" applyBorder="1" applyAlignment="1" applyProtection="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1" xfId="0" applyBorder="1" applyAlignment="1">
      <alignment horizontal="center" vertical="center"/>
    </xf>
    <xf numFmtId="0" fontId="0" fillId="4" borderId="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0" fillId="2" borderId="38" xfId="0" applyFill="1" applyBorder="1" applyAlignment="1" applyProtection="1">
      <alignment vertical="center" wrapText="1"/>
      <protection locked="0"/>
    </xf>
    <xf numFmtId="0" fontId="0" fillId="2" borderId="39" xfId="0" applyFill="1" applyBorder="1" applyAlignment="1" applyProtection="1">
      <alignment vertical="center" wrapText="1"/>
      <protection locked="0"/>
    </xf>
    <xf numFmtId="0" fontId="0" fillId="2" borderId="40" xfId="0" applyFill="1" applyBorder="1" applyAlignment="1" applyProtection="1">
      <alignment vertical="center" wrapText="1"/>
      <protection locked="0"/>
    </xf>
    <xf numFmtId="0" fontId="0" fillId="2" borderId="41"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4" borderId="44" xfId="0" applyFill="1" applyBorder="1" applyAlignment="1" applyProtection="1">
      <alignment vertical="center"/>
    </xf>
    <xf numFmtId="0" fontId="0" fillId="4" borderId="45" xfId="0" applyFill="1" applyBorder="1" applyAlignment="1" applyProtection="1">
      <alignment vertical="center"/>
    </xf>
    <xf numFmtId="0" fontId="0" fillId="4" borderId="16" xfId="0" applyFill="1" applyBorder="1" applyAlignment="1" applyProtection="1">
      <alignment vertical="center"/>
    </xf>
    <xf numFmtId="0" fontId="0" fillId="4" borderId="17" xfId="0" applyFill="1" applyBorder="1" applyAlignment="1" applyProtection="1">
      <alignment vertical="center"/>
    </xf>
    <xf numFmtId="0" fontId="0" fillId="2" borderId="45" xfId="0" applyFill="1" applyBorder="1" applyAlignment="1" applyProtection="1">
      <alignment horizontal="center" vertical="center" wrapTex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2" borderId="17" xfId="0" applyFill="1" applyBorder="1" applyAlignment="1" applyProtection="1">
      <alignment horizontal="right" vertical="center"/>
      <protection locked="0"/>
    </xf>
    <xf numFmtId="0" fontId="9" fillId="0" borderId="2" xfId="0" applyFont="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10" fillId="0" borderId="8"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10" fillId="0" borderId="34"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6" xfId="0" applyFill="1" applyBorder="1" applyAlignment="1" applyProtection="1">
      <alignment horizontal="left" vertical="center"/>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18" fillId="2" borderId="16"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left" vertical="center" wrapText="1"/>
      <protection locked="0"/>
    </xf>
    <xf numFmtId="0" fontId="18" fillId="2" borderId="18" xfId="0" applyFont="1" applyFill="1" applyBorder="1" applyAlignment="1" applyProtection="1">
      <alignment horizontal="left" vertical="center" wrapText="1"/>
      <protection locked="0"/>
    </xf>
    <xf numFmtId="0" fontId="14" fillId="0" borderId="0" xfId="0" applyFont="1" applyAlignment="1">
      <alignment horizontal="left" vertical="center"/>
    </xf>
    <xf numFmtId="38" fontId="18" fillId="2" borderId="2" xfId="1" applyFont="1" applyFill="1" applyBorder="1" applyAlignment="1" applyProtection="1">
      <alignment horizontal="right" vertical="center"/>
      <protection locked="0"/>
    </xf>
    <xf numFmtId="38" fontId="18" fillId="2" borderId="3" xfId="1" applyFont="1" applyFill="1" applyBorder="1" applyAlignment="1" applyProtection="1">
      <alignment horizontal="right" vertical="center"/>
      <protection locked="0"/>
    </xf>
    <xf numFmtId="38" fontId="18" fillId="2" borderId="4" xfId="1" applyFont="1" applyFill="1" applyBorder="1" applyAlignment="1" applyProtection="1">
      <alignment horizontal="right" vertical="center"/>
      <protection locked="0"/>
    </xf>
    <xf numFmtId="0" fontId="3" fillId="2" borderId="2" xfId="0" applyFont="1" applyFill="1" applyBorder="1" applyAlignment="1" applyProtection="1">
      <alignment horizontal="right" vertical="center"/>
      <protection locked="0"/>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9" fillId="0" borderId="1" xfId="0" applyFont="1" applyBorder="1">
      <alignment vertical="center"/>
    </xf>
    <xf numFmtId="0" fontId="3" fillId="0" borderId="1" xfId="0" applyFont="1" applyBorder="1">
      <alignment vertical="center"/>
    </xf>
    <xf numFmtId="55" fontId="18" fillId="2" borderId="2" xfId="0" applyNumberFormat="1" applyFont="1" applyFill="1" applyBorder="1" applyProtection="1">
      <alignment vertical="center"/>
      <protection locked="0"/>
    </xf>
    <xf numFmtId="55" fontId="18" fillId="2" borderId="3" xfId="0" applyNumberFormat="1" applyFont="1" applyFill="1" applyBorder="1" applyProtection="1">
      <alignment vertical="center"/>
      <protection locked="0"/>
    </xf>
    <xf numFmtId="55" fontId="18" fillId="2" borderId="4" xfId="0" applyNumberFormat="1" applyFont="1" applyFill="1" applyBorder="1" applyProtection="1">
      <alignment vertical="center"/>
      <protection locked="0"/>
    </xf>
    <xf numFmtId="38" fontId="18" fillId="2" borderId="2" xfId="1" applyFont="1" applyFill="1" applyBorder="1" applyProtection="1">
      <alignment vertical="center"/>
      <protection locked="0"/>
    </xf>
    <xf numFmtId="38" fontId="18" fillId="2" borderId="3" xfId="1" applyFont="1" applyFill="1" applyBorder="1" applyProtection="1">
      <alignment vertical="center"/>
      <protection locked="0"/>
    </xf>
    <xf numFmtId="38" fontId="18" fillId="2" borderId="4" xfId="1" applyFont="1" applyFill="1" applyBorder="1" applyProtection="1">
      <alignment vertical="center"/>
      <protection locked="0"/>
    </xf>
    <xf numFmtId="0" fontId="3" fillId="2" borderId="2" xfId="0" applyFont="1" applyFill="1" applyBorder="1" applyProtection="1">
      <alignment vertical="center"/>
      <protection locked="0"/>
    </xf>
    <xf numFmtId="0" fontId="3" fillId="2" borderId="3" xfId="0" applyFont="1" applyFill="1" applyBorder="1" applyProtection="1">
      <alignment vertical="center"/>
      <protection locked="0"/>
    </xf>
    <xf numFmtId="0" fontId="3" fillId="2" borderId="4" xfId="0" applyFont="1" applyFill="1" applyBorder="1" applyProtection="1">
      <alignment vertical="center"/>
      <protection locked="0"/>
    </xf>
    <xf numFmtId="0" fontId="18" fillId="2" borderId="2" xfId="0" applyFont="1" applyFill="1" applyBorder="1" applyAlignment="1" applyProtection="1">
      <alignment horizontal="left" vertical="center" wrapText="1"/>
      <protection locked="0"/>
    </xf>
    <xf numFmtId="0" fontId="18" fillId="2" borderId="3" xfId="0" applyFont="1" applyFill="1" applyBorder="1" applyAlignment="1" applyProtection="1">
      <alignment horizontal="left" vertical="center" wrapText="1"/>
      <protection locked="0"/>
    </xf>
    <xf numFmtId="0" fontId="18" fillId="2" borderId="4" xfId="0" applyFont="1" applyFill="1" applyBorder="1" applyAlignment="1" applyProtection="1">
      <alignment horizontal="left" vertical="center" wrapText="1"/>
      <protection locked="0"/>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18" fillId="2" borderId="2" xfId="0" applyFont="1" applyFill="1" applyBorder="1" applyAlignment="1" applyProtection="1">
      <alignment vertical="center" wrapText="1"/>
      <protection locked="0"/>
    </xf>
    <xf numFmtId="0" fontId="18" fillId="2" borderId="3" xfId="0" applyFont="1" applyFill="1" applyBorder="1" applyAlignment="1" applyProtection="1">
      <alignment vertical="center" wrapText="1"/>
      <protection locked="0"/>
    </xf>
    <xf numFmtId="0" fontId="18" fillId="2" borderId="4" xfId="0" applyFont="1" applyFill="1" applyBorder="1" applyAlignment="1" applyProtection="1">
      <alignment vertical="center" wrapText="1"/>
      <protection locked="0"/>
    </xf>
    <xf numFmtId="0" fontId="18" fillId="2" borderId="2" xfId="0" applyFont="1" applyFill="1" applyBorder="1" applyProtection="1">
      <alignment vertical="center"/>
      <protection locked="0"/>
    </xf>
    <xf numFmtId="0" fontId="18" fillId="2" borderId="4" xfId="0" applyFont="1" applyFill="1" applyBorder="1" applyProtection="1">
      <alignment vertical="center"/>
      <protection locked="0"/>
    </xf>
    <xf numFmtId="0" fontId="0" fillId="0" borderId="1" xfId="0"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中分類" displayName="中分類" ref="A1:G25" totalsRowShown="0">
  <autoFilter ref="A1:G25"/>
  <tableColumns count="7">
    <tableColumn id="1" name="製造業"/>
    <tableColumn id="2" name="運輸業･郵便業"/>
    <tableColumn id="3" name="卸売業、小売業"/>
    <tableColumn id="4" name="学術研究，専門･技術サービス業"/>
    <tableColumn id="5" name="電気･ガス・熱供給･水道業"/>
    <tableColumn id="8" name="サービス業(他に分類されないもの)"/>
    <tableColumn id="6" name="研究開発支援検査業"/>
  </tableColumns>
  <tableStyleInfo name="TableStyleMedium2" showFirstColumn="0" showLastColumn="0" showRowStripes="1" showColumnStripes="0"/>
</table>
</file>

<file path=xl/tables/table2.xml><?xml version="1.0" encoding="utf-8"?>
<table xmlns="http://schemas.openxmlformats.org/spreadsheetml/2006/main" id="2" name="小分類" displayName="小分類" ref="A1:AN11" totalsRowShown="0">
  <autoFilter ref="A1:AN11"/>
  <tableColumns count="40">
    <tableColumn id="1" name="食料品製造業"/>
    <tableColumn id="2" name="飲料･たばこ･飼料製造業"/>
    <tableColumn id="3" name="繊維工業"/>
    <tableColumn id="4" name="木材･木製品製造業(家具を除く)"/>
    <tableColumn id="5" name="家具･装備品製造業"/>
    <tableColumn id="6" name="パルプ･紙･紙加工品製造業"/>
    <tableColumn id="7" name="印刷･同関連業"/>
    <tableColumn id="8" name="化学工業"/>
    <tableColumn id="9" name="石油製品･石炭製品製造業"/>
    <tableColumn id="10" name="プラスチック製品製造業(別掲を除く)"/>
    <tableColumn id="11" name="ゴム製品製造業"/>
    <tableColumn id="12" name="なめし革･同製品･毛皮製造"/>
    <tableColumn id="13" name="窯業･土石製品製造業"/>
    <tableColumn id="14" name="鉄鋼業"/>
    <tableColumn id="15" name="非鉄金属製造業"/>
    <tableColumn id="16" name="金属製品製造業"/>
    <tableColumn id="17" name="はん用機械器具製造業"/>
    <tableColumn id="18" name="生産用機械器具製造業"/>
    <tableColumn id="19" name="業務用機械器具製造業"/>
    <tableColumn id="20" name="電子部品･デバイス･電子回路製造業"/>
    <tableColumn id="21" name="電気機械器具製造業"/>
    <tableColumn id="22" name="情報通信機械器具製造業"/>
    <tableColumn id="23" name="輸送用機械器具製造業"/>
    <tableColumn id="24" name="その他の製造業"/>
    <tableColumn id="25" name="道路貨物運送業"/>
    <tableColumn id="26" name="倉庫業"/>
    <tableColumn id="39" name="運輸に附帯するサービス業"/>
    <tableColumn id="27" name="各種商品卸売業"/>
    <tableColumn id="28" name="繊維･衣服等卸売業"/>
    <tableColumn id="29" name="飲食料品卸売業"/>
    <tableColumn id="30" name="建築材料､鉱物･金属材料等卸売業"/>
    <tableColumn id="31" name="機械器具卸売業"/>
    <tableColumn id="32" name="その他の卸売業"/>
    <tableColumn id="34" name="学術･開発研究機関"/>
    <tableColumn id="33" name="専門サービス業（他に分類されないもの）"/>
    <tableColumn id="35" name="技術サービス業（他に分類されないもの）"/>
    <tableColumn id="36" name="電気業"/>
    <tableColumn id="40" name="ガス業"/>
    <tableColumn id="41" name="機械等修理業(電気機械器具を除く)"/>
    <tableColumn id="38" name="研究開発支援検査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externalLinkPath" Target="file:///\\Nfsvnas01\share\Users\teruyah\Desktop\&#26085;&#26412;&#29987;&#26989;&#20998;&#39006;.xlsx"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5"/>
  <sheetViews>
    <sheetView topLeftCell="E1" workbookViewId="0">
      <selection activeCell="G3" sqref="G3"/>
    </sheetView>
  </sheetViews>
  <sheetFormatPr defaultRowHeight="18.75" x14ac:dyDescent="0.4"/>
  <cols>
    <col min="1" max="1" width="35.875" bestFit="1" customWidth="1"/>
    <col min="2" max="2" width="15.75" customWidth="1"/>
    <col min="3" max="3" width="32" bestFit="1" customWidth="1"/>
    <col min="4" max="4" width="37.75" bestFit="1" customWidth="1"/>
    <col min="5" max="6" width="22.375" customWidth="1"/>
    <col min="7" max="7" width="37.75" bestFit="1" customWidth="1"/>
    <col min="8" max="8" width="15.75" customWidth="1"/>
    <col min="9" max="9" width="14.125" customWidth="1"/>
  </cols>
  <sheetData>
    <row r="1" spans="1:7" x14ac:dyDescent="0.4">
      <c r="A1" t="s">
        <v>32</v>
      </c>
      <c r="B1" t="s">
        <v>206</v>
      </c>
      <c r="C1" t="s">
        <v>356</v>
      </c>
      <c r="D1" t="s">
        <v>207</v>
      </c>
      <c r="E1" t="s">
        <v>360</v>
      </c>
      <c r="F1" t="s">
        <v>405</v>
      </c>
      <c r="G1" t="s">
        <v>406</v>
      </c>
    </row>
    <row r="2" spans="1:7" x14ac:dyDescent="0.4">
      <c r="A2" t="s">
        <v>380</v>
      </c>
      <c r="B2" t="s">
        <v>33</v>
      </c>
      <c r="C2" t="s">
        <v>34</v>
      </c>
      <c r="D2" t="s">
        <v>357</v>
      </c>
      <c r="E2" t="s">
        <v>35</v>
      </c>
      <c r="F2" t="s">
        <v>361</v>
      </c>
      <c r="G2" t="s">
        <v>407</v>
      </c>
    </row>
    <row r="3" spans="1:7" x14ac:dyDescent="0.4">
      <c r="A3" t="s">
        <v>352</v>
      </c>
      <c r="B3" t="s">
        <v>36</v>
      </c>
      <c r="C3" t="s">
        <v>208</v>
      </c>
      <c r="D3" t="s">
        <v>358</v>
      </c>
      <c r="E3" t="s">
        <v>210</v>
      </c>
      <c r="F3" t="s">
        <v>53</v>
      </c>
      <c r="G3" t="s">
        <v>226</v>
      </c>
    </row>
    <row r="4" spans="1:7" x14ac:dyDescent="0.4">
      <c r="A4" t="s">
        <v>37</v>
      </c>
      <c r="B4" t="s">
        <v>355</v>
      </c>
      <c r="C4" t="s">
        <v>38</v>
      </c>
      <c r="D4" t="s">
        <v>359</v>
      </c>
      <c r="E4" t="s">
        <v>226</v>
      </c>
      <c r="F4" t="s">
        <v>53</v>
      </c>
      <c r="G4" t="s">
        <v>226</v>
      </c>
    </row>
    <row r="5" spans="1:7" x14ac:dyDescent="0.4">
      <c r="A5" t="s">
        <v>211</v>
      </c>
      <c r="B5" t="s">
        <v>226</v>
      </c>
      <c r="C5" t="s">
        <v>212</v>
      </c>
      <c r="D5" t="s">
        <v>226</v>
      </c>
      <c r="E5" t="s">
        <v>226</v>
      </c>
      <c r="F5" t="s">
        <v>53</v>
      </c>
      <c r="G5" t="s">
        <v>226</v>
      </c>
    </row>
    <row r="6" spans="1:7" x14ac:dyDescent="0.4">
      <c r="A6" t="s">
        <v>353</v>
      </c>
      <c r="B6" t="s">
        <v>226</v>
      </c>
      <c r="C6" t="s">
        <v>39</v>
      </c>
      <c r="D6" t="s">
        <v>226</v>
      </c>
      <c r="E6" t="s">
        <v>226</v>
      </c>
      <c r="F6" t="s">
        <v>53</v>
      </c>
      <c r="G6" t="s">
        <v>226</v>
      </c>
    </row>
    <row r="7" spans="1:7" x14ac:dyDescent="0.4">
      <c r="A7" t="s">
        <v>213</v>
      </c>
      <c r="B7" t="s">
        <v>226</v>
      </c>
      <c r="C7" t="s">
        <v>40</v>
      </c>
      <c r="D7" t="s">
        <v>226</v>
      </c>
      <c r="E7" t="s">
        <v>226</v>
      </c>
      <c r="F7" t="s">
        <v>53</v>
      </c>
      <c r="G7" t="s">
        <v>226</v>
      </c>
    </row>
    <row r="8" spans="1:7" x14ac:dyDescent="0.4">
      <c r="A8" t="s">
        <v>214</v>
      </c>
      <c r="B8" t="s">
        <v>226</v>
      </c>
      <c r="C8" t="s">
        <v>226</v>
      </c>
      <c r="D8" t="s">
        <v>226</v>
      </c>
      <c r="E8" t="s">
        <v>226</v>
      </c>
      <c r="F8" t="s">
        <v>53</v>
      </c>
      <c r="G8" t="s">
        <v>226</v>
      </c>
    </row>
    <row r="9" spans="1:7" x14ac:dyDescent="0.4">
      <c r="A9" t="s">
        <v>41</v>
      </c>
      <c r="B9" t="s">
        <v>226</v>
      </c>
      <c r="C9" t="s">
        <v>226</v>
      </c>
      <c r="D9" t="s">
        <v>226</v>
      </c>
      <c r="E9" t="s">
        <v>226</v>
      </c>
      <c r="F9" t="s">
        <v>53</v>
      </c>
      <c r="G9" t="s">
        <v>226</v>
      </c>
    </row>
    <row r="10" spans="1:7" x14ac:dyDescent="0.4">
      <c r="A10" t="s">
        <v>215</v>
      </c>
      <c r="B10" t="s">
        <v>226</v>
      </c>
      <c r="C10" t="s">
        <v>226</v>
      </c>
      <c r="D10" t="s">
        <v>226</v>
      </c>
      <c r="E10" t="s">
        <v>226</v>
      </c>
      <c r="F10" t="s">
        <v>53</v>
      </c>
      <c r="G10" t="s">
        <v>226</v>
      </c>
    </row>
    <row r="11" spans="1:7" x14ac:dyDescent="0.4">
      <c r="A11" t="s">
        <v>216</v>
      </c>
      <c r="B11" t="s">
        <v>226</v>
      </c>
      <c r="C11" t="s">
        <v>226</v>
      </c>
      <c r="D11" t="s">
        <v>226</v>
      </c>
      <c r="E11" t="s">
        <v>226</v>
      </c>
      <c r="F11" t="s">
        <v>53</v>
      </c>
      <c r="G11" t="s">
        <v>226</v>
      </c>
    </row>
    <row r="12" spans="1:7" x14ac:dyDescent="0.4">
      <c r="A12" t="s">
        <v>42</v>
      </c>
      <c r="B12" t="s">
        <v>226</v>
      </c>
      <c r="C12" t="s">
        <v>226</v>
      </c>
      <c r="D12" t="s">
        <v>226</v>
      </c>
      <c r="E12" t="s">
        <v>226</v>
      </c>
      <c r="F12" t="s">
        <v>53</v>
      </c>
      <c r="G12" t="s">
        <v>226</v>
      </c>
    </row>
    <row r="13" spans="1:7" x14ac:dyDescent="0.4">
      <c r="A13" t="s">
        <v>217</v>
      </c>
      <c r="B13" t="s">
        <v>226</v>
      </c>
      <c r="C13" t="s">
        <v>226</v>
      </c>
      <c r="D13" t="s">
        <v>226</v>
      </c>
      <c r="E13" t="s">
        <v>226</v>
      </c>
      <c r="F13" t="s">
        <v>53</v>
      </c>
      <c r="G13" t="s">
        <v>226</v>
      </c>
    </row>
    <row r="14" spans="1:7" x14ac:dyDescent="0.4">
      <c r="A14" t="s">
        <v>354</v>
      </c>
      <c r="B14" t="s">
        <v>226</v>
      </c>
      <c r="C14" t="s">
        <v>226</v>
      </c>
      <c r="D14" t="s">
        <v>226</v>
      </c>
      <c r="E14" t="s">
        <v>226</v>
      </c>
      <c r="F14" t="s">
        <v>53</v>
      </c>
      <c r="G14" t="s">
        <v>226</v>
      </c>
    </row>
    <row r="15" spans="1:7" x14ac:dyDescent="0.4">
      <c r="A15" t="s">
        <v>43</v>
      </c>
      <c r="B15" t="s">
        <v>226</v>
      </c>
      <c r="C15" t="s">
        <v>226</v>
      </c>
      <c r="D15" t="s">
        <v>226</v>
      </c>
      <c r="E15" t="s">
        <v>226</v>
      </c>
      <c r="F15" t="s">
        <v>53</v>
      </c>
      <c r="G15" t="s">
        <v>226</v>
      </c>
    </row>
    <row r="16" spans="1:7" x14ac:dyDescent="0.4">
      <c r="A16" t="s">
        <v>44</v>
      </c>
      <c r="B16" t="s">
        <v>226</v>
      </c>
      <c r="C16" t="s">
        <v>226</v>
      </c>
      <c r="D16" t="s">
        <v>226</v>
      </c>
      <c r="E16" t="s">
        <v>226</v>
      </c>
      <c r="F16" t="s">
        <v>53</v>
      </c>
      <c r="G16" t="s">
        <v>226</v>
      </c>
    </row>
    <row r="17" spans="1:7" x14ac:dyDescent="0.4">
      <c r="A17" t="s">
        <v>45</v>
      </c>
      <c r="B17" t="s">
        <v>226</v>
      </c>
      <c r="C17" t="s">
        <v>226</v>
      </c>
      <c r="D17" t="s">
        <v>226</v>
      </c>
      <c r="E17" t="s">
        <v>226</v>
      </c>
      <c r="F17" t="s">
        <v>53</v>
      </c>
      <c r="G17" t="s">
        <v>226</v>
      </c>
    </row>
    <row r="18" spans="1:7" x14ac:dyDescent="0.4">
      <c r="A18" t="s">
        <v>46</v>
      </c>
      <c r="B18" t="s">
        <v>226</v>
      </c>
      <c r="C18" t="s">
        <v>226</v>
      </c>
      <c r="D18" t="s">
        <v>226</v>
      </c>
      <c r="E18" t="s">
        <v>226</v>
      </c>
      <c r="F18" t="s">
        <v>53</v>
      </c>
      <c r="G18" t="s">
        <v>226</v>
      </c>
    </row>
    <row r="19" spans="1:7" x14ac:dyDescent="0.4">
      <c r="A19" t="s">
        <v>47</v>
      </c>
      <c r="B19" t="s">
        <v>226</v>
      </c>
      <c r="C19" t="s">
        <v>226</v>
      </c>
      <c r="D19" t="s">
        <v>226</v>
      </c>
      <c r="E19" t="s">
        <v>226</v>
      </c>
      <c r="F19" t="s">
        <v>53</v>
      </c>
      <c r="G19" t="s">
        <v>226</v>
      </c>
    </row>
    <row r="20" spans="1:7" x14ac:dyDescent="0.4">
      <c r="A20" t="s">
        <v>48</v>
      </c>
      <c r="B20" t="s">
        <v>226</v>
      </c>
      <c r="C20" t="s">
        <v>226</v>
      </c>
      <c r="D20" t="s">
        <v>226</v>
      </c>
      <c r="E20" t="s">
        <v>226</v>
      </c>
      <c r="F20" t="s">
        <v>53</v>
      </c>
      <c r="G20" t="s">
        <v>226</v>
      </c>
    </row>
    <row r="21" spans="1:7" x14ac:dyDescent="0.4">
      <c r="A21" t="s">
        <v>218</v>
      </c>
      <c r="B21" t="s">
        <v>226</v>
      </c>
      <c r="C21" t="s">
        <v>226</v>
      </c>
      <c r="D21" t="s">
        <v>226</v>
      </c>
      <c r="E21" t="s">
        <v>226</v>
      </c>
      <c r="F21" t="s">
        <v>53</v>
      </c>
      <c r="G21" t="s">
        <v>226</v>
      </c>
    </row>
    <row r="22" spans="1:7" x14ac:dyDescent="0.4">
      <c r="A22" t="s">
        <v>49</v>
      </c>
      <c r="B22" t="s">
        <v>226</v>
      </c>
      <c r="C22" t="s">
        <v>226</v>
      </c>
      <c r="D22" t="s">
        <v>226</v>
      </c>
      <c r="E22" t="s">
        <v>226</v>
      </c>
      <c r="F22" t="s">
        <v>53</v>
      </c>
      <c r="G22" t="s">
        <v>226</v>
      </c>
    </row>
    <row r="23" spans="1:7" x14ac:dyDescent="0.4">
      <c r="A23" t="s">
        <v>50</v>
      </c>
      <c r="B23" t="s">
        <v>226</v>
      </c>
      <c r="C23" t="s">
        <v>226</v>
      </c>
      <c r="D23" t="s">
        <v>226</v>
      </c>
      <c r="E23" t="s">
        <v>226</v>
      </c>
      <c r="F23" t="s">
        <v>53</v>
      </c>
      <c r="G23" t="s">
        <v>226</v>
      </c>
    </row>
    <row r="24" spans="1:7" x14ac:dyDescent="0.4">
      <c r="A24" t="s">
        <v>51</v>
      </c>
      <c r="B24" t="s">
        <v>226</v>
      </c>
      <c r="C24" t="s">
        <v>226</v>
      </c>
      <c r="D24" t="s">
        <v>226</v>
      </c>
      <c r="E24" t="s">
        <v>226</v>
      </c>
      <c r="F24" t="s">
        <v>53</v>
      </c>
      <c r="G24" t="s">
        <v>226</v>
      </c>
    </row>
    <row r="25" spans="1:7" x14ac:dyDescent="0.4">
      <c r="A25" t="s">
        <v>52</v>
      </c>
      <c r="B25" t="s">
        <v>226</v>
      </c>
      <c r="C25" t="s">
        <v>226</v>
      </c>
      <c r="D25" t="s">
        <v>226</v>
      </c>
      <c r="E25" t="s">
        <v>226</v>
      </c>
      <c r="F25" t="s">
        <v>53</v>
      </c>
      <c r="G25" t="s">
        <v>226</v>
      </c>
    </row>
  </sheetData>
  <dataConsolidate topLabels="1">
    <dataRefs count="1">
      <dataRef ref="B3:B798" sheet="日本産業分類 (2)" r:id="rId1"/>
    </dataRefs>
  </dataConsolidate>
  <phoneticPr fontId="4"/>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N11"/>
  <sheetViews>
    <sheetView topLeftCell="AI1" workbookViewId="0">
      <selection activeCell="AM15" sqref="AM15"/>
    </sheetView>
  </sheetViews>
  <sheetFormatPr defaultRowHeight="18.75" x14ac:dyDescent="0.4"/>
  <cols>
    <col min="1" max="1" width="39.75" bestFit="1" customWidth="1"/>
    <col min="2" max="2" width="61.625" bestFit="1" customWidth="1"/>
    <col min="3" max="3" width="45.875" bestFit="1" customWidth="1"/>
    <col min="4" max="5" width="55.75" bestFit="1" customWidth="1"/>
    <col min="6" max="6" width="63.5" bestFit="1" customWidth="1"/>
    <col min="7" max="7" width="51.75" bestFit="1" customWidth="1"/>
    <col min="8" max="8" width="53.5" bestFit="1" customWidth="1"/>
    <col min="9" max="9" width="61.625" bestFit="1" customWidth="1"/>
    <col min="10" max="10" width="59.625" bestFit="1" customWidth="1"/>
    <col min="11" max="11" width="43.75" bestFit="1" customWidth="1"/>
    <col min="12" max="12" width="65.5" bestFit="1" customWidth="1"/>
    <col min="13" max="13" width="57.625" bestFit="1" customWidth="1"/>
    <col min="14" max="14" width="45.75" bestFit="1" customWidth="1"/>
    <col min="15" max="15" width="52.625" bestFit="1" customWidth="1"/>
    <col min="16" max="16" width="51.75" bestFit="1" customWidth="1"/>
    <col min="17" max="18" width="57.625" bestFit="1" customWidth="1"/>
    <col min="19" max="19" width="67.25" bestFit="1" customWidth="1"/>
    <col min="20" max="20" width="71.25" bestFit="1" customWidth="1"/>
    <col min="21" max="21" width="55.75" bestFit="1" customWidth="1"/>
    <col min="22" max="22" width="59.625" bestFit="1" customWidth="1"/>
    <col min="23" max="23" width="57.625" bestFit="1" customWidth="1"/>
    <col min="24" max="24" width="61.25" bestFit="1" customWidth="1"/>
    <col min="25" max="25" width="51.75" bestFit="1" customWidth="1"/>
    <col min="26" max="26" width="43.875" bestFit="1" customWidth="1"/>
    <col min="27" max="27" width="43.875" customWidth="1"/>
    <col min="28" max="28" width="51.75" bestFit="1" customWidth="1"/>
    <col min="29" max="29" width="55.75" bestFit="1" customWidth="1"/>
    <col min="30" max="30" width="51.75" bestFit="1" customWidth="1"/>
    <col min="31" max="31" width="69.375" bestFit="1" customWidth="1"/>
    <col min="32" max="33" width="51.75" bestFit="1" customWidth="1"/>
    <col min="34" max="34" width="18.75" customWidth="1"/>
    <col min="35" max="35" width="37.75" bestFit="1" customWidth="1"/>
    <col min="36" max="36" width="26.375" customWidth="1"/>
    <col min="37" max="38" width="15.25" customWidth="1"/>
    <col min="39" max="39" width="40.375" customWidth="1"/>
    <col min="40" max="40" width="37.75" bestFit="1" customWidth="1"/>
    <col min="41" max="41" width="53.125" bestFit="1" customWidth="1"/>
  </cols>
  <sheetData>
    <row r="1" spans="1:40" x14ac:dyDescent="0.4">
      <c r="A1" t="s">
        <v>381</v>
      </c>
      <c r="B1" t="s">
        <v>352</v>
      </c>
      <c r="C1" t="s">
        <v>37</v>
      </c>
      <c r="D1" t="s">
        <v>211</v>
      </c>
      <c r="E1" t="s">
        <v>353</v>
      </c>
      <c r="F1" t="s">
        <v>213</v>
      </c>
      <c r="G1" t="s">
        <v>214</v>
      </c>
      <c r="H1" t="s">
        <v>41</v>
      </c>
      <c r="I1" t="s">
        <v>215</v>
      </c>
      <c r="J1" t="s">
        <v>219</v>
      </c>
      <c r="K1" t="s">
        <v>42</v>
      </c>
      <c r="L1" t="s">
        <v>217</v>
      </c>
      <c r="M1" t="s">
        <v>354</v>
      </c>
      <c r="N1" t="s">
        <v>43</v>
      </c>
      <c r="O1" t="s">
        <v>44</v>
      </c>
      <c r="P1" t="s">
        <v>45</v>
      </c>
      <c r="Q1" t="s">
        <v>46</v>
      </c>
      <c r="R1" t="s">
        <v>47</v>
      </c>
      <c r="S1" t="s">
        <v>48</v>
      </c>
      <c r="T1" t="s">
        <v>218</v>
      </c>
      <c r="U1" t="s">
        <v>49</v>
      </c>
      <c r="V1" t="s">
        <v>50</v>
      </c>
      <c r="W1" t="s">
        <v>51</v>
      </c>
      <c r="X1" t="s">
        <v>52</v>
      </c>
      <c r="Y1" t="s">
        <v>33</v>
      </c>
      <c r="Z1" t="s">
        <v>36</v>
      </c>
      <c r="AA1" t="s">
        <v>362</v>
      </c>
      <c r="AB1" t="s">
        <v>34</v>
      </c>
      <c r="AC1" t="s">
        <v>208</v>
      </c>
      <c r="AD1" t="s">
        <v>38</v>
      </c>
      <c r="AE1" t="s">
        <v>237</v>
      </c>
      <c r="AF1" t="s">
        <v>39</v>
      </c>
      <c r="AG1" t="s">
        <v>40</v>
      </c>
      <c r="AH1" t="s">
        <v>209</v>
      </c>
      <c r="AI1" t="s">
        <v>377</v>
      </c>
      <c r="AJ1" t="s">
        <v>378</v>
      </c>
      <c r="AK1" t="s">
        <v>35</v>
      </c>
      <c r="AL1" t="s">
        <v>379</v>
      </c>
      <c r="AM1" t="s">
        <v>376</v>
      </c>
      <c r="AN1" t="s">
        <v>408</v>
      </c>
    </row>
    <row r="2" spans="1:40" x14ac:dyDescent="0.4">
      <c r="A2" t="s">
        <v>227</v>
      </c>
      <c r="B2" t="s">
        <v>307</v>
      </c>
      <c r="C2" t="s">
        <v>308</v>
      </c>
      <c r="D2" t="s">
        <v>309</v>
      </c>
      <c r="E2" t="s">
        <v>310</v>
      </c>
      <c r="F2" t="s">
        <v>311</v>
      </c>
      <c r="G2" t="s">
        <v>312</v>
      </c>
      <c r="H2" t="s">
        <v>313</v>
      </c>
      <c r="I2" t="s">
        <v>314</v>
      </c>
      <c r="J2" t="s">
        <v>315</v>
      </c>
      <c r="K2" t="s">
        <v>316</v>
      </c>
      <c r="L2" t="s">
        <v>317</v>
      </c>
      <c r="M2" t="s">
        <v>318</v>
      </c>
      <c r="N2" t="s">
        <v>319</v>
      </c>
      <c r="O2" t="s">
        <v>320</v>
      </c>
      <c r="P2" t="s">
        <v>321</v>
      </c>
      <c r="Q2" t="s">
        <v>322</v>
      </c>
      <c r="R2" t="s">
        <v>323</v>
      </c>
      <c r="S2" t="s">
        <v>324</v>
      </c>
      <c r="T2" t="s">
        <v>325</v>
      </c>
      <c r="U2" t="s">
        <v>326</v>
      </c>
      <c r="V2" t="s">
        <v>327</v>
      </c>
      <c r="W2" t="s">
        <v>328</v>
      </c>
      <c r="X2" t="s">
        <v>329</v>
      </c>
      <c r="Y2" t="s">
        <v>330</v>
      </c>
      <c r="Z2" t="s">
        <v>331</v>
      </c>
      <c r="AA2" t="s">
        <v>364</v>
      </c>
      <c r="AB2" t="s">
        <v>332</v>
      </c>
      <c r="AC2" t="s">
        <v>333</v>
      </c>
      <c r="AD2" t="s">
        <v>334</v>
      </c>
      <c r="AE2" t="s">
        <v>335</v>
      </c>
      <c r="AF2" t="s">
        <v>336</v>
      </c>
      <c r="AG2" t="s">
        <v>337</v>
      </c>
      <c r="AH2" t="s">
        <v>365</v>
      </c>
      <c r="AI2" t="s">
        <v>367</v>
      </c>
      <c r="AJ2" t="s">
        <v>370</v>
      </c>
      <c r="AK2" t="s">
        <v>338</v>
      </c>
      <c r="AL2" t="s">
        <v>375</v>
      </c>
      <c r="AM2" t="s">
        <v>339</v>
      </c>
      <c r="AN2" t="s">
        <v>406</v>
      </c>
    </row>
    <row r="3" spans="1:40" x14ac:dyDescent="0.4">
      <c r="A3" t="s">
        <v>54</v>
      </c>
      <c r="B3" t="s">
        <v>60</v>
      </c>
      <c r="C3" t="s">
        <v>340</v>
      </c>
      <c r="D3" t="s">
        <v>341</v>
      </c>
      <c r="E3" t="s">
        <v>69</v>
      </c>
      <c r="F3" t="s">
        <v>72</v>
      </c>
      <c r="G3" t="s">
        <v>77</v>
      </c>
      <c r="H3" t="s">
        <v>80</v>
      </c>
      <c r="I3" t="s">
        <v>84</v>
      </c>
      <c r="J3" t="s">
        <v>238</v>
      </c>
      <c r="K3" t="s">
        <v>239</v>
      </c>
      <c r="L3" t="s">
        <v>90</v>
      </c>
      <c r="M3" t="s">
        <v>240</v>
      </c>
      <c r="N3" t="s">
        <v>98</v>
      </c>
      <c r="O3" t="s">
        <v>241</v>
      </c>
      <c r="P3" t="s">
        <v>242</v>
      </c>
      <c r="Q3" t="s">
        <v>243</v>
      </c>
      <c r="R3" t="s">
        <v>231</v>
      </c>
      <c r="S3" t="s">
        <v>110</v>
      </c>
      <c r="T3" t="s">
        <v>112</v>
      </c>
      <c r="U3" t="s">
        <v>244</v>
      </c>
      <c r="V3" t="s">
        <v>245</v>
      </c>
      <c r="W3" t="s">
        <v>246</v>
      </c>
      <c r="X3" t="s">
        <v>247</v>
      </c>
      <c r="Y3" t="s">
        <v>220</v>
      </c>
      <c r="Z3" t="s">
        <v>232</v>
      </c>
      <c r="AA3" t="s">
        <v>363</v>
      </c>
      <c r="AB3" t="s">
        <v>130</v>
      </c>
      <c r="AC3" t="s">
        <v>342</v>
      </c>
      <c r="AD3" t="s">
        <v>248</v>
      </c>
      <c r="AE3" t="s">
        <v>133</v>
      </c>
      <c r="AF3" t="s">
        <v>138</v>
      </c>
      <c r="AG3" t="s">
        <v>249</v>
      </c>
      <c r="AH3" t="s">
        <v>366</v>
      </c>
      <c r="AI3" t="s">
        <v>368</v>
      </c>
      <c r="AJ3" t="s">
        <v>371</v>
      </c>
      <c r="AK3" t="s">
        <v>221</v>
      </c>
      <c r="AL3" t="s">
        <v>222</v>
      </c>
      <c r="AM3" t="s">
        <v>233</v>
      </c>
      <c r="AN3" t="s">
        <v>53</v>
      </c>
    </row>
    <row r="4" spans="1:40" x14ac:dyDescent="0.4">
      <c r="A4" t="s">
        <v>55</v>
      </c>
      <c r="B4" t="s">
        <v>61</v>
      </c>
      <c r="C4" t="s">
        <v>64</v>
      </c>
      <c r="D4" t="s">
        <v>250</v>
      </c>
      <c r="E4" t="s">
        <v>70</v>
      </c>
      <c r="F4" t="s">
        <v>73</v>
      </c>
      <c r="G4" t="s">
        <v>78</v>
      </c>
      <c r="H4" t="s">
        <v>228</v>
      </c>
      <c r="I4" t="s">
        <v>251</v>
      </c>
      <c r="J4" t="s">
        <v>252</v>
      </c>
      <c r="K4" t="s">
        <v>253</v>
      </c>
      <c r="L4" t="s">
        <v>234</v>
      </c>
      <c r="M4" t="s">
        <v>254</v>
      </c>
      <c r="N4" t="s">
        <v>255</v>
      </c>
      <c r="O4" t="s">
        <v>256</v>
      </c>
      <c r="P4" t="s">
        <v>257</v>
      </c>
      <c r="Q4" t="s">
        <v>258</v>
      </c>
      <c r="R4" t="s">
        <v>259</v>
      </c>
      <c r="S4" t="s">
        <v>260</v>
      </c>
      <c r="T4" t="s">
        <v>113</v>
      </c>
      <c r="U4" t="s">
        <v>117</v>
      </c>
      <c r="V4" t="s">
        <v>261</v>
      </c>
      <c r="W4" t="s">
        <v>262</v>
      </c>
      <c r="X4" t="s">
        <v>263</v>
      </c>
      <c r="Y4" t="s">
        <v>223</v>
      </c>
      <c r="Z4" t="s">
        <v>129</v>
      </c>
      <c r="AB4" t="s">
        <v>53</v>
      </c>
      <c r="AC4" t="s">
        <v>131</v>
      </c>
      <c r="AD4" t="s">
        <v>264</v>
      </c>
      <c r="AE4" t="s">
        <v>134</v>
      </c>
      <c r="AF4" t="s">
        <v>139</v>
      </c>
      <c r="AG4" t="s">
        <v>265</v>
      </c>
      <c r="AH4" t="s">
        <v>53</v>
      </c>
      <c r="AI4" t="s">
        <v>369</v>
      </c>
      <c r="AJ4" t="s">
        <v>372</v>
      </c>
      <c r="AK4" t="s">
        <v>53</v>
      </c>
      <c r="AM4" t="s">
        <v>53</v>
      </c>
      <c r="AN4" t="s">
        <v>53</v>
      </c>
    </row>
    <row r="5" spans="1:40" x14ac:dyDescent="0.4">
      <c r="A5" t="s">
        <v>266</v>
      </c>
      <c r="B5" t="s">
        <v>267</v>
      </c>
      <c r="C5" t="s">
        <v>65</v>
      </c>
      <c r="D5" t="s">
        <v>343</v>
      </c>
      <c r="E5" t="s">
        <v>71</v>
      </c>
      <c r="F5" t="s">
        <v>74</v>
      </c>
      <c r="G5" t="s">
        <v>344</v>
      </c>
      <c r="H5" t="s">
        <v>81</v>
      </c>
      <c r="I5" t="s">
        <v>85</v>
      </c>
      <c r="J5" t="s">
        <v>87</v>
      </c>
      <c r="K5" t="s">
        <v>268</v>
      </c>
      <c r="L5" t="s">
        <v>269</v>
      </c>
      <c r="M5" t="s">
        <v>229</v>
      </c>
      <c r="N5" t="s">
        <v>235</v>
      </c>
      <c r="O5" t="s">
        <v>345</v>
      </c>
      <c r="P5" t="s">
        <v>346</v>
      </c>
      <c r="Q5" t="s">
        <v>270</v>
      </c>
      <c r="R5" t="s">
        <v>106</v>
      </c>
      <c r="S5" t="s">
        <v>271</v>
      </c>
      <c r="T5" t="s">
        <v>114</v>
      </c>
      <c r="U5" t="s">
        <v>118</v>
      </c>
      <c r="V5" t="s">
        <v>272</v>
      </c>
      <c r="W5" t="s">
        <v>347</v>
      </c>
      <c r="X5" t="s">
        <v>273</v>
      </c>
      <c r="Y5" t="s">
        <v>224</v>
      </c>
      <c r="Z5" t="s">
        <v>53</v>
      </c>
      <c r="AB5" t="s">
        <v>53</v>
      </c>
      <c r="AC5" t="s">
        <v>132</v>
      </c>
      <c r="AD5" t="s">
        <v>53</v>
      </c>
      <c r="AE5" t="s">
        <v>274</v>
      </c>
      <c r="AF5" t="s">
        <v>140</v>
      </c>
      <c r="AG5" t="s">
        <v>275</v>
      </c>
      <c r="AH5" t="s">
        <v>53</v>
      </c>
      <c r="AI5" t="s">
        <v>53</v>
      </c>
      <c r="AJ5" t="s">
        <v>373</v>
      </c>
      <c r="AK5" t="s">
        <v>53</v>
      </c>
      <c r="AM5" t="s">
        <v>53</v>
      </c>
      <c r="AN5" t="s">
        <v>53</v>
      </c>
    </row>
    <row r="6" spans="1:40" x14ac:dyDescent="0.4">
      <c r="A6" t="s">
        <v>56</v>
      </c>
      <c r="B6" t="s">
        <v>62</v>
      </c>
      <c r="C6" t="s">
        <v>66</v>
      </c>
      <c r="D6" t="s">
        <v>348</v>
      </c>
      <c r="E6" t="s">
        <v>276</v>
      </c>
      <c r="F6" t="s">
        <v>75</v>
      </c>
      <c r="G6" t="s">
        <v>79</v>
      </c>
      <c r="H6" t="s">
        <v>277</v>
      </c>
      <c r="I6" t="s">
        <v>86</v>
      </c>
      <c r="J6" t="s">
        <v>278</v>
      </c>
      <c r="K6" t="s">
        <v>89</v>
      </c>
      <c r="L6" t="s">
        <v>91</v>
      </c>
      <c r="M6" t="s">
        <v>279</v>
      </c>
      <c r="N6" t="s">
        <v>99</v>
      </c>
      <c r="O6" t="s">
        <v>280</v>
      </c>
      <c r="P6" t="s">
        <v>281</v>
      </c>
      <c r="Q6" t="s">
        <v>282</v>
      </c>
      <c r="R6" t="s">
        <v>107</v>
      </c>
      <c r="S6" t="s">
        <v>283</v>
      </c>
      <c r="T6" t="s">
        <v>115</v>
      </c>
      <c r="U6" t="s">
        <v>284</v>
      </c>
      <c r="V6" t="s">
        <v>53</v>
      </c>
      <c r="W6" t="s">
        <v>285</v>
      </c>
      <c r="X6" t="s">
        <v>124</v>
      </c>
      <c r="Y6" t="s">
        <v>225</v>
      </c>
      <c r="Z6" t="s">
        <v>53</v>
      </c>
      <c r="AB6" t="s">
        <v>53</v>
      </c>
      <c r="AC6" t="s">
        <v>53</v>
      </c>
      <c r="AD6" t="s">
        <v>53</v>
      </c>
      <c r="AE6" t="s">
        <v>135</v>
      </c>
      <c r="AF6" t="s">
        <v>141</v>
      </c>
      <c r="AG6" t="s">
        <v>142</v>
      </c>
      <c r="AH6" t="s">
        <v>53</v>
      </c>
      <c r="AI6" t="s">
        <v>53</v>
      </c>
      <c r="AJ6" t="s">
        <v>374</v>
      </c>
      <c r="AK6" t="s">
        <v>53</v>
      </c>
      <c r="AM6" t="s">
        <v>53</v>
      </c>
      <c r="AN6" t="s">
        <v>53</v>
      </c>
    </row>
    <row r="7" spans="1:40" x14ac:dyDescent="0.4">
      <c r="A7" t="s">
        <v>57</v>
      </c>
      <c r="B7" t="s">
        <v>63</v>
      </c>
      <c r="C7" t="s">
        <v>286</v>
      </c>
      <c r="D7" t="s">
        <v>53</v>
      </c>
      <c r="E7" t="s">
        <v>53</v>
      </c>
      <c r="F7" t="s">
        <v>76</v>
      </c>
      <c r="G7" t="s">
        <v>53</v>
      </c>
      <c r="H7" t="s">
        <v>82</v>
      </c>
      <c r="I7" t="s">
        <v>287</v>
      </c>
      <c r="J7" t="s">
        <v>236</v>
      </c>
      <c r="K7" t="s">
        <v>53</v>
      </c>
      <c r="L7" t="s">
        <v>92</v>
      </c>
      <c r="M7" t="s">
        <v>97</v>
      </c>
      <c r="N7" t="s">
        <v>100</v>
      </c>
      <c r="O7" t="s">
        <v>102</v>
      </c>
      <c r="P7" t="s">
        <v>104</v>
      </c>
      <c r="Q7" t="s">
        <v>53</v>
      </c>
      <c r="R7" t="s">
        <v>108</v>
      </c>
      <c r="S7" t="s">
        <v>288</v>
      </c>
      <c r="T7" t="s">
        <v>116</v>
      </c>
      <c r="U7" t="s">
        <v>119</v>
      </c>
      <c r="V7" t="s">
        <v>53</v>
      </c>
      <c r="W7" t="s">
        <v>289</v>
      </c>
      <c r="X7" t="s">
        <v>290</v>
      </c>
      <c r="Y7" t="s">
        <v>128</v>
      </c>
      <c r="Z7" t="s">
        <v>53</v>
      </c>
      <c r="AB7" t="s">
        <v>53</v>
      </c>
      <c r="AC7" t="s">
        <v>53</v>
      </c>
      <c r="AD7" t="s">
        <v>53</v>
      </c>
      <c r="AE7" t="s">
        <v>136</v>
      </c>
      <c r="AF7" t="s">
        <v>53</v>
      </c>
      <c r="AG7" t="s">
        <v>53</v>
      </c>
      <c r="AH7" t="s">
        <v>53</v>
      </c>
      <c r="AI7" t="s">
        <v>53</v>
      </c>
      <c r="AJ7" t="s">
        <v>53</v>
      </c>
      <c r="AK7" t="s">
        <v>53</v>
      </c>
      <c r="AM7" t="s">
        <v>53</v>
      </c>
      <c r="AN7" t="s">
        <v>53</v>
      </c>
    </row>
    <row r="8" spans="1:40" x14ac:dyDescent="0.4">
      <c r="A8" t="s">
        <v>291</v>
      </c>
      <c r="B8" t="s">
        <v>292</v>
      </c>
      <c r="C8" t="s">
        <v>293</v>
      </c>
      <c r="D8" t="s">
        <v>53</v>
      </c>
      <c r="E8" t="s">
        <v>53</v>
      </c>
      <c r="F8" t="s">
        <v>294</v>
      </c>
      <c r="G8" t="s">
        <v>53</v>
      </c>
      <c r="H8" t="s">
        <v>295</v>
      </c>
      <c r="I8" t="s">
        <v>53</v>
      </c>
      <c r="J8" t="s">
        <v>88</v>
      </c>
      <c r="K8" t="s">
        <v>53</v>
      </c>
      <c r="L8" t="s">
        <v>93</v>
      </c>
      <c r="M8" t="s">
        <v>296</v>
      </c>
      <c r="N8" t="s">
        <v>101</v>
      </c>
      <c r="O8" t="s">
        <v>103</v>
      </c>
      <c r="P8" t="s">
        <v>349</v>
      </c>
      <c r="Q8" t="s">
        <v>53</v>
      </c>
      <c r="R8" t="s">
        <v>109</v>
      </c>
      <c r="S8" t="s">
        <v>111</v>
      </c>
      <c r="T8" t="s">
        <v>297</v>
      </c>
      <c r="U8" t="s">
        <v>120</v>
      </c>
      <c r="V8" t="s">
        <v>53</v>
      </c>
      <c r="W8" t="s">
        <v>123</v>
      </c>
      <c r="X8" t="s">
        <v>298</v>
      </c>
      <c r="Y8" t="s">
        <v>53</v>
      </c>
      <c r="Z8" t="s">
        <v>53</v>
      </c>
      <c r="AB8" t="s">
        <v>53</v>
      </c>
      <c r="AC8" t="s">
        <v>53</v>
      </c>
      <c r="AD8" t="s">
        <v>53</v>
      </c>
      <c r="AE8" t="s">
        <v>137</v>
      </c>
      <c r="AF8" t="s">
        <v>53</v>
      </c>
      <c r="AG8" t="s">
        <v>53</v>
      </c>
      <c r="AH8" t="s">
        <v>53</v>
      </c>
      <c r="AI8" t="s">
        <v>53</v>
      </c>
      <c r="AJ8" t="s">
        <v>53</v>
      </c>
      <c r="AK8" t="s">
        <v>53</v>
      </c>
      <c r="AM8" t="s">
        <v>53</v>
      </c>
      <c r="AN8" t="s">
        <v>53</v>
      </c>
    </row>
    <row r="9" spans="1:40" x14ac:dyDescent="0.4">
      <c r="A9" t="s">
        <v>299</v>
      </c>
      <c r="B9" t="s">
        <v>53</v>
      </c>
      <c r="C9" t="s">
        <v>67</v>
      </c>
      <c r="D9" t="s">
        <v>53</v>
      </c>
      <c r="E9" t="s">
        <v>53</v>
      </c>
      <c r="F9" t="s">
        <v>53</v>
      </c>
      <c r="G9" t="s">
        <v>53</v>
      </c>
      <c r="H9" t="s">
        <v>83</v>
      </c>
      <c r="I9" t="s">
        <v>53</v>
      </c>
      <c r="J9" t="s">
        <v>53</v>
      </c>
      <c r="K9" t="s">
        <v>53</v>
      </c>
      <c r="L9" t="s">
        <v>94</v>
      </c>
      <c r="M9" t="s">
        <v>300</v>
      </c>
      <c r="N9" t="s">
        <v>53</v>
      </c>
      <c r="O9" t="s">
        <v>53</v>
      </c>
      <c r="P9" t="s">
        <v>230</v>
      </c>
      <c r="Q9" t="s">
        <v>53</v>
      </c>
      <c r="R9" t="s">
        <v>301</v>
      </c>
      <c r="S9" t="s">
        <v>53</v>
      </c>
      <c r="T9" t="s">
        <v>53</v>
      </c>
      <c r="U9" t="s">
        <v>121</v>
      </c>
      <c r="V9" t="s">
        <v>53</v>
      </c>
      <c r="W9" t="s">
        <v>53</v>
      </c>
      <c r="X9" t="s">
        <v>125</v>
      </c>
      <c r="Y9" t="s">
        <v>53</v>
      </c>
      <c r="Z9" t="s">
        <v>53</v>
      </c>
      <c r="AB9" t="s">
        <v>53</v>
      </c>
      <c r="AC9" t="s">
        <v>53</v>
      </c>
      <c r="AD9" t="s">
        <v>53</v>
      </c>
      <c r="AE9" t="s">
        <v>53</v>
      </c>
      <c r="AF9" t="s">
        <v>53</v>
      </c>
      <c r="AG9" t="s">
        <v>53</v>
      </c>
      <c r="AH9" t="s">
        <v>53</v>
      </c>
      <c r="AI9" t="s">
        <v>53</v>
      </c>
      <c r="AJ9" t="s">
        <v>53</v>
      </c>
      <c r="AK9" t="s">
        <v>53</v>
      </c>
      <c r="AM9" t="s">
        <v>53</v>
      </c>
      <c r="AN9" t="s">
        <v>53</v>
      </c>
    </row>
    <row r="10" spans="1:40" x14ac:dyDescent="0.4">
      <c r="A10" t="s">
        <v>58</v>
      </c>
      <c r="B10" t="s">
        <v>53</v>
      </c>
      <c r="C10" t="s">
        <v>302</v>
      </c>
      <c r="D10" t="s">
        <v>53</v>
      </c>
      <c r="E10" t="s">
        <v>53</v>
      </c>
      <c r="F10" t="s">
        <v>53</v>
      </c>
      <c r="G10" t="s">
        <v>53</v>
      </c>
      <c r="H10" t="s">
        <v>53</v>
      </c>
      <c r="I10" t="s">
        <v>53</v>
      </c>
      <c r="J10" t="s">
        <v>53</v>
      </c>
      <c r="K10" t="s">
        <v>53</v>
      </c>
      <c r="L10" t="s">
        <v>95</v>
      </c>
      <c r="M10" t="s">
        <v>303</v>
      </c>
      <c r="N10" t="s">
        <v>53</v>
      </c>
      <c r="O10" t="s">
        <v>53</v>
      </c>
      <c r="P10" t="s">
        <v>304</v>
      </c>
      <c r="Q10" t="s">
        <v>53</v>
      </c>
      <c r="R10" t="s">
        <v>305</v>
      </c>
      <c r="S10" t="s">
        <v>53</v>
      </c>
      <c r="T10" t="s">
        <v>53</v>
      </c>
      <c r="U10" t="s">
        <v>122</v>
      </c>
      <c r="V10" t="s">
        <v>53</v>
      </c>
      <c r="W10" t="s">
        <v>53</v>
      </c>
      <c r="X10" t="s">
        <v>126</v>
      </c>
      <c r="Y10" t="s">
        <v>53</v>
      </c>
      <c r="Z10" t="s">
        <v>53</v>
      </c>
      <c r="AB10" t="s">
        <v>53</v>
      </c>
      <c r="AC10" t="s">
        <v>53</v>
      </c>
      <c r="AD10" t="s">
        <v>53</v>
      </c>
      <c r="AE10" t="s">
        <v>53</v>
      </c>
      <c r="AF10" t="s">
        <v>53</v>
      </c>
      <c r="AG10" t="s">
        <v>53</v>
      </c>
      <c r="AH10" t="s">
        <v>53</v>
      </c>
      <c r="AI10" t="s">
        <v>53</v>
      </c>
      <c r="AJ10" t="s">
        <v>53</v>
      </c>
      <c r="AK10" t="s">
        <v>53</v>
      </c>
      <c r="AM10" t="s">
        <v>53</v>
      </c>
      <c r="AN10" t="s">
        <v>53</v>
      </c>
    </row>
    <row r="11" spans="1:40" x14ac:dyDescent="0.4">
      <c r="A11" t="s">
        <v>59</v>
      </c>
      <c r="B11" t="s">
        <v>53</v>
      </c>
      <c r="C11" t="s">
        <v>68</v>
      </c>
      <c r="D11" t="s">
        <v>53</v>
      </c>
      <c r="E11" t="s">
        <v>53</v>
      </c>
      <c r="F11" t="s">
        <v>53</v>
      </c>
      <c r="G11" t="s">
        <v>53</v>
      </c>
      <c r="H11" t="s">
        <v>53</v>
      </c>
      <c r="I11" t="s">
        <v>53</v>
      </c>
      <c r="J11" t="s">
        <v>53</v>
      </c>
      <c r="K11" t="s">
        <v>53</v>
      </c>
      <c r="L11" t="s">
        <v>96</v>
      </c>
      <c r="M11" t="s">
        <v>306</v>
      </c>
      <c r="N11" t="s">
        <v>53</v>
      </c>
      <c r="O11" t="s">
        <v>53</v>
      </c>
      <c r="P11" t="s">
        <v>105</v>
      </c>
      <c r="Q11" t="s">
        <v>53</v>
      </c>
      <c r="R11" t="s">
        <v>53</v>
      </c>
      <c r="S11" t="s">
        <v>53</v>
      </c>
      <c r="T11" t="s">
        <v>53</v>
      </c>
      <c r="U11" t="s">
        <v>53</v>
      </c>
      <c r="V11" t="s">
        <v>53</v>
      </c>
      <c r="W11" t="s">
        <v>53</v>
      </c>
      <c r="X11" t="s">
        <v>127</v>
      </c>
      <c r="Y11" t="s">
        <v>53</v>
      </c>
      <c r="Z11" t="s">
        <v>53</v>
      </c>
      <c r="AB11" t="s">
        <v>53</v>
      </c>
      <c r="AC11" t="s">
        <v>53</v>
      </c>
      <c r="AD11" t="s">
        <v>53</v>
      </c>
      <c r="AE11" t="s">
        <v>53</v>
      </c>
      <c r="AF11" t="s">
        <v>53</v>
      </c>
      <c r="AG11" t="s">
        <v>53</v>
      </c>
      <c r="AH11" t="s">
        <v>53</v>
      </c>
      <c r="AI11" t="s">
        <v>53</v>
      </c>
      <c r="AJ11" t="s">
        <v>53</v>
      </c>
      <c r="AK11" t="s">
        <v>53</v>
      </c>
      <c r="AM11" t="s">
        <v>53</v>
      </c>
      <c r="AN11" t="s">
        <v>53</v>
      </c>
    </row>
  </sheetData>
  <phoneticPr fontId="4"/>
  <pageMargins left="0" right="0" top="0.74803149606299213" bottom="0.74803149606299213" header="0.31496062992125984" footer="0.31496062992125984"/>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B35"/>
  <sheetViews>
    <sheetView showGridLines="0" view="pageBreakPreview" zoomScaleNormal="100" zoomScaleSheetLayoutView="100" workbookViewId="0"/>
  </sheetViews>
  <sheetFormatPr defaultColWidth="2.875" defaultRowHeight="18.75" x14ac:dyDescent="0.4"/>
  <cols>
    <col min="1" max="1" width="2.25" customWidth="1"/>
    <col min="2" max="2" width="2.625" customWidth="1"/>
    <col min="4" max="4" width="3.375" customWidth="1"/>
    <col min="8" max="8" width="3" customWidth="1"/>
  </cols>
  <sheetData>
    <row r="1" spans="1:28" x14ac:dyDescent="0.4">
      <c r="A1" s="71" t="s">
        <v>417</v>
      </c>
    </row>
    <row r="3" spans="1:28" x14ac:dyDescent="0.4">
      <c r="A3" s="88" t="s">
        <v>185</v>
      </c>
      <c r="B3" s="88"/>
      <c r="C3" s="88"/>
      <c r="D3" s="88"/>
      <c r="E3" s="88"/>
      <c r="F3" s="88"/>
      <c r="G3" s="88"/>
      <c r="H3" s="88"/>
      <c r="I3" s="88"/>
      <c r="J3" s="88"/>
      <c r="K3" s="88"/>
      <c r="L3" s="88"/>
      <c r="M3" s="88"/>
      <c r="N3" s="88"/>
      <c r="O3" s="88"/>
      <c r="P3" s="88"/>
      <c r="Q3" s="88"/>
      <c r="R3" s="88"/>
      <c r="S3" s="88"/>
      <c r="T3" s="88"/>
      <c r="U3" s="88"/>
      <c r="V3" s="88"/>
      <c r="W3" s="88"/>
      <c r="X3" s="88"/>
      <c r="Y3" s="88"/>
      <c r="Z3" s="88"/>
      <c r="AA3" s="88"/>
      <c r="AB3" s="88"/>
    </row>
    <row r="5" spans="1:28" x14ac:dyDescent="0.4">
      <c r="T5" s="89" t="str">
        <f>'別紙１．基本的事項'!R5</f>
        <v>　</v>
      </c>
      <c r="U5" s="89"/>
      <c r="V5" t="s">
        <v>2</v>
      </c>
      <c r="W5" s="89" t="str">
        <f>'別紙１．基本的事項'!V5</f>
        <v>　</v>
      </c>
      <c r="X5" s="89"/>
      <c r="Y5" t="s">
        <v>3</v>
      </c>
      <c r="Z5" s="89" t="str">
        <f>'別紙１．基本的事項'!Y5</f>
        <v>　</v>
      </c>
      <c r="AA5" s="89"/>
      <c r="AB5" t="s">
        <v>4</v>
      </c>
    </row>
    <row r="7" spans="1:28" x14ac:dyDescent="0.4">
      <c r="B7" t="s">
        <v>28</v>
      </c>
    </row>
    <row r="8" spans="1:28" x14ac:dyDescent="0.4">
      <c r="R8" s="1" t="s">
        <v>29</v>
      </c>
      <c r="T8" t="str">
        <f>IF('別紙１．基本的事項'!D10="","",'別紙１．基本的事項'!D10)</f>
        <v/>
      </c>
      <c r="U8" s="72"/>
    </row>
    <row r="9" spans="1:28" x14ac:dyDescent="0.4">
      <c r="R9" s="1" t="s">
        <v>5</v>
      </c>
      <c r="T9" t="str">
        <f>IF('別紙１．基本的事項'!D7="","",'別紙１．基本的事項'!D7)</f>
        <v/>
      </c>
    </row>
    <row r="10" spans="1:28" x14ac:dyDescent="0.4">
      <c r="R10" s="1" t="s">
        <v>30</v>
      </c>
      <c r="T10" t="str">
        <f>IF('別紙１．基本的事項'!D8="","",'別紙１．基本的事項'!D8)</f>
        <v/>
      </c>
    </row>
    <row r="13" spans="1:28" x14ac:dyDescent="0.4">
      <c r="A13" s="90" t="s">
        <v>186</v>
      </c>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row>
    <row r="14" spans="1:28" x14ac:dyDescent="0.4">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row>
    <row r="17" spans="1:28" x14ac:dyDescent="0.4">
      <c r="A17" s="88" t="s">
        <v>143</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row>
    <row r="19" spans="1:28" x14ac:dyDescent="0.4">
      <c r="A19" t="s">
        <v>188</v>
      </c>
    </row>
    <row r="20" spans="1:28" x14ac:dyDescent="0.4">
      <c r="A20" s="20" t="s">
        <v>350</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row>
    <row r="21" spans="1:28" x14ac:dyDescent="0.4">
      <c r="A21" s="20"/>
      <c r="B21" s="20"/>
      <c r="C21" s="20"/>
      <c r="D21" s="87" t="s">
        <v>31</v>
      </c>
      <c r="E21" s="87"/>
      <c r="F21" s="87"/>
      <c r="G21" s="20" t="s">
        <v>146</v>
      </c>
      <c r="H21" s="20" t="str">
        <f>IF('別紙１．基本的事項'!D18="","",'別紙１．基本的事項'!D18)</f>
        <v/>
      </c>
      <c r="I21" s="20"/>
      <c r="J21" s="20"/>
      <c r="K21" s="20"/>
      <c r="L21" s="20"/>
      <c r="M21" s="20"/>
      <c r="N21" s="20"/>
      <c r="O21" s="20"/>
      <c r="P21" s="20"/>
      <c r="Q21" s="20"/>
      <c r="R21" s="20"/>
      <c r="S21" s="20"/>
      <c r="T21" s="20"/>
      <c r="U21" s="20"/>
      <c r="V21" s="20"/>
      <c r="W21" s="20"/>
      <c r="X21" s="20"/>
      <c r="Y21" s="20"/>
      <c r="Z21" s="20"/>
      <c r="AA21" s="20"/>
      <c r="AB21" s="20"/>
    </row>
    <row r="22" spans="1:28" x14ac:dyDescent="0.4">
      <c r="A22" s="20"/>
      <c r="B22" s="20"/>
      <c r="C22" s="20"/>
      <c r="D22" s="87" t="s">
        <v>187</v>
      </c>
      <c r="E22" s="87"/>
      <c r="F22" s="87"/>
      <c r="G22" s="20" t="s">
        <v>146</v>
      </c>
      <c r="H22" s="20" t="str">
        <f>IF('別紙１．基本的事項'!R17="","",'別紙１．基本的事項'!R17)</f>
        <v/>
      </c>
      <c r="I22" s="20"/>
      <c r="J22" s="20"/>
      <c r="K22" s="20"/>
      <c r="L22" s="20"/>
      <c r="M22" s="20"/>
      <c r="N22" s="20"/>
      <c r="O22" s="20"/>
      <c r="P22" s="20"/>
      <c r="Q22" s="20"/>
      <c r="R22" s="20"/>
      <c r="S22" s="20"/>
      <c r="T22" s="20"/>
      <c r="U22" s="20"/>
      <c r="V22" s="20"/>
      <c r="W22" s="20"/>
      <c r="X22" s="20"/>
      <c r="Y22" s="20"/>
      <c r="Z22" s="20"/>
      <c r="AA22" s="20"/>
      <c r="AB22" s="20"/>
    </row>
    <row r="23" spans="1:28" x14ac:dyDescent="0.4">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row>
    <row r="24" spans="1:28" x14ac:dyDescent="0.4">
      <c r="A24" s="64" t="s">
        <v>189</v>
      </c>
      <c r="B24" s="6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row>
    <row r="25" spans="1:28" x14ac:dyDescent="0.4">
      <c r="A25" s="20"/>
      <c r="B25" s="20"/>
      <c r="C25" s="20"/>
      <c r="D25" s="64" t="s">
        <v>165</v>
      </c>
      <c r="E25" s="20"/>
      <c r="F25" s="20"/>
      <c r="G25" s="20"/>
      <c r="H25" s="73" t="str">
        <f>IF('別紙１．基本的事項'!G19="","",'別紙１．基本的事項'!G19)</f>
        <v/>
      </c>
      <c r="I25" s="20"/>
      <c r="J25" s="20"/>
      <c r="K25" s="20"/>
      <c r="L25" s="20"/>
      <c r="M25" s="20"/>
      <c r="N25" s="20"/>
      <c r="O25" s="20"/>
      <c r="P25" s="20"/>
      <c r="Q25" s="20"/>
      <c r="R25" s="20"/>
      <c r="S25" s="20"/>
      <c r="T25" s="20"/>
      <c r="U25" s="20"/>
      <c r="V25" s="20"/>
      <c r="W25" s="20"/>
      <c r="X25" s="20"/>
      <c r="Y25" s="20"/>
      <c r="Z25" s="20"/>
      <c r="AA25" s="20"/>
      <c r="AB25" s="20"/>
    </row>
    <row r="26" spans="1:28" x14ac:dyDescent="0.4">
      <c r="A26" s="20"/>
      <c r="B26" s="20"/>
      <c r="C26" s="20"/>
      <c r="D26" s="64" t="s">
        <v>166</v>
      </c>
      <c r="E26" s="20"/>
      <c r="F26" s="20"/>
      <c r="G26" s="20"/>
      <c r="H26" s="91" t="str">
        <f>IF('別紙１．基本的事項'!G20="","",'別紙１．基本的事項'!G20)</f>
        <v/>
      </c>
      <c r="I26" s="91"/>
      <c r="J26" s="91"/>
      <c r="K26" s="91"/>
      <c r="L26" s="91"/>
      <c r="M26" s="91"/>
      <c r="N26" s="91"/>
      <c r="O26" s="91"/>
      <c r="P26" s="91"/>
      <c r="Q26" s="91"/>
      <c r="R26" s="91"/>
      <c r="S26" s="91"/>
      <c r="T26" s="91"/>
      <c r="U26" s="91"/>
      <c r="V26" s="91"/>
      <c r="W26" s="91"/>
      <c r="X26" s="91"/>
      <c r="Y26" s="91"/>
      <c r="Z26" s="91"/>
      <c r="AA26" s="91"/>
      <c r="AB26" s="20"/>
    </row>
    <row r="27" spans="1:28" x14ac:dyDescent="0.4">
      <c r="A27" s="20"/>
      <c r="B27" s="20"/>
      <c r="C27" s="20"/>
      <c r="D27" s="64" t="s">
        <v>167</v>
      </c>
      <c r="E27" s="20"/>
      <c r="F27" s="20"/>
      <c r="G27" s="20"/>
      <c r="H27" s="91" t="str">
        <f>IF('別紙１．基本的事項'!G21="","",'別紙１．基本的事項'!G21)</f>
        <v/>
      </c>
      <c r="I27" s="91"/>
      <c r="J27" s="91"/>
      <c r="K27" s="91"/>
      <c r="L27" s="91"/>
      <c r="M27" s="91"/>
      <c r="N27" s="91"/>
      <c r="O27" s="91"/>
      <c r="P27" s="91"/>
      <c r="Q27" s="91"/>
      <c r="R27" s="91"/>
      <c r="S27" s="91"/>
      <c r="T27" s="91"/>
      <c r="U27" s="91"/>
      <c r="V27" s="91"/>
      <c r="W27" s="91"/>
      <c r="X27" s="91"/>
      <c r="Y27" s="91"/>
      <c r="Z27" s="91"/>
      <c r="AA27" s="91"/>
      <c r="AB27" s="20"/>
    </row>
    <row r="28" spans="1:28" x14ac:dyDescent="0.4">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8" x14ac:dyDescent="0.4">
      <c r="A29" s="64" t="s">
        <v>410</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8" x14ac:dyDescent="0.4">
      <c r="A30" s="20"/>
      <c r="B30" s="20"/>
      <c r="C30" s="20"/>
      <c r="D30" s="86" t="str">
        <f>IF('別紙２．措置実施計画（県の認定要件）'!G8="","",'別紙２．措置実施計画（県の認定要件）'!G8)</f>
        <v/>
      </c>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1:28" x14ac:dyDescent="0.4">
      <c r="A31" s="20"/>
      <c r="B31" s="20"/>
      <c r="C31" s="20"/>
      <c r="D31" s="86"/>
      <c r="E31" s="86"/>
      <c r="F31" s="86"/>
      <c r="G31" s="86"/>
      <c r="H31" s="86"/>
      <c r="I31" s="86"/>
      <c r="J31" s="86"/>
      <c r="K31" s="86"/>
      <c r="L31" s="86"/>
      <c r="M31" s="86"/>
      <c r="N31" s="86"/>
      <c r="O31" s="86"/>
      <c r="P31" s="86"/>
      <c r="Q31" s="86"/>
      <c r="R31" s="86"/>
      <c r="S31" s="86"/>
      <c r="T31" s="86"/>
      <c r="U31" s="86"/>
      <c r="V31" s="86"/>
      <c r="W31" s="86"/>
      <c r="X31" s="86"/>
      <c r="Y31" s="86"/>
      <c r="Z31" s="86"/>
      <c r="AA31" s="86"/>
      <c r="AB31" s="86"/>
    </row>
    <row r="32" spans="1:28" x14ac:dyDescent="0.4">
      <c r="A32" s="20"/>
      <c r="B32" s="20"/>
      <c r="C32" s="20"/>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row r="33" spans="1:28" x14ac:dyDescent="0.4">
      <c r="A33" s="64" t="s">
        <v>190</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x14ac:dyDescent="0.4">
      <c r="A34" s="20"/>
      <c r="B34" s="20"/>
      <c r="C34" s="20"/>
      <c r="D34" s="64" t="s">
        <v>156</v>
      </c>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x14ac:dyDescent="0.4">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sheetData>
  <sheetProtection algorithmName="SHA-512" hashValue="dgsI6B+XjG2zbrkiZLVGLr0mTPtVmCg0ul6YW2EfhFYE+xTZ9heVA7uP3J1ySxdW9gYCQ8z0Cy37QOE/JoSkSg==" saltValue="C4dlUcENZV7dY7/FP65MxA==" spinCount="100000" sheet="1" objects="1" scenarios="1"/>
  <mergeCells count="11">
    <mergeCell ref="D30:AB32"/>
    <mergeCell ref="D21:F21"/>
    <mergeCell ref="D22:F22"/>
    <mergeCell ref="A3:AB3"/>
    <mergeCell ref="T5:U5"/>
    <mergeCell ref="W5:X5"/>
    <mergeCell ref="Z5:AA5"/>
    <mergeCell ref="A13:AB14"/>
    <mergeCell ref="A17:AB17"/>
    <mergeCell ref="H27:AA27"/>
    <mergeCell ref="H26:AA26"/>
  </mergeCells>
  <phoneticPr fontId="4"/>
  <dataValidations count="1">
    <dataValidation type="textLength" allowBlank="1" showInputMessage="1" showErrorMessage="1" error="西暦（４ケタ）で入力してください。" sqref="T5:U5 U8">
      <formula1>4</formula1>
      <formula2>4</formula2>
    </dataValidation>
  </dataValidation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G21"/>
  <sheetViews>
    <sheetView showGridLines="0" tabSelected="1" view="pageBreakPreview" zoomScaleNormal="100" zoomScaleSheetLayoutView="100" workbookViewId="0"/>
  </sheetViews>
  <sheetFormatPr defaultColWidth="3" defaultRowHeight="18.75" x14ac:dyDescent="0.4"/>
  <cols>
    <col min="29" max="29" width="79.625" customWidth="1"/>
    <col min="30" max="32" width="0" hidden="1" customWidth="1"/>
    <col min="33" max="33" width="10.25" hidden="1" customWidth="1"/>
    <col min="34" max="39" width="0" hidden="1" customWidth="1"/>
  </cols>
  <sheetData>
    <row r="1" spans="1:33" x14ac:dyDescent="0.4">
      <c r="B1" s="61" t="s">
        <v>383</v>
      </c>
    </row>
    <row r="2" spans="1:33" ht="25.5" x14ac:dyDescent="0.4">
      <c r="B2" s="67" t="str">
        <f>IF(COUNT(AD:AD)&gt;0,"エラーが"&amp;COUNT(AD:AD)&amp;"件あります。","")</f>
        <v>エラーが10件あります。</v>
      </c>
    </row>
    <row r="3" spans="1:33" ht="8.25" customHeight="1" x14ac:dyDescent="0.4"/>
    <row r="4" spans="1:33" x14ac:dyDescent="0.4">
      <c r="A4" s="145" t="s">
        <v>184</v>
      </c>
      <c r="B4" s="146"/>
      <c r="C4" s="146"/>
      <c r="D4" s="146"/>
      <c r="E4" s="145" t="s">
        <v>404</v>
      </c>
      <c r="F4" s="145"/>
      <c r="G4" s="145"/>
      <c r="H4" s="145"/>
      <c r="I4" s="145"/>
      <c r="Y4" s="20"/>
      <c r="AA4" s="66" t="s">
        <v>172</v>
      </c>
    </row>
    <row r="5" spans="1:33" x14ac:dyDescent="0.4">
      <c r="Q5" s="1" t="s">
        <v>1</v>
      </c>
      <c r="R5" s="143" t="s">
        <v>205</v>
      </c>
      <c r="S5" s="143"/>
      <c r="T5" s="143"/>
      <c r="U5" t="s">
        <v>2</v>
      </c>
      <c r="V5" s="143" t="s">
        <v>205</v>
      </c>
      <c r="W5" s="143"/>
      <c r="X5" t="s">
        <v>3</v>
      </c>
      <c r="Y5" s="143" t="s">
        <v>205</v>
      </c>
      <c r="Z5" s="143"/>
      <c r="AA5" t="s">
        <v>4</v>
      </c>
      <c r="AC5" s="63"/>
    </row>
    <row r="6" spans="1:33" ht="25.5" x14ac:dyDescent="0.4">
      <c r="A6" s="2" t="s">
        <v>173</v>
      </c>
      <c r="B6" s="2"/>
      <c r="AA6" s="1"/>
      <c r="AC6" s="60"/>
    </row>
    <row r="7" spans="1:33" x14ac:dyDescent="0.4">
      <c r="A7" s="92" t="s">
        <v>5</v>
      </c>
      <c r="B7" s="93"/>
      <c r="C7" s="94"/>
      <c r="D7" s="141"/>
      <c r="E7" s="139"/>
      <c r="F7" s="139"/>
      <c r="G7" s="139"/>
      <c r="H7" s="139"/>
      <c r="I7" s="139"/>
      <c r="J7" s="139"/>
      <c r="K7" s="139"/>
      <c r="L7" s="139"/>
      <c r="M7" s="139"/>
      <c r="N7" s="140"/>
      <c r="O7" s="92" t="s">
        <v>6</v>
      </c>
      <c r="P7" s="93"/>
      <c r="Q7" s="94"/>
      <c r="R7" s="141"/>
      <c r="S7" s="139"/>
      <c r="T7" s="139"/>
      <c r="U7" s="139"/>
      <c r="V7" s="139"/>
      <c r="W7" s="139"/>
      <c r="X7" s="139"/>
      <c r="Y7" s="139"/>
      <c r="Z7" s="139"/>
      <c r="AA7" s="140"/>
      <c r="AB7" s="61"/>
      <c r="AC7" s="61" t="str">
        <f>IF(D7="","エラー：名称を入力してください",IF(R7="","エラー：電話番号を入力してください。",""))</f>
        <v>エラー：名称を入力してください</v>
      </c>
      <c r="AD7">
        <f>IF(AC7="","",1)</f>
        <v>1</v>
      </c>
    </row>
    <row r="8" spans="1:33" x14ac:dyDescent="0.4">
      <c r="A8" s="92" t="s">
        <v>177</v>
      </c>
      <c r="B8" s="93"/>
      <c r="C8" s="94"/>
      <c r="D8" s="141"/>
      <c r="E8" s="139"/>
      <c r="F8" s="139"/>
      <c r="G8" s="139"/>
      <c r="H8" s="139"/>
      <c r="I8" s="139"/>
      <c r="J8" s="139"/>
      <c r="K8" s="139"/>
      <c r="L8" s="139"/>
      <c r="M8" s="139"/>
      <c r="N8" s="140"/>
      <c r="O8" s="116" t="s">
        <v>7</v>
      </c>
      <c r="P8" s="117"/>
      <c r="Q8" s="118"/>
      <c r="R8" s="141"/>
      <c r="S8" s="139"/>
      <c r="T8" s="139"/>
      <c r="U8" s="139"/>
      <c r="V8" s="139"/>
      <c r="W8" s="139"/>
      <c r="X8" s="139"/>
      <c r="Y8" s="139"/>
      <c r="Z8" s="139"/>
      <c r="AA8" s="140"/>
      <c r="AC8" s="61" t="str">
        <f>IF(D8="","エラー：代表者名を入力してください",IF(R8="","エラー：担当者名を入力してください。",""))</f>
        <v>エラー：代表者名を入力してください</v>
      </c>
      <c r="AD8">
        <f t="shared" ref="AD8:AD13" si="0">IF(AC8="","",1)</f>
        <v>1</v>
      </c>
    </row>
    <row r="9" spans="1:33" ht="18" customHeight="1" x14ac:dyDescent="0.4">
      <c r="A9" s="107" t="s">
        <v>168</v>
      </c>
      <c r="B9" s="130"/>
      <c r="C9" s="131"/>
      <c r="D9" s="80" t="s">
        <v>8</v>
      </c>
      <c r="E9" s="135"/>
      <c r="F9" s="136"/>
      <c r="G9" s="136"/>
      <c r="H9" s="136"/>
      <c r="I9" s="136"/>
      <c r="J9" s="136"/>
      <c r="K9" s="136"/>
      <c r="L9" s="136"/>
      <c r="M9" s="136"/>
      <c r="N9" s="137"/>
      <c r="O9" s="92" t="s">
        <v>9</v>
      </c>
      <c r="P9" s="93"/>
      <c r="Q9" s="94"/>
      <c r="R9" s="138"/>
      <c r="S9" s="139"/>
      <c r="T9" s="139"/>
      <c r="U9" s="139"/>
      <c r="V9" s="139"/>
      <c r="W9" s="139"/>
      <c r="X9" s="139"/>
      <c r="Y9" s="139"/>
      <c r="Z9" s="139"/>
      <c r="AA9" s="140"/>
      <c r="AC9" s="61" t="str">
        <f>IF(E9="","エラー：郵便番号を入力してください。",IF(R9="","エラー：メールアドレスを入力してください。",""))</f>
        <v>エラー：郵便番号を入力してください。</v>
      </c>
      <c r="AD9">
        <f t="shared" si="0"/>
        <v>1</v>
      </c>
      <c r="AG9" t="s">
        <v>382</v>
      </c>
    </row>
    <row r="10" spans="1:33" ht="18" customHeight="1" x14ac:dyDescent="0.4">
      <c r="A10" s="132"/>
      <c r="B10" s="133"/>
      <c r="C10" s="134"/>
      <c r="D10" s="141"/>
      <c r="E10" s="139"/>
      <c r="F10" s="139"/>
      <c r="G10" s="139"/>
      <c r="H10" s="139"/>
      <c r="I10" s="139"/>
      <c r="J10" s="139"/>
      <c r="K10" s="139"/>
      <c r="L10" s="139"/>
      <c r="M10" s="139"/>
      <c r="N10" s="140"/>
      <c r="O10" s="92" t="s">
        <v>10</v>
      </c>
      <c r="P10" s="93"/>
      <c r="Q10" s="94"/>
      <c r="R10" s="142"/>
      <c r="S10" s="142"/>
      <c r="T10" s="142"/>
      <c r="U10" t="s">
        <v>2</v>
      </c>
      <c r="V10" s="143"/>
      <c r="W10" s="143"/>
      <c r="X10" t="s">
        <v>3</v>
      </c>
      <c r="Y10" s="144"/>
      <c r="Z10" s="144"/>
      <c r="AA10" s="8" t="s">
        <v>4</v>
      </c>
      <c r="AC10" s="61" t="str">
        <f>IF(D10="","エラー：本社所在地を入力してください。",IF(AG10="-","エラー：設立日を入力してください。",""))</f>
        <v>エラー：本社所在地を入力してください。</v>
      </c>
      <c r="AD10">
        <f t="shared" si="0"/>
        <v>1</v>
      </c>
      <c r="AG10" s="58" t="str">
        <f>IF(OR(R10="",V10="",Y10=""),"-",DATE(R10,V10,Y10))</f>
        <v>-</v>
      </c>
    </row>
    <row r="11" spans="1:33" ht="18" customHeight="1" x14ac:dyDescent="0.4">
      <c r="A11" s="113" t="s">
        <v>183</v>
      </c>
      <c r="B11" s="114"/>
      <c r="C11" s="115"/>
      <c r="D11" s="122" t="s">
        <v>11</v>
      </c>
      <c r="E11" s="123"/>
      <c r="F11" s="123"/>
      <c r="G11" s="124"/>
      <c r="H11" s="124"/>
      <c r="I11" s="124"/>
      <c r="J11" s="124"/>
      <c r="K11" s="124"/>
      <c r="L11" s="124"/>
      <c r="M11" s="124"/>
      <c r="N11" s="125"/>
      <c r="O11" s="92" t="s">
        <v>145</v>
      </c>
      <c r="P11" s="93"/>
      <c r="Q11" s="94"/>
      <c r="R11" s="95"/>
      <c r="S11" s="96"/>
      <c r="T11" s="96"/>
      <c r="U11" s="96"/>
      <c r="V11" s="96"/>
      <c r="W11" s="96"/>
      <c r="X11" s="96"/>
      <c r="Y11" s="96"/>
      <c r="Z11" s="96"/>
      <c r="AA11" s="97"/>
      <c r="AC11" s="61" t="str">
        <f>IF(G11="","エラー：主たる業種を日本標準産業分類に準じて入力してください。",IF(R11="","エラー：従業員数を入力してください。",""))</f>
        <v>エラー：主たる業種を日本標準産業分類に準じて入力してください。</v>
      </c>
      <c r="AD11">
        <f t="shared" si="0"/>
        <v>1</v>
      </c>
    </row>
    <row r="12" spans="1:33" ht="18" customHeight="1" x14ac:dyDescent="0.4">
      <c r="A12" s="116"/>
      <c r="B12" s="117"/>
      <c r="C12" s="118"/>
      <c r="D12" s="126" t="s">
        <v>14</v>
      </c>
      <c r="E12" s="127"/>
      <c r="F12" s="127"/>
      <c r="G12" s="128"/>
      <c r="H12" s="128"/>
      <c r="I12" s="128"/>
      <c r="J12" s="128"/>
      <c r="K12" s="128"/>
      <c r="L12" s="128"/>
      <c r="M12" s="128"/>
      <c r="N12" s="129"/>
      <c r="O12" s="107" t="s">
        <v>12</v>
      </c>
      <c r="P12" s="108"/>
      <c r="Q12" s="109"/>
      <c r="R12" s="98" t="s">
        <v>13</v>
      </c>
      <c r="S12" s="99"/>
      <c r="T12" s="100"/>
      <c r="U12" s="101"/>
      <c r="V12" s="101"/>
      <c r="W12" s="101"/>
      <c r="X12" s="101"/>
      <c r="Y12" s="101"/>
      <c r="Z12" s="101"/>
      <c r="AA12" s="102"/>
      <c r="AC12" s="61" t="str">
        <f>IF(G12="","エラー：主たる業種を日本標準産業分類に準じて入力してください。",IF(T12="","エラー：期初（月日）を入力してください。",IF(ISERROR(DAY(T12)),"期初の月日を〇月〇日と入力してください","")))</f>
        <v>エラー：主たる業種を日本標準産業分類に準じて入力してください。</v>
      </c>
      <c r="AD12">
        <f t="shared" si="0"/>
        <v>1</v>
      </c>
    </row>
    <row r="13" spans="1:33" x14ac:dyDescent="0.4">
      <c r="A13" s="119"/>
      <c r="B13" s="120"/>
      <c r="C13" s="121"/>
      <c r="D13" s="103" t="s">
        <v>16</v>
      </c>
      <c r="E13" s="104"/>
      <c r="F13" s="104"/>
      <c r="G13" s="105"/>
      <c r="H13" s="105"/>
      <c r="I13" s="105"/>
      <c r="J13" s="105"/>
      <c r="K13" s="105"/>
      <c r="L13" s="105"/>
      <c r="M13" s="105"/>
      <c r="N13" s="106"/>
      <c r="O13" s="110"/>
      <c r="P13" s="111"/>
      <c r="Q13" s="112"/>
      <c r="R13" s="98" t="s">
        <v>15</v>
      </c>
      <c r="S13" s="99"/>
      <c r="T13" s="100"/>
      <c r="U13" s="101"/>
      <c r="V13" s="101"/>
      <c r="W13" s="101"/>
      <c r="X13" s="101"/>
      <c r="Y13" s="101"/>
      <c r="Z13" s="101"/>
      <c r="AA13" s="102"/>
      <c r="AC13" s="61" t="str">
        <f>IF(G13="","エラー：主たる業種を日本標準産業分類に準じて入力してください。",IF(T13="","エラー：期初（月日）を入力してください。",IF(ISERROR(DAY(T13)),"期初の月日を〇月〇日と入力してください","")))</f>
        <v>エラー：主たる業種を日本標準産業分類に準じて入力してください。</v>
      </c>
      <c r="AD13">
        <f t="shared" si="0"/>
        <v>1</v>
      </c>
    </row>
    <row r="14" spans="1:33" ht="9" customHeight="1" x14ac:dyDescent="0.4"/>
    <row r="16" spans="1:33" x14ac:dyDescent="0.4">
      <c r="A16" s="65" t="s">
        <v>174</v>
      </c>
    </row>
    <row r="17" spans="1:33" ht="18.75" customHeight="1" x14ac:dyDescent="0.4">
      <c r="A17" s="107" t="s">
        <v>169</v>
      </c>
      <c r="B17" s="130"/>
      <c r="C17" s="131"/>
      <c r="D17" s="80" t="s">
        <v>8</v>
      </c>
      <c r="E17" s="154"/>
      <c r="F17" s="155"/>
      <c r="G17" s="155"/>
      <c r="H17" s="155"/>
      <c r="I17" s="155"/>
      <c r="J17" s="155"/>
      <c r="K17" s="155"/>
      <c r="L17" s="155"/>
      <c r="M17" s="155"/>
      <c r="N17" s="156"/>
      <c r="O17" s="147" t="s">
        <v>178</v>
      </c>
      <c r="P17" s="114"/>
      <c r="Q17" s="115"/>
      <c r="R17" s="157"/>
      <c r="S17" s="158"/>
      <c r="T17" s="158"/>
      <c r="U17" s="158"/>
      <c r="V17" s="158"/>
      <c r="W17" s="158"/>
      <c r="X17" s="158"/>
      <c r="Y17" s="158"/>
      <c r="Z17" s="158"/>
      <c r="AA17" s="159"/>
      <c r="AC17" s="61" t="str">
        <f>IF(E17="","エラー：郵便番号を入力してください","")</f>
        <v>エラー：郵便番号を入力してください</v>
      </c>
      <c r="AD17">
        <f t="shared" ref="AD17:AD19" si="1">IF(AC17="","",1)</f>
        <v>1</v>
      </c>
    </row>
    <row r="18" spans="1:33" x14ac:dyDescent="0.4">
      <c r="A18" s="132"/>
      <c r="B18" s="133"/>
      <c r="C18" s="134"/>
      <c r="D18" s="141"/>
      <c r="E18" s="139"/>
      <c r="F18" s="139"/>
      <c r="G18" s="139"/>
      <c r="H18" s="139"/>
      <c r="I18" s="139"/>
      <c r="J18" s="139"/>
      <c r="K18" s="139"/>
      <c r="L18" s="139"/>
      <c r="M18" s="139"/>
      <c r="N18" s="140"/>
      <c r="O18" s="119"/>
      <c r="P18" s="120"/>
      <c r="Q18" s="121"/>
      <c r="R18" s="160"/>
      <c r="S18" s="161"/>
      <c r="T18" s="161"/>
      <c r="U18" s="161"/>
      <c r="V18" s="161"/>
      <c r="W18" s="161"/>
      <c r="X18" s="161"/>
      <c r="Y18" s="161"/>
      <c r="Z18" s="161"/>
      <c r="AA18" s="162"/>
      <c r="AC18" s="61" t="str">
        <f>IF(D18="","エラー：措置実施場所を入力してください",IF(R17="","エラー：実施場所事業所名を入力してください。",""))</f>
        <v>エラー：措置実施場所を入力してください</v>
      </c>
      <c r="AD18">
        <f t="shared" si="1"/>
        <v>1</v>
      </c>
    </row>
    <row r="19" spans="1:33" x14ac:dyDescent="0.4">
      <c r="A19" s="147" t="s">
        <v>175</v>
      </c>
      <c r="B19" s="114"/>
      <c r="C19" s="115"/>
      <c r="D19" s="122" t="s">
        <v>11</v>
      </c>
      <c r="E19" s="123"/>
      <c r="F19" s="123"/>
      <c r="G19" s="148"/>
      <c r="H19" s="148"/>
      <c r="I19" s="148"/>
      <c r="J19" s="148"/>
      <c r="K19" s="148"/>
      <c r="L19" s="148"/>
      <c r="M19" s="148"/>
      <c r="N19" s="149"/>
      <c r="O19" s="147" t="s">
        <v>176</v>
      </c>
      <c r="P19" s="114"/>
      <c r="Q19" s="115"/>
      <c r="R19" s="163"/>
      <c r="S19" s="164"/>
      <c r="T19" s="164"/>
      <c r="U19" s="164"/>
      <c r="V19" s="164"/>
      <c r="W19" s="164"/>
      <c r="X19" s="164"/>
      <c r="Y19" s="164"/>
      <c r="Z19" s="164"/>
      <c r="AA19" s="165"/>
      <c r="AC19" s="61" t="str">
        <f>IF(R19="","エラー：実施場所の従業員数を入力してください。","")</f>
        <v>エラー：実施場所の従業員数を入力してください。</v>
      </c>
      <c r="AD19">
        <f t="shared" si="1"/>
        <v>1</v>
      </c>
    </row>
    <row r="20" spans="1:33" x14ac:dyDescent="0.4">
      <c r="A20" s="116"/>
      <c r="B20" s="117"/>
      <c r="C20" s="118"/>
      <c r="D20" s="126" t="s">
        <v>14</v>
      </c>
      <c r="E20" s="127"/>
      <c r="F20" s="127"/>
      <c r="G20" s="150"/>
      <c r="H20" s="150"/>
      <c r="I20" s="150"/>
      <c r="J20" s="150"/>
      <c r="K20" s="150"/>
      <c r="L20" s="150"/>
      <c r="M20" s="150"/>
      <c r="N20" s="151"/>
      <c r="O20" s="119"/>
      <c r="P20" s="120"/>
      <c r="Q20" s="121"/>
      <c r="R20" s="166"/>
      <c r="S20" s="167"/>
      <c r="T20" s="167"/>
      <c r="U20" s="167"/>
      <c r="V20" s="167"/>
      <c r="W20" s="167"/>
      <c r="X20" s="167"/>
      <c r="Y20" s="167"/>
      <c r="Z20" s="167"/>
      <c r="AA20" s="168"/>
      <c r="AC20" s="61"/>
    </row>
    <row r="21" spans="1:33" ht="18.75" customHeight="1" x14ac:dyDescent="0.4">
      <c r="A21" s="119"/>
      <c r="B21" s="120"/>
      <c r="C21" s="121"/>
      <c r="D21" s="103" t="s">
        <v>16</v>
      </c>
      <c r="E21" s="104"/>
      <c r="F21" s="104"/>
      <c r="G21" s="152"/>
      <c r="H21" s="152"/>
      <c r="I21" s="152"/>
      <c r="J21" s="152"/>
      <c r="K21" s="152"/>
      <c r="L21" s="152"/>
      <c r="M21" s="152"/>
      <c r="N21" s="153"/>
      <c r="O21" s="171"/>
      <c r="P21" s="171"/>
      <c r="Q21" s="171"/>
      <c r="R21" s="169"/>
      <c r="S21" s="170"/>
      <c r="T21" s="170"/>
      <c r="U21" s="84"/>
      <c r="V21" s="170"/>
      <c r="W21" s="170"/>
      <c r="X21" s="84"/>
      <c r="Y21" s="170"/>
      <c r="Z21" s="170"/>
      <c r="AA21" s="85"/>
      <c r="AC21" s="61"/>
      <c r="AD21" t="str">
        <f t="shared" ref="AD21" si="2">IF(AC21="","",1)</f>
        <v/>
      </c>
      <c r="AG21" s="58" t="str">
        <f>IF(OR(R21="",V21="",Y21=""),"-",DATE(R21,V21,Y21))</f>
        <v>-</v>
      </c>
    </row>
  </sheetData>
  <sheetProtection algorithmName="SHA-512" hashValue="9bpfCtyGOmMImukENKQEEo8ZPK5mGr6zEFvnidx1SIAIcjBBOMgsmAI9l9vS2fagU+8GlTBVt4Kt4pDCHnGAEw==" saltValue="jqrCw+4/o/4DXQepyg1OsA==" spinCount="100000" sheet="1" objects="1" scenarios="1"/>
  <dataConsolidate/>
  <mergeCells count="54">
    <mergeCell ref="O19:Q20"/>
    <mergeCell ref="R19:AA20"/>
    <mergeCell ref="R21:T21"/>
    <mergeCell ref="V21:W21"/>
    <mergeCell ref="Y21:Z21"/>
    <mergeCell ref="O21:Q21"/>
    <mergeCell ref="A17:C18"/>
    <mergeCell ref="E17:N17"/>
    <mergeCell ref="D18:N18"/>
    <mergeCell ref="O17:Q18"/>
    <mergeCell ref="R17:AA18"/>
    <mergeCell ref="A19:C21"/>
    <mergeCell ref="D19:F19"/>
    <mergeCell ref="G19:N19"/>
    <mergeCell ref="D20:F20"/>
    <mergeCell ref="G20:N20"/>
    <mergeCell ref="D21:F21"/>
    <mergeCell ref="G21:N21"/>
    <mergeCell ref="A4:D4"/>
    <mergeCell ref="E4:I4"/>
    <mergeCell ref="R5:T5"/>
    <mergeCell ref="V5:W5"/>
    <mergeCell ref="Y5:Z5"/>
    <mergeCell ref="A7:C7"/>
    <mergeCell ref="D7:N7"/>
    <mergeCell ref="O7:Q7"/>
    <mergeCell ref="R7:AA7"/>
    <mergeCell ref="A8:C8"/>
    <mergeCell ref="D8:N8"/>
    <mergeCell ref="O8:Q8"/>
    <mergeCell ref="R8:AA8"/>
    <mergeCell ref="A9:C10"/>
    <mergeCell ref="E9:N9"/>
    <mergeCell ref="O9:Q9"/>
    <mergeCell ref="R9:AA9"/>
    <mergeCell ref="D10:N10"/>
    <mergeCell ref="O10:Q10"/>
    <mergeCell ref="R10:T10"/>
    <mergeCell ref="V10:W10"/>
    <mergeCell ref="Y10:Z10"/>
    <mergeCell ref="A11:C13"/>
    <mergeCell ref="D11:F11"/>
    <mergeCell ref="G11:N11"/>
    <mergeCell ref="D12:F12"/>
    <mergeCell ref="G12:N12"/>
    <mergeCell ref="O11:Q11"/>
    <mergeCell ref="R11:AA11"/>
    <mergeCell ref="R12:S12"/>
    <mergeCell ref="T12:AA12"/>
    <mergeCell ref="D13:F13"/>
    <mergeCell ref="G13:N13"/>
    <mergeCell ref="O12:Q13"/>
    <mergeCell ref="R13:S13"/>
    <mergeCell ref="T13:AA13"/>
  </mergeCells>
  <phoneticPr fontId="4"/>
  <dataValidations count="10">
    <dataValidation type="textLength" allowBlank="1" showInputMessage="1" showErrorMessage="1" error="西暦（４ケタ）で入力してください。" sqref="R10:T10 R21:T21">
      <formula1>4</formula1>
      <formula2>4</formula2>
    </dataValidation>
    <dataValidation type="list" allowBlank="1" showInputMessage="1" showErrorMessage="1" error="西暦（４ケタ）で入力してください。" sqref="R5:T5">
      <formula1>"　,2022,2023,2024,2025"</formula1>
    </dataValidation>
    <dataValidation type="list" allowBlank="1" showInputMessage="1" showErrorMessage="1" sqref="V5:W5">
      <formula1>"　,1,2,3,4,5,6,7,8,9,10,11,12"</formula1>
    </dataValidation>
    <dataValidation type="list" allowBlank="1" showInputMessage="1" showErrorMessage="1" sqref="Y5:Z5">
      <formula1>"　,1,2,3,4,5,6,7,8,9,10,11,12,13,14,15,16,17,18,19,20,21,22,23,24,25,26,27,28,29,30,31"</formula1>
    </dataValidation>
    <dataValidation allowBlank="1" showInputMessage="1" showErrorMessage="1" error="西暦（４ケタ）で入力してください。" sqref="R17:AA18"/>
    <dataValidation type="list" allowBlank="1" showInputMessage="1" showErrorMessage="1" errorTitle="プルダウンリストから選択してください" promptTitle="注意！" prompt="大分類を変更・入力の場合_x000a_中分類、小分類は空欄ですか？_x000a_空欄でない場合はdeleteしてから選択してください。" sqref="G19:N19">
      <formula1>INDIRECT("中分類[#見出し]")</formula1>
    </dataValidation>
    <dataValidation type="list" allowBlank="1" showErrorMessage="1" promptTitle="プルダウン" prompt="プルダウン2" sqref="G20:N20">
      <formula1>INDIRECT("中分類["&amp;G19&amp;"]")</formula1>
    </dataValidation>
    <dataValidation type="list" allowBlank="1" showInputMessage="1" showErrorMessage="1" sqref="G21:N21">
      <formula1>INDIRECT("小分類["&amp;G20&amp;"]")</formula1>
    </dataValidation>
    <dataValidation imeMode="halfAlpha" allowBlank="1" showInputMessage="1" showErrorMessage="1" sqref="R11:AA11"/>
    <dataValidation imeMode="halfAlpha" allowBlank="1" showInputMessage="1" showErrorMessage="1" error="西暦（４ケタ）で入力してください。" sqref="R19:AA20"/>
  </dataValidations>
  <pageMargins left="0.7" right="0.53333333333333333"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Z48"/>
  <sheetViews>
    <sheetView showGridLines="0" view="pageBreakPreview" topLeftCell="A16" zoomScaleNormal="100" zoomScaleSheetLayoutView="100" workbookViewId="0"/>
  </sheetViews>
  <sheetFormatPr defaultColWidth="3" defaultRowHeight="18.75" x14ac:dyDescent="0.4"/>
  <cols>
    <col min="6" max="6" width="3" customWidth="1"/>
    <col min="7" max="7" width="0.75" customWidth="1"/>
    <col min="8" max="8" width="2.25" customWidth="1"/>
    <col min="9" max="9" width="0.625" customWidth="1"/>
    <col min="18" max="18" width="0.375" customWidth="1"/>
    <col min="19" max="19" width="2.125" customWidth="1"/>
    <col min="20" max="20" width="0.875" customWidth="1"/>
    <col min="31" max="31" width="1.625" customWidth="1"/>
    <col min="32" max="32" width="1.75" customWidth="1"/>
    <col min="34" max="34" width="10.25" bestFit="1" customWidth="1"/>
    <col min="35" max="35" width="66.125" customWidth="1"/>
    <col min="36" max="36" width="3.375" hidden="1" customWidth="1"/>
    <col min="37" max="37" width="15.375" hidden="1" customWidth="1"/>
    <col min="38" max="38" width="15" hidden="1" customWidth="1"/>
    <col min="39" max="39" width="14.125" hidden="1" customWidth="1"/>
    <col min="40" max="40" width="13.25" hidden="1" customWidth="1"/>
    <col min="41" max="41" width="10.25" hidden="1" customWidth="1"/>
    <col min="42" max="77" width="3" customWidth="1"/>
  </cols>
  <sheetData>
    <row r="1" spans="1:40" x14ac:dyDescent="0.4">
      <c r="B1" s="61" t="s">
        <v>397</v>
      </c>
    </row>
    <row r="2" spans="1:40" ht="25.5" x14ac:dyDescent="0.4">
      <c r="B2" s="67" t="str">
        <f ca="1">IF(COUNT(AJ:AJ)&gt;0,"エラーが"&amp;COUNT(AJ:AJ)&amp;"件あります。","")</f>
        <v>エラーが7件あります。</v>
      </c>
    </row>
    <row r="3" spans="1:40" ht="6.75" customHeight="1" x14ac:dyDescent="0.4"/>
    <row r="4" spans="1:40" x14ac:dyDescent="0.4">
      <c r="A4" s="145" t="s">
        <v>0</v>
      </c>
      <c r="B4" s="146"/>
      <c r="C4" s="146"/>
      <c r="D4" s="146"/>
      <c r="E4" s="172" t="str">
        <f>'別紙１．基本的事項'!E4</f>
        <v>　</v>
      </c>
      <c r="F4" s="173"/>
      <c r="G4" s="173"/>
      <c r="H4" s="173"/>
      <c r="I4" s="173"/>
      <c r="J4" s="173"/>
      <c r="K4" s="173"/>
      <c r="AE4" s="18"/>
      <c r="AF4" s="66" t="s">
        <v>171</v>
      </c>
    </row>
    <row r="5" spans="1:40" x14ac:dyDescent="0.4">
      <c r="U5" s="1" t="s">
        <v>1</v>
      </c>
      <c r="V5" s="205" t="str">
        <f>'別紙１．基本的事項'!R5</f>
        <v>　</v>
      </c>
      <c r="W5" s="205"/>
      <c r="X5" s="205"/>
      <c r="Y5" t="s">
        <v>2</v>
      </c>
      <c r="Z5" s="89" t="str">
        <f>'別紙１．基本的事項'!V5</f>
        <v>　</v>
      </c>
      <c r="AA5" s="89"/>
      <c r="AB5" t="s">
        <v>3</v>
      </c>
      <c r="AC5" s="89" t="str">
        <f>'別紙１．基本的事項'!Y5</f>
        <v>　</v>
      </c>
      <c r="AD5" s="89"/>
      <c r="AE5" t="s">
        <v>4</v>
      </c>
      <c r="AH5" s="61"/>
    </row>
    <row r="6" spans="1:40" ht="9" customHeight="1" x14ac:dyDescent="0.4"/>
    <row r="7" spans="1:40" ht="25.5" x14ac:dyDescent="0.4">
      <c r="A7" s="2" t="s">
        <v>170</v>
      </c>
      <c r="V7" s="15"/>
      <c r="AH7" s="60"/>
    </row>
    <row r="8" spans="1:40" ht="18.75" customHeight="1" x14ac:dyDescent="0.4">
      <c r="A8" s="174" t="s">
        <v>411</v>
      </c>
      <c r="B8" s="224"/>
      <c r="C8" s="224"/>
      <c r="D8" s="224"/>
      <c r="E8" s="224"/>
      <c r="F8" s="224"/>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9"/>
    </row>
    <row r="9" spans="1:40" ht="19.5" x14ac:dyDescent="0.4">
      <c r="A9" s="175"/>
      <c r="B9" s="225"/>
      <c r="C9" s="225"/>
      <c r="D9" s="225"/>
      <c r="E9" s="225"/>
      <c r="F9" s="225"/>
      <c r="G9" s="230"/>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2"/>
      <c r="AH9" s="48" t="str">
        <f>IF(G8="","エラー：取組概要を入力してください。","")</f>
        <v>エラー：取組概要を入力してください。</v>
      </c>
      <c r="AJ9">
        <f>IF(AH9="","",1)</f>
        <v>1</v>
      </c>
      <c r="AL9" s="58">
        <f ca="1">TODAY()</f>
        <v>44797</v>
      </c>
    </row>
    <row r="10" spans="1:40" x14ac:dyDescent="0.4">
      <c r="A10" s="226"/>
      <c r="B10" s="226"/>
      <c r="C10" s="226"/>
      <c r="D10" s="226"/>
      <c r="E10" s="226"/>
      <c r="F10" s="226"/>
      <c r="G10" s="233"/>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5"/>
      <c r="AK10" s="49" t="s">
        <v>384</v>
      </c>
      <c r="AL10" s="49" t="s">
        <v>385</v>
      </c>
      <c r="AM10" s="49" t="s">
        <v>386</v>
      </c>
      <c r="AN10" s="49"/>
    </row>
    <row r="11" spans="1:40" ht="18.75" customHeight="1" x14ac:dyDescent="0.4">
      <c r="A11" s="107" t="s">
        <v>162</v>
      </c>
      <c r="B11" s="108"/>
      <c r="C11" s="108"/>
      <c r="D11" s="108"/>
      <c r="E11" s="108"/>
      <c r="F11" s="109"/>
      <c r="G11" s="210" t="s">
        <v>191</v>
      </c>
      <c r="H11" s="211"/>
      <c r="I11" s="211"/>
      <c r="J11" s="212"/>
      <c r="K11" s="262"/>
      <c r="L11" s="263"/>
      <c r="M11" s="263"/>
      <c r="N11" s="263"/>
      <c r="O11" s="263"/>
      <c r="P11" s="263"/>
      <c r="Q11" s="263"/>
      <c r="R11" s="263"/>
      <c r="S11" s="263"/>
      <c r="T11" s="263"/>
      <c r="U11" s="263"/>
      <c r="V11" s="263"/>
      <c r="W11" s="263"/>
      <c r="X11" s="263"/>
      <c r="Y11" s="263"/>
      <c r="Z11" s="263"/>
      <c r="AA11" s="263"/>
      <c r="AB11" s="263"/>
      <c r="AC11" s="263"/>
      <c r="AD11" s="263"/>
      <c r="AE11" s="263"/>
      <c r="AF11" s="264"/>
      <c r="AH11" s="48" t="str">
        <f>IF(AO22=0,"",IF(AM22=0,"","エラー：達成しようとする目標を正しく選択してください。"))</f>
        <v>エラー：達成しようとする目標を正しく選択してください。</v>
      </c>
      <c r="AI11" s="47"/>
      <c r="AJ11" s="20">
        <f>IF(AH11="","",1)</f>
        <v>1</v>
      </c>
    </row>
    <row r="12" spans="1:40" ht="18.75" customHeight="1" x14ac:dyDescent="0.4">
      <c r="A12" s="177"/>
      <c r="B12" s="178"/>
      <c r="C12" s="178"/>
      <c r="D12" s="178"/>
      <c r="E12" s="178"/>
      <c r="F12" s="179"/>
      <c r="G12" s="236" t="s">
        <v>192</v>
      </c>
      <c r="H12" s="237"/>
      <c r="I12" s="237"/>
      <c r="J12" s="238"/>
      <c r="K12" s="265"/>
      <c r="L12" s="266"/>
      <c r="M12" s="266"/>
      <c r="N12" s="266"/>
      <c r="O12" s="266"/>
      <c r="P12" s="266"/>
      <c r="Q12" s="266"/>
      <c r="R12" s="266"/>
      <c r="S12" s="266"/>
      <c r="T12" s="266"/>
      <c r="U12" s="266"/>
      <c r="V12" s="266"/>
      <c r="W12" s="266"/>
      <c r="X12" s="266"/>
      <c r="Y12" s="266"/>
      <c r="Z12" s="266"/>
      <c r="AA12" s="266"/>
      <c r="AB12" s="266"/>
      <c r="AC12" s="266"/>
      <c r="AD12" s="266"/>
      <c r="AE12" s="266"/>
      <c r="AF12" s="267"/>
      <c r="AH12" s="48"/>
      <c r="AI12" s="47"/>
      <c r="AJ12" s="20"/>
    </row>
    <row r="13" spans="1:40" ht="18.75" customHeight="1" x14ac:dyDescent="0.4">
      <c r="A13" s="177"/>
      <c r="B13" s="178"/>
      <c r="C13" s="178"/>
      <c r="D13" s="178"/>
      <c r="E13" s="178"/>
      <c r="F13" s="179"/>
      <c r="G13" s="256" t="s">
        <v>412</v>
      </c>
      <c r="H13" s="257"/>
      <c r="I13" s="257"/>
      <c r="J13" s="258"/>
      <c r="K13" s="268" t="s">
        <v>413</v>
      </c>
      <c r="L13" s="269"/>
      <c r="M13" s="269"/>
      <c r="N13" s="269"/>
      <c r="O13" s="269"/>
      <c r="P13" s="272"/>
      <c r="Q13" s="272"/>
      <c r="R13" s="69"/>
      <c r="S13" s="74" t="s">
        <v>415</v>
      </c>
      <c r="T13" s="75"/>
      <c r="U13" s="75"/>
      <c r="V13" s="75"/>
      <c r="W13" s="75"/>
      <c r="X13" s="75"/>
      <c r="Y13" s="75"/>
      <c r="Z13" s="75"/>
      <c r="AA13" s="75"/>
      <c r="AB13" s="75"/>
      <c r="AC13" s="75"/>
      <c r="AD13" s="75"/>
      <c r="AE13" s="75"/>
      <c r="AF13" s="76"/>
      <c r="AH13" s="48"/>
      <c r="AI13" s="47"/>
      <c r="AJ13" s="20"/>
    </row>
    <row r="14" spans="1:40" ht="17.25" customHeight="1" x14ac:dyDescent="0.4">
      <c r="A14" s="177"/>
      <c r="B14" s="178"/>
      <c r="C14" s="178"/>
      <c r="D14" s="178"/>
      <c r="E14" s="178"/>
      <c r="F14" s="179"/>
      <c r="G14" s="259"/>
      <c r="H14" s="260"/>
      <c r="I14" s="260"/>
      <c r="J14" s="261"/>
      <c r="K14" s="270" t="s">
        <v>414</v>
      </c>
      <c r="L14" s="271"/>
      <c r="M14" s="271"/>
      <c r="N14" s="271"/>
      <c r="O14" s="271"/>
      <c r="P14" s="223"/>
      <c r="Q14" s="223"/>
      <c r="R14" s="70"/>
      <c r="S14" s="77" t="s">
        <v>415</v>
      </c>
      <c r="T14" s="78"/>
      <c r="U14" s="78"/>
      <c r="V14" s="78"/>
      <c r="W14" s="78"/>
      <c r="X14" s="78"/>
      <c r="Y14" s="78"/>
      <c r="Z14" s="78"/>
      <c r="AA14" s="78"/>
      <c r="AB14" s="78"/>
      <c r="AC14" s="78"/>
      <c r="AD14" s="78"/>
      <c r="AE14" s="78"/>
      <c r="AF14" s="79"/>
    </row>
    <row r="15" spans="1:40" ht="18.75" customHeight="1" x14ac:dyDescent="0.4">
      <c r="A15" s="196" t="s">
        <v>164</v>
      </c>
      <c r="B15" s="197"/>
      <c r="C15" s="197"/>
      <c r="D15" s="197"/>
      <c r="E15" s="197"/>
      <c r="F15" s="198"/>
      <c r="G15" s="213"/>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5"/>
      <c r="AK15" s="53">
        <f>AO32</f>
        <v>0</v>
      </c>
      <c r="AL15" s="53">
        <f>AO35</f>
        <v>366</v>
      </c>
      <c r="AM15" s="54">
        <f>YEAR(AL15)-YEAR(AK15)</f>
        <v>0</v>
      </c>
      <c r="AN15" s="52"/>
    </row>
    <row r="16" spans="1:40" ht="19.5" x14ac:dyDescent="0.4">
      <c r="A16" s="199"/>
      <c r="B16" s="200"/>
      <c r="C16" s="200"/>
      <c r="D16" s="200"/>
      <c r="E16" s="200"/>
      <c r="F16" s="201"/>
      <c r="G16" s="216"/>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8"/>
      <c r="AH16" s="48" t="str">
        <f>IF(G15="","エラー：具体的な措置の内容を入力してください。","")</f>
        <v>エラー：具体的な措置の内容を入力してください。</v>
      </c>
      <c r="AJ16">
        <f>IF(AH16="","",1)</f>
        <v>1</v>
      </c>
      <c r="AK16" s="55" t="s">
        <v>389</v>
      </c>
      <c r="AL16" s="56"/>
      <c r="AM16" s="56"/>
      <c r="AN16" s="56"/>
    </row>
    <row r="17" spans="1:52" x14ac:dyDescent="0.4">
      <c r="A17" s="199"/>
      <c r="B17" s="200"/>
      <c r="C17" s="200"/>
      <c r="D17" s="200"/>
      <c r="E17" s="200"/>
      <c r="F17" s="201"/>
      <c r="G17" s="216"/>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8"/>
      <c r="AK17" s="57">
        <f>DATE(YEAR(AK15)-1,MONTH(AK15),DAY(AK15))</f>
        <v>693597</v>
      </c>
      <c r="AL17" s="56"/>
      <c r="AM17" s="56"/>
      <c r="AN17" s="56"/>
    </row>
    <row r="18" spans="1:52" x14ac:dyDescent="0.4">
      <c r="A18" s="199"/>
      <c r="B18" s="200"/>
      <c r="C18" s="200"/>
      <c r="D18" s="200"/>
      <c r="E18" s="200"/>
      <c r="F18" s="201"/>
      <c r="G18" s="216"/>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8"/>
    </row>
    <row r="19" spans="1:52" x14ac:dyDescent="0.4">
      <c r="A19" s="202"/>
      <c r="B19" s="203"/>
      <c r="C19" s="203"/>
      <c r="D19" s="203"/>
      <c r="E19" s="203"/>
      <c r="F19" s="204"/>
      <c r="G19" s="216"/>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8"/>
      <c r="AK19" t="s">
        <v>390</v>
      </c>
      <c r="AN19" t="s">
        <v>391</v>
      </c>
      <c r="AO19" t="s">
        <v>392</v>
      </c>
    </row>
    <row r="20" spans="1:52" ht="19.5" x14ac:dyDescent="0.4">
      <c r="A20" s="206" t="s">
        <v>17</v>
      </c>
      <c r="B20" s="130"/>
      <c r="C20" s="130"/>
      <c r="D20" s="130"/>
      <c r="E20" s="130"/>
      <c r="F20" s="131"/>
      <c r="G20" s="208"/>
      <c r="H20" s="209"/>
      <c r="I20" s="209"/>
      <c r="J20" s="209"/>
      <c r="K20" s="4" t="s">
        <v>2</v>
      </c>
      <c r="L20" s="207"/>
      <c r="M20" s="207"/>
      <c r="N20" s="4" t="s">
        <v>3</v>
      </c>
      <c r="O20" s="207"/>
      <c r="P20" s="207"/>
      <c r="Q20" s="5" t="s">
        <v>4</v>
      </c>
      <c r="R20" s="5"/>
      <c r="S20" s="4" t="s">
        <v>18</v>
      </c>
      <c r="T20" s="4"/>
      <c r="U20" s="207"/>
      <c r="V20" s="207"/>
      <c r="W20" s="4" t="s">
        <v>2</v>
      </c>
      <c r="X20" s="207"/>
      <c r="Y20" s="207"/>
      <c r="Z20" s="4" t="s">
        <v>3</v>
      </c>
      <c r="AA20" s="207"/>
      <c r="AB20" s="207"/>
      <c r="AC20" s="5" t="s">
        <v>4</v>
      </c>
      <c r="AD20" s="6"/>
      <c r="AE20" s="219"/>
      <c r="AF20" s="220"/>
      <c r="AH20" s="48" t="str">
        <f ca="1">IF(AK20="-","エラー：実施期間の開始日（西暦）を入力してください。",IF(AL20="-","エラー：実施期間の終了日（西暦）を入力してください。",IF(TODAY()&gt;AL20,"エラー：実施期間終了日は未来になります。","")))</f>
        <v>エラー：実施期間の開始日（西暦）を入力してください。</v>
      </c>
      <c r="AJ20">
        <f ca="1">IF(AH20="","",1)</f>
        <v>1</v>
      </c>
      <c r="AK20" s="50" t="str">
        <f>IF(OR(G20="",L20="",O20=""),"-",DATE(G20,L20,O20))</f>
        <v>-</v>
      </c>
      <c r="AL20" s="50" t="str">
        <f>IF(OR(U20="",X20="",AA20=""),"-",DATE(U20,X20,AA20))</f>
        <v>-</v>
      </c>
      <c r="AM20" s="51" t="e">
        <f>YEAR(AL20)-YEAR(AK20)</f>
        <v>#VALUE!</v>
      </c>
      <c r="AN20" s="52"/>
    </row>
    <row r="21" spans="1:52" ht="19.5" x14ac:dyDescent="0.4">
      <c r="A21" s="193"/>
      <c r="B21" s="194"/>
      <c r="C21" s="194"/>
      <c r="D21" s="194"/>
      <c r="E21" s="194"/>
      <c r="F21" s="195"/>
      <c r="G21" s="22" t="s">
        <v>19</v>
      </c>
      <c r="H21" s="23"/>
      <c r="I21" s="3"/>
      <c r="J21" s="276"/>
      <c r="K21" s="276"/>
      <c r="L21" s="3" t="s">
        <v>20</v>
      </c>
      <c r="M21" s="3"/>
      <c r="N21" s="3"/>
      <c r="O21" s="3"/>
      <c r="P21" s="7"/>
      <c r="Q21" s="7"/>
      <c r="R21" s="7"/>
      <c r="S21" s="7"/>
      <c r="T21" s="7"/>
      <c r="U21" s="7"/>
      <c r="V21" s="7"/>
      <c r="W21" s="7"/>
      <c r="X21" s="7"/>
      <c r="Y21" s="7"/>
      <c r="Z21" s="7"/>
      <c r="AA21" s="7"/>
      <c r="AB21" s="7"/>
      <c r="AC21" s="7"/>
      <c r="AD21" s="7"/>
      <c r="AE21" s="221"/>
      <c r="AF21" s="222"/>
      <c r="AH21" s="62"/>
      <c r="AK21" s="49" t="s">
        <v>387</v>
      </c>
      <c r="AL21" s="49" t="s">
        <v>388</v>
      </c>
      <c r="AM21" s="49" t="s">
        <v>386</v>
      </c>
      <c r="AN21" s="49"/>
    </row>
    <row r="22" spans="1:52" x14ac:dyDescent="0.4">
      <c r="A22" s="107" t="s">
        <v>160</v>
      </c>
      <c r="B22" s="130"/>
      <c r="C22" s="130"/>
      <c r="D22" s="130"/>
      <c r="E22" s="130"/>
      <c r="F22" s="131"/>
      <c r="G22" s="277" t="s">
        <v>182</v>
      </c>
      <c r="H22" s="274"/>
      <c r="I22" s="274"/>
      <c r="J22" s="274"/>
      <c r="K22" s="274"/>
      <c r="L22" s="274"/>
      <c r="M22" s="274"/>
      <c r="N22" s="275"/>
      <c r="O22" s="273" t="s">
        <v>351</v>
      </c>
      <c r="P22" s="274"/>
      <c r="Q22" s="274"/>
      <c r="R22" s="274"/>
      <c r="S22" s="274"/>
      <c r="T22" s="274"/>
      <c r="U22" s="274"/>
      <c r="V22" s="274"/>
      <c r="W22" s="274"/>
      <c r="X22" s="274"/>
      <c r="Y22" s="274"/>
      <c r="Z22" s="274"/>
      <c r="AA22" s="274"/>
      <c r="AB22" s="274"/>
      <c r="AC22" s="274"/>
      <c r="AD22" s="274"/>
      <c r="AE22" s="274"/>
      <c r="AF22" s="275"/>
      <c r="AK22" t="s">
        <v>394</v>
      </c>
      <c r="AM22" t="b">
        <f>IF($K$11="事業革新",IF(K12="「地域資源」の生産技術を活用した新事業の創出",,IF(K12="「地域資源」の生産技術を活用した新たな需要の相当程度開拓",,IF(K12="再生可能エネルギー等に関する技術を活用した新事業の創出",,IF(K12="再生可能エネルギー源等に関する技術を活用した新たな需要の相当程度開拓",,K12="産業高度化の目標を選択してください。")))))</f>
        <v>0</v>
      </c>
      <c r="AO22" t="b">
        <f>IF(K11="産業高度化",IF(K12="製品の開発力の向上",,IF(K12="役務の開発力の向上",,IF(K12="生産に関する技術の向上",,IF(K12="役務の提供に関する技術の向上",,IF(K12="経営の能率の向上",,K12="産業高度化の目標を選択してください。"))))))</f>
        <v>0</v>
      </c>
    </row>
    <row r="23" spans="1:52" x14ac:dyDescent="0.4">
      <c r="A23" s="132"/>
      <c r="B23" s="192"/>
      <c r="C23" s="192"/>
      <c r="D23" s="192"/>
      <c r="E23" s="192"/>
      <c r="F23" s="134"/>
      <c r="G23" s="278"/>
      <c r="H23" s="279"/>
      <c r="I23" s="279"/>
      <c r="J23" s="279"/>
      <c r="K23" s="279"/>
      <c r="L23" s="279"/>
      <c r="M23" s="279"/>
      <c r="N23" s="280"/>
      <c r="O23" s="278"/>
      <c r="P23" s="279"/>
      <c r="Q23" s="279"/>
      <c r="R23" s="279"/>
      <c r="S23" s="279"/>
      <c r="T23" s="279"/>
      <c r="U23" s="279"/>
      <c r="V23" s="279"/>
      <c r="W23" s="279"/>
      <c r="X23" s="279"/>
      <c r="Y23" s="279"/>
      <c r="Z23" s="279"/>
      <c r="AA23" s="279"/>
      <c r="AB23" s="279"/>
      <c r="AC23" s="279"/>
      <c r="AD23" s="279"/>
      <c r="AE23" s="279"/>
      <c r="AF23" s="280"/>
      <c r="AH23" s="61" t="str">
        <f>IF(G23="",IF(G24="",IF(G25="","エラー：実施体制を入力してください",""),""),"")</f>
        <v>エラー：実施体制を入力してください</v>
      </c>
      <c r="AJ23">
        <f>IF(AH23="","",1)</f>
        <v>1</v>
      </c>
      <c r="AK23" t="s">
        <v>395</v>
      </c>
      <c r="AO23" s="34" t="s">
        <v>196</v>
      </c>
      <c r="AZ23" s="34" t="s">
        <v>201</v>
      </c>
    </row>
    <row r="24" spans="1:52" x14ac:dyDescent="0.4">
      <c r="A24" s="132"/>
      <c r="B24" s="192"/>
      <c r="C24" s="192"/>
      <c r="D24" s="192"/>
      <c r="E24" s="192"/>
      <c r="F24" s="134"/>
      <c r="G24" s="281"/>
      <c r="H24" s="282"/>
      <c r="I24" s="282"/>
      <c r="J24" s="282"/>
      <c r="K24" s="282"/>
      <c r="L24" s="282"/>
      <c r="M24" s="282"/>
      <c r="N24" s="283"/>
      <c r="O24" s="281"/>
      <c r="P24" s="282"/>
      <c r="Q24" s="282"/>
      <c r="R24" s="282"/>
      <c r="S24" s="282"/>
      <c r="T24" s="282"/>
      <c r="U24" s="282"/>
      <c r="V24" s="282"/>
      <c r="W24" s="282"/>
      <c r="X24" s="282"/>
      <c r="Y24" s="282"/>
      <c r="Z24" s="282"/>
      <c r="AA24" s="282"/>
      <c r="AB24" s="282"/>
      <c r="AC24" s="282"/>
      <c r="AD24" s="282"/>
      <c r="AE24" s="282"/>
      <c r="AF24" s="283"/>
      <c r="AK24" t="s">
        <v>396</v>
      </c>
      <c r="AO24" s="34" t="s">
        <v>197</v>
      </c>
      <c r="AZ24" s="34" t="s">
        <v>202</v>
      </c>
    </row>
    <row r="25" spans="1:52" ht="18" customHeight="1" x14ac:dyDescent="0.4">
      <c r="A25" s="132"/>
      <c r="B25" s="192"/>
      <c r="C25" s="192"/>
      <c r="D25" s="192"/>
      <c r="E25" s="192"/>
      <c r="F25" s="134"/>
      <c r="G25" s="284"/>
      <c r="H25" s="285"/>
      <c r="I25" s="285"/>
      <c r="J25" s="285"/>
      <c r="K25" s="285"/>
      <c r="L25" s="285"/>
      <c r="M25" s="285"/>
      <c r="N25" s="286"/>
      <c r="O25" s="284"/>
      <c r="P25" s="285"/>
      <c r="Q25" s="285"/>
      <c r="R25" s="285"/>
      <c r="S25" s="285"/>
      <c r="T25" s="285"/>
      <c r="U25" s="285"/>
      <c r="V25" s="285"/>
      <c r="W25" s="285"/>
      <c r="X25" s="285"/>
      <c r="Y25" s="285"/>
      <c r="Z25" s="285"/>
      <c r="AA25" s="285"/>
      <c r="AB25" s="285"/>
      <c r="AC25" s="285"/>
      <c r="AD25" s="285"/>
      <c r="AE25" s="285"/>
      <c r="AF25" s="286"/>
      <c r="AO25" s="34" t="s">
        <v>198</v>
      </c>
      <c r="AZ25" s="34" t="s">
        <v>203</v>
      </c>
    </row>
    <row r="26" spans="1:52" x14ac:dyDescent="0.4">
      <c r="A26" s="193"/>
      <c r="B26" s="194"/>
      <c r="C26" s="194"/>
      <c r="D26" s="194"/>
      <c r="E26" s="194"/>
      <c r="F26" s="195"/>
      <c r="G26" s="301"/>
      <c r="H26" s="302"/>
      <c r="I26" s="302"/>
      <c r="J26" s="302"/>
      <c r="K26" s="302"/>
      <c r="L26" s="302"/>
      <c r="M26" s="302"/>
      <c r="N26" s="303"/>
      <c r="O26" s="287"/>
      <c r="P26" s="288"/>
      <c r="Q26" s="288"/>
      <c r="R26" s="288"/>
      <c r="S26" s="288"/>
      <c r="T26" s="288"/>
      <c r="U26" s="288"/>
      <c r="V26" s="288"/>
      <c r="W26" s="288"/>
      <c r="X26" s="288"/>
      <c r="Y26" s="288"/>
      <c r="Z26" s="288"/>
      <c r="AA26" s="288"/>
      <c r="AB26" s="288"/>
      <c r="AC26" s="288"/>
      <c r="AD26" s="288"/>
      <c r="AE26" s="288"/>
      <c r="AF26" s="289"/>
      <c r="AO26" s="34" t="s">
        <v>199</v>
      </c>
      <c r="AZ26" s="34" t="s">
        <v>204</v>
      </c>
    </row>
    <row r="27" spans="1:52" ht="18" customHeight="1" x14ac:dyDescent="0.4">
      <c r="A27" s="107" t="s">
        <v>409</v>
      </c>
      <c r="B27" s="108"/>
      <c r="C27" s="108"/>
      <c r="D27" s="108"/>
      <c r="E27" s="108"/>
      <c r="F27" s="109"/>
      <c r="G27" s="250" t="s">
        <v>21</v>
      </c>
      <c r="H27" s="251"/>
      <c r="I27" s="251"/>
      <c r="J27" s="251"/>
      <c r="K27" s="251"/>
      <c r="L27" s="251"/>
      <c r="M27" s="251"/>
      <c r="N27" s="252"/>
      <c r="O27" s="180">
        <f>O28+O29+O30</f>
        <v>0</v>
      </c>
      <c r="P27" s="180"/>
      <c r="Q27" s="180"/>
      <c r="R27" s="180"/>
      <c r="S27" s="180"/>
      <c r="T27" s="180"/>
      <c r="U27" s="180"/>
      <c r="V27" s="180"/>
      <c r="W27" s="180"/>
      <c r="X27" s="180"/>
      <c r="Y27" s="180"/>
      <c r="Z27" s="180"/>
      <c r="AA27" s="180"/>
      <c r="AB27" s="180"/>
      <c r="AC27" s="180"/>
      <c r="AD27" s="180"/>
      <c r="AE27" s="8" t="s">
        <v>22</v>
      </c>
      <c r="AF27" s="8"/>
      <c r="AH27" s="48" t="str">
        <f>IF(O27&gt;0,"","エラー：資金の調達方法に金額（税抜き）を入力してください。")</f>
        <v>エラー：資金の調達方法に金額（税抜き）を入力してください。</v>
      </c>
      <c r="AJ27">
        <f>IF(AH27="","",1)</f>
        <v>1</v>
      </c>
      <c r="AO27" s="34" t="s">
        <v>200</v>
      </c>
    </row>
    <row r="28" spans="1:52" ht="18" customHeight="1" x14ac:dyDescent="0.4">
      <c r="A28" s="177"/>
      <c r="B28" s="178"/>
      <c r="C28" s="178"/>
      <c r="D28" s="178"/>
      <c r="E28" s="178"/>
      <c r="F28" s="179"/>
      <c r="G28" s="24"/>
      <c r="H28" s="25"/>
      <c r="I28" s="81"/>
      <c r="J28" s="181" t="s">
        <v>23</v>
      </c>
      <c r="K28" s="181"/>
      <c r="L28" s="181"/>
      <c r="M28" s="181"/>
      <c r="N28" s="182"/>
      <c r="O28" s="183"/>
      <c r="P28" s="183"/>
      <c r="Q28" s="183"/>
      <c r="R28" s="183"/>
      <c r="S28" s="183"/>
      <c r="T28" s="183"/>
      <c r="U28" s="183"/>
      <c r="V28" s="183"/>
      <c r="W28" s="183"/>
      <c r="X28" s="183"/>
      <c r="Y28" s="183"/>
      <c r="Z28" s="183"/>
      <c r="AA28" s="183"/>
      <c r="AB28" s="183"/>
      <c r="AC28" s="183"/>
      <c r="AD28" s="183"/>
      <c r="AE28" s="9" t="s">
        <v>22</v>
      </c>
      <c r="AF28" s="9"/>
      <c r="AO28" s="34"/>
    </row>
    <row r="29" spans="1:52" ht="18" customHeight="1" x14ac:dyDescent="0.4">
      <c r="A29" s="177"/>
      <c r="B29" s="178"/>
      <c r="C29" s="178"/>
      <c r="D29" s="178"/>
      <c r="E29" s="178"/>
      <c r="F29" s="179"/>
      <c r="G29" s="24"/>
      <c r="H29" s="25"/>
      <c r="I29" s="82"/>
      <c r="J29" s="184" t="s">
        <v>24</v>
      </c>
      <c r="K29" s="184"/>
      <c r="L29" s="184"/>
      <c r="M29" s="184"/>
      <c r="N29" s="185"/>
      <c r="O29" s="186"/>
      <c r="P29" s="187"/>
      <c r="Q29" s="187"/>
      <c r="R29" s="187"/>
      <c r="S29" s="187"/>
      <c r="T29" s="187"/>
      <c r="U29" s="187"/>
      <c r="V29" s="187"/>
      <c r="W29" s="187"/>
      <c r="X29" s="187"/>
      <c r="Y29" s="187"/>
      <c r="Z29" s="187"/>
      <c r="AA29" s="187"/>
      <c r="AB29" s="187"/>
      <c r="AC29" s="187"/>
      <c r="AD29" s="187"/>
      <c r="AE29" s="10" t="s">
        <v>22</v>
      </c>
      <c r="AF29" s="10"/>
    </row>
    <row r="30" spans="1:52" ht="18" customHeight="1" x14ac:dyDescent="0.4">
      <c r="A30" s="177"/>
      <c r="B30" s="178"/>
      <c r="C30" s="178"/>
      <c r="D30" s="178"/>
      <c r="E30" s="178"/>
      <c r="F30" s="179"/>
      <c r="G30" s="24"/>
      <c r="H30" s="25"/>
      <c r="I30" s="83"/>
      <c r="J30" s="188" t="s">
        <v>25</v>
      </c>
      <c r="K30" s="188"/>
      <c r="L30" s="188"/>
      <c r="M30" s="188"/>
      <c r="N30" s="189"/>
      <c r="O30" s="190"/>
      <c r="P30" s="191"/>
      <c r="Q30" s="191"/>
      <c r="R30" s="191"/>
      <c r="S30" s="191"/>
      <c r="T30" s="191"/>
      <c r="U30" s="191"/>
      <c r="V30" s="191"/>
      <c r="W30" s="191"/>
      <c r="X30" s="191"/>
      <c r="Y30" s="191"/>
      <c r="Z30" s="191"/>
      <c r="AA30" s="191"/>
      <c r="AB30" s="191"/>
      <c r="AC30" s="191"/>
      <c r="AD30" s="191"/>
      <c r="AE30" s="11" t="s">
        <v>22</v>
      </c>
      <c r="AF30" s="11"/>
    </row>
    <row r="31" spans="1:52" ht="18" customHeight="1" x14ac:dyDescent="0.4">
      <c r="A31" s="110"/>
      <c r="B31" s="111"/>
      <c r="C31" s="111"/>
      <c r="D31" s="111"/>
      <c r="E31" s="111"/>
      <c r="F31" s="112"/>
      <c r="G31" s="253" t="s">
        <v>26</v>
      </c>
      <c r="H31" s="254"/>
      <c r="I31" s="254"/>
      <c r="J31" s="254"/>
      <c r="K31" s="254"/>
      <c r="L31" s="254"/>
      <c r="M31" s="254"/>
      <c r="N31" s="255"/>
      <c r="O31" s="290"/>
      <c r="P31" s="291"/>
      <c r="Q31" s="291"/>
      <c r="R31" s="291"/>
      <c r="S31" s="291"/>
      <c r="T31" s="291"/>
      <c r="U31" s="291"/>
      <c r="V31" s="291"/>
      <c r="W31" s="291"/>
      <c r="X31" s="291"/>
      <c r="Y31" s="291"/>
      <c r="Z31" s="291"/>
      <c r="AA31" s="291"/>
      <c r="AB31" s="291"/>
      <c r="AC31" s="291"/>
      <c r="AD31" s="291"/>
      <c r="AE31" s="291"/>
      <c r="AF31" s="292"/>
    </row>
    <row r="32" spans="1:52" ht="18.75" customHeight="1" x14ac:dyDescent="0.4">
      <c r="A32" s="196" t="s">
        <v>163</v>
      </c>
      <c r="B32" s="197"/>
      <c r="C32" s="197"/>
      <c r="D32" s="197"/>
      <c r="E32" s="197"/>
      <c r="F32" s="198"/>
      <c r="G32" s="213"/>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5"/>
      <c r="AK32">
        <f>G20</f>
        <v>0</v>
      </c>
      <c r="AL32">
        <f>MONTH('別紙１．基本的事項'!T12)</f>
        <v>1</v>
      </c>
      <c r="AM32">
        <f>DAY('別紙１．基本的事項'!T12)</f>
        <v>0</v>
      </c>
      <c r="AN32">
        <f>IF(AK20&lt;AK33,AK32-1,IF(AK20&gt;=AK33,AK32,))</f>
        <v>0</v>
      </c>
      <c r="AO32" s="58">
        <f>DATE(AN32,AL32,AM32)</f>
        <v>0</v>
      </c>
    </row>
    <row r="33" spans="1:41" ht="19.5" x14ac:dyDescent="0.4">
      <c r="A33" s="199"/>
      <c r="B33" s="200"/>
      <c r="C33" s="200"/>
      <c r="D33" s="200"/>
      <c r="E33" s="200"/>
      <c r="F33" s="201"/>
      <c r="G33" s="216"/>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8"/>
      <c r="AH33" s="48" t="str">
        <f>IF(G32="","エラー：措置の実施により見込まれる効果を入力してください。","")</f>
        <v>エラー：措置の実施により見込まれる効果を入力してください。</v>
      </c>
      <c r="AJ33">
        <f>IF(AH33="","",1)</f>
        <v>1</v>
      </c>
      <c r="AK33" s="58">
        <f>DATE(AK32,AL32,AM32)</f>
        <v>0</v>
      </c>
    </row>
    <row r="34" spans="1:41" x14ac:dyDescent="0.4">
      <c r="A34" s="199"/>
      <c r="B34" s="200"/>
      <c r="C34" s="200"/>
      <c r="D34" s="200"/>
      <c r="E34" s="200"/>
      <c r="F34" s="201"/>
      <c r="G34" s="216"/>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8"/>
      <c r="AK34" t="s">
        <v>393</v>
      </c>
    </row>
    <row r="35" spans="1:41" x14ac:dyDescent="0.4">
      <c r="A35" s="199"/>
      <c r="B35" s="200"/>
      <c r="C35" s="200"/>
      <c r="D35" s="200"/>
      <c r="E35" s="200"/>
      <c r="F35" s="201"/>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8"/>
      <c r="AK35">
        <f>U20</f>
        <v>0</v>
      </c>
      <c r="AL35">
        <f>MONTH('別紙１．基本的事項'!T13)</f>
        <v>1</v>
      </c>
      <c r="AM35">
        <f>DAY('別紙１．基本的事項'!T13)</f>
        <v>0</v>
      </c>
      <c r="AN35">
        <f>IF(AL20&lt;=AK36,AK35,IF(AL20&gt;AK36,AK35+1))</f>
        <v>1</v>
      </c>
      <c r="AO35" s="58">
        <f>DATE(AN35,AL35,AM35)</f>
        <v>366</v>
      </c>
    </row>
    <row r="36" spans="1:41" x14ac:dyDescent="0.4">
      <c r="A36" s="202"/>
      <c r="B36" s="203"/>
      <c r="C36" s="203"/>
      <c r="D36" s="203"/>
      <c r="E36" s="203"/>
      <c r="F36" s="204"/>
      <c r="G36" s="304"/>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6"/>
      <c r="AK36" s="58">
        <f>DATE(AK35,AL35,AM35)</f>
        <v>0</v>
      </c>
    </row>
    <row r="37" spans="1:41" ht="9" customHeight="1" x14ac:dyDescent="0.4">
      <c r="A37" s="107" t="s">
        <v>161</v>
      </c>
      <c r="B37" s="108"/>
      <c r="C37" s="108"/>
      <c r="D37" s="108"/>
      <c r="E37" s="108"/>
      <c r="F37" s="109"/>
      <c r="G37" s="26"/>
      <c r="H37" s="29"/>
      <c r="I37" s="35"/>
      <c r="J37" s="247" t="s">
        <v>157</v>
      </c>
      <c r="K37" s="247"/>
      <c r="L37" s="247"/>
      <c r="M37" s="247"/>
      <c r="N37" s="247"/>
      <c r="O37" s="247"/>
      <c r="P37" s="247"/>
      <c r="Q37" s="247"/>
      <c r="R37" s="41"/>
      <c r="S37" s="35"/>
      <c r="T37" s="30"/>
      <c r="U37" s="293" t="s">
        <v>193</v>
      </c>
      <c r="V37" s="293"/>
      <c r="W37" s="293"/>
      <c r="X37" s="293"/>
      <c r="Y37" s="293"/>
      <c r="Z37" s="293"/>
      <c r="AA37" s="293"/>
      <c r="AB37" s="293"/>
      <c r="AC37" s="293"/>
      <c r="AD37" s="293"/>
      <c r="AE37" s="293"/>
      <c r="AF37" s="294"/>
    </row>
    <row r="38" spans="1:41" ht="10.5" customHeight="1" x14ac:dyDescent="0.4">
      <c r="A38" s="177"/>
      <c r="B38" s="178"/>
      <c r="C38" s="178"/>
      <c r="D38" s="178"/>
      <c r="E38" s="178"/>
      <c r="F38" s="179"/>
      <c r="G38" s="27"/>
      <c r="H38" s="46" t="s">
        <v>205</v>
      </c>
      <c r="I38" s="31"/>
      <c r="J38" s="248"/>
      <c r="K38" s="248"/>
      <c r="L38" s="248"/>
      <c r="M38" s="248"/>
      <c r="N38" s="248"/>
      <c r="O38" s="248"/>
      <c r="P38" s="248"/>
      <c r="Q38" s="248"/>
      <c r="R38" s="42"/>
      <c r="S38" s="46" t="s">
        <v>205</v>
      </c>
      <c r="T38" s="32"/>
      <c r="U38" s="295"/>
      <c r="V38" s="295"/>
      <c r="W38" s="295"/>
      <c r="X38" s="295"/>
      <c r="Y38" s="295"/>
      <c r="Z38" s="295"/>
      <c r="AA38" s="295"/>
      <c r="AB38" s="295"/>
      <c r="AC38" s="295"/>
      <c r="AD38" s="295"/>
      <c r="AE38" s="295"/>
      <c r="AF38" s="296"/>
    </row>
    <row r="39" spans="1:41" ht="7.5" customHeight="1" x14ac:dyDescent="0.4">
      <c r="A39" s="177"/>
      <c r="B39" s="178"/>
      <c r="C39" s="178"/>
      <c r="D39" s="178"/>
      <c r="E39" s="178"/>
      <c r="F39" s="179"/>
      <c r="G39" s="38"/>
      <c r="H39" s="39"/>
      <c r="I39" s="39"/>
      <c r="J39" s="249"/>
      <c r="K39" s="249"/>
      <c r="L39" s="249"/>
      <c r="M39" s="249"/>
      <c r="N39" s="249"/>
      <c r="O39" s="249"/>
      <c r="P39" s="249"/>
      <c r="Q39" s="249"/>
      <c r="R39" s="43"/>
      <c r="S39" s="39"/>
      <c r="T39" s="40"/>
      <c r="U39" s="297"/>
      <c r="V39" s="297"/>
      <c r="W39" s="297"/>
      <c r="X39" s="297"/>
      <c r="Y39" s="297"/>
      <c r="Z39" s="297"/>
      <c r="AA39" s="297"/>
      <c r="AB39" s="297"/>
      <c r="AC39" s="297"/>
      <c r="AD39" s="297"/>
      <c r="AE39" s="297"/>
      <c r="AF39" s="298"/>
    </row>
    <row r="40" spans="1:41" ht="3.75" customHeight="1" x14ac:dyDescent="0.4">
      <c r="A40" s="177"/>
      <c r="B40" s="178"/>
      <c r="C40" s="178"/>
      <c r="D40" s="178"/>
      <c r="E40" s="178"/>
      <c r="F40" s="179"/>
      <c r="G40" s="27"/>
      <c r="H40" s="31"/>
      <c r="I40" s="31"/>
      <c r="J40" s="248" t="s">
        <v>158</v>
      </c>
      <c r="K40" s="248"/>
      <c r="L40" s="248"/>
      <c r="M40" s="248"/>
      <c r="N40" s="248"/>
      <c r="O40" s="248"/>
      <c r="P40" s="248"/>
      <c r="Q40" s="248"/>
      <c r="R40" s="42"/>
      <c r="S40" s="31"/>
      <c r="T40" s="33"/>
      <c r="U40" s="299" t="s">
        <v>159</v>
      </c>
      <c r="V40" s="299"/>
      <c r="W40" s="299"/>
      <c r="X40" s="299"/>
      <c r="Y40" s="299"/>
      <c r="Z40" s="299"/>
      <c r="AA40" s="299"/>
      <c r="AB40" s="299"/>
      <c r="AC40" s="299"/>
      <c r="AD40" s="299"/>
      <c r="AE40" s="299"/>
      <c r="AF40" s="300"/>
    </row>
    <row r="41" spans="1:41" ht="10.5" customHeight="1" x14ac:dyDescent="0.4">
      <c r="A41" s="177"/>
      <c r="B41" s="178"/>
      <c r="C41" s="178"/>
      <c r="D41" s="178"/>
      <c r="E41" s="178"/>
      <c r="F41" s="179"/>
      <c r="G41" s="27"/>
      <c r="H41" s="46" t="s">
        <v>205</v>
      </c>
      <c r="I41" s="31"/>
      <c r="J41" s="248"/>
      <c r="K41" s="248"/>
      <c r="L41" s="248"/>
      <c r="M41" s="248"/>
      <c r="N41" s="248"/>
      <c r="O41" s="248"/>
      <c r="P41" s="248"/>
      <c r="Q41" s="248"/>
      <c r="R41" s="44"/>
      <c r="S41" s="46" t="s">
        <v>205</v>
      </c>
      <c r="T41" s="33"/>
      <c r="U41" s="299"/>
      <c r="V41" s="299"/>
      <c r="W41" s="299"/>
      <c r="X41" s="299"/>
      <c r="Y41" s="299"/>
      <c r="Z41" s="299"/>
      <c r="AA41" s="299"/>
      <c r="AB41" s="299"/>
      <c r="AC41" s="299"/>
      <c r="AD41" s="299"/>
      <c r="AE41" s="299"/>
      <c r="AF41" s="300"/>
    </row>
    <row r="42" spans="1:41" ht="7.5" customHeight="1" x14ac:dyDescent="0.4">
      <c r="A42" s="110"/>
      <c r="B42" s="111"/>
      <c r="C42" s="111"/>
      <c r="D42" s="111"/>
      <c r="E42" s="111"/>
      <c r="F42" s="112"/>
      <c r="G42" s="28"/>
      <c r="H42" s="37"/>
      <c r="I42" s="31"/>
      <c r="J42" s="248"/>
      <c r="K42" s="248"/>
      <c r="L42" s="248"/>
      <c r="M42" s="248"/>
      <c r="N42" s="248"/>
      <c r="O42" s="248"/>
      <c r="P42" s="248"/>
      <c r="Q42" s="248"/>
      <c r="R42" s="45"/>
      <c r="S42" s="36"/>
      <c r="T42" s="33"/>
      <c r="U42" s="299"/>
      <c r="V42" s="299"/>
      <c r="W42" s="299"/>
      <c r="X42" s="299"/>
      <c r="Y42" s="299"/>
      <c r="Z42" s="299"/>
      <c r="AA42" s="299"/>
      <c r="AB42" s="299"/>
      <c r="AC42" s="299"/>
      <c r="AD42" s="299"/>
      <c r="AE42" s="299"/>
      <c r="AF42" s="300"/>
    </row>
    <row r="43" spans="1:41" ht="18.75" customHeight="1" x14ac:dyDescent="0.4">
      <c r="A43" s="174" t="s">
        <v>144</v>
      </c>
      <c r="B43" s="174"/>
      <c r="C43" s="174"/>
      <c r="D43" s="174"/>
      <c r="E43" s="174"/>
      <c r="F43" s="174"/>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1"/>
      <c r="AK43" t="s">
        <v>205</v>
      </c>
    </row>
    <row r="44" spans="1:41" ht="18.75" customHeight="1" x14ac:dyDescent="0.4">
      <c r="A44" s="175"/>
      <c r="B44" s="175"/>
      <c r="C44" s="175"/>
      <c r="D44" s="175"/>
      <c r="E44" s="175"/>
      <c r="F44" s="175"/>
      <c r="G44" s="242"/>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4"/>
      <c r="AK44" t="s">
        <v>195</v>
      </c>
    </row>
    <row r="45" spans="1:41" x14ac:dyDescent="0.4">
      <c r="A45" s="176"/>
      <c r="B45" s="176"/>
      <c r="C45" s="176"/>
      <c r="D45" s="176"/>
      <c r="E45" s="176"/>
      <c r="F45" s="176"/>
      <c r="G45" s="245"/>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46"/>
    </row>
    <row r="46" spans="1:41" x14ac:dyDescent="0.4">
      <c r="A46" s="13"/>
      <c r="B46" s="13"/>
      <c r="C46" s="13"/>
      <c r="D46" s="13"/>
      <c r="E46" s="13"/>
      <c r="F46" s="13"/>
      <c r="G46" s="13"/>
    </row>
    <row r="47" spans="1:41" x14ac:dyDescent="0.4">
      <c r="A47" s="13"/>
      <c r="B47" s="13"/>
      <c r="C47" s="13"/>
      <c r="D47" s="13"/>
      <c r="E47" s="13"/>
      <c r="F47" s="13"/>
      <c r="G47" s="13"/>
    </row>
    <row r="48" spans="1:41" x14ac:dyDescent="0.4">
      <c r="A48" s="13"/>
      <c r="B48" s="13"/>
      <c r="C48" s="13"/>
      <c r="D48" s="13"/>
      <c r="E48" s="13"/>
      <c r="F48" s="13"/>
      <c r="G48" s="13"/>
    </row>
  </sheetData>
  <sheetProtection algorithmName="SHA-512" hashValue="MQQeWP48hrltPyYDPI2ykWUNfVLZ37vcadIUCFvPaeYDHEPwR0qqJKEo5r/AFSzcv4lQQqmkRB2fIB2ol7NKJg==" saltValue="ILEX2CRoTOxVJJb1NS7r9w==" spinCount="100000" sheet="1" objects="1" scenarios="1"/>
  <dataConsolidate/>
  <mergeCells count="59">
    <mergeCell ref="O22:AF22"/>
    <mergeCell ref="J21:K21"/>
    <mergeCell ref="G22:N22"/>
    <mergeCell ref="A37:F42"/>
    <mergeCell ref="O23:AF23"/>
    <mergeCell ref="O24:AF24"/>
    <mergeCell ref="O25:AF25"/>
    <mergeCell ref="O26:AF26"/>
    <mergeCell ref="O31:AF31"/>
    <mergeCell ref="U37:AF39"/>
    <mergeCell ref="U40:AF42"/>
    <mergeCell ref="G23:N23"/>
    <mergeCell ref="G24:N24"/>
    <mergeCell ref="G25:N25"/>
    <mergeCell ref="G26:N26"/>
    <mergeCell ref="G32:AF36"/>
    <mergeCell ref="G13:J14"/>
    <mergeCell ref="K11:AF11"/>
    <mergeCell ref="K12:AF12"/>
    <mergeCell ref="K13:O13"/>
    <mergeCell ref="K14:O14"/>
    <mergeCell ref="P13:Q13"/>
    <mergeCell ref="G43:AF45"/>
    <mergeCell ref="J37:Q39"/>
    <mergeCell ref="J40:Q42"/>
    <mergeCell ref="G27:N27"/>
    <mergeCell ref="G31:N31"/>
    <mergeCell ref="Z5:AA5"/>
    <mergeCell ref="AC5:AD5"/>
    <mergeCell ref="A20:F21"/>
    <mergeCell ref="L20:M20"/>
    <mergeCell ref="O20:P20"/>
    <mergeCell ref="U20:V20"/>
    <mergeCell ref="X20:Y20"/>
    <mergeCell ref="AA20:AB20"/>
    <mergeCell ref="G20:J20"/>
    <mergeCell ref="G11:J11"/>
    <mergeCell ref="G15:AF19"/>
    <mergeCell ref="AE20:AF21"/>
    <mergeCell ref="P14:Q14"/>
    <mergeCell ref="A8:F10"/>
    <mergeCell ref="G8:AF10"/>
    <mergeCell ref="G12:J12"/>
    <mergeCell ref="A4:D4"/>
    <mergeCell ref="E4:K4"/>
    <mergeCell ref="A43:F45"/>
    <mergeCell ref="A27:F31"/>
    <mergeCell ref="O27:AD27"/>
    <mergeCell ref="J28:N28"/>
    <mergeCell ref="O28:AD28"/>
    <mergeCell ref="J29:N29"/>
    <mergeCell ref="O29:AD29"/>
    <mergeCell ref="J30:N30"/>
    <mergeCell ref="O30:AD30"/>
    <mergeCell ref="A11:F14"/>
    <mergeCell ref="A22:F26"/>
    <mergeCell ref="A15:F19"/>
    <mergeCell ref="A32:F36"/>
    <mergeCell ref="V5:X5"/>
  </mergeCells>
  <phoneticPr fontId="4"/>
  <dataValidations count="7">
    <dataValidation allowBlank="1" showInputMessage="1" showErrorMessage="1" error="100字以内で入力してください。" sqref="G15 G32"/>
    <dataValidation type="textLength" allowBlank="1" showInputMessage="1" showErrorMessage="1" error="西暦（４ケタ）で入力してください。" sqref="G20 U20 V5:X5">
      <formula1>4</formula1>
      <formula2>4</formula2>
    </dataValidation>
    <dataValidation type="custom" allowBlank="1" showInputMessage="1" showErrorMessage="1" error="全角100文字以内で入力してください。" sqref="A20 P21:AC21 AD20:AD21 AE20">
      <formula1>AND(A20=DBCS(A20),LEN(A20)&lt;=100)</formula1>
    </dataValidation>
    <dataValidation type="list" allowBlank="1" showInputMessage="1" showErrorMessage="1" promptTitle="✓してください。" sqref="H38">
      <formula1>$AK$43:$AK$44</formula1>
    </dataValidation>
    <dataValidation type="list" allowBlank="1" showInputMessage="1" showErrorMessage="1" sqref="S38 S41 H41">
      <formula1>$AK$43:$AK$44</formula1>
    </dataValidation>
    <dataValidation type="list" allowBlank="1" showInputMessage="1" showErrorMessage="1" errorTitle="プルダウンリストから選択してください" sqref="K11">
      <formula1>$AK$23:$AK$24</formula1>
    </dataValidation>
    <dataValidation type="list" allowBlank="1" showInputMessage="1" showErrorMessage="1" errorTitle="プルダウンリストから選択してください" sqref="K12">
      <formula1>IF($K$11="産業高度化",$AO$23:$AO$27,$AZ$23:$AZ$26)</formula1>
    </dataValidation>
  </dataValidations>
  <pageMargins left="0.7" right="0.53333333333333333"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AR25"/>
  <sheetViews>
    <sheetView showGridLines="0" view="pageBreakPreview" zoomScaleNormal="100" zoomScaleSheetLayoutView="100" workbookViewId="0"/>
  </sheetViews>
  <sheetFormatPr defaultColWidth="3" defaultRowHeight="18.75" x14ac:dyDescent="0.4"/>
  <cols>
    <col min="13" max="13" width="1" customWidth="1"/>
    <col min="14" max="14" width="2.25" customWidth="1"/>
    <col min="15" max="15" width="1" customWidth="1"/>
    <col min="17" max="17" width="1.125" customWidth="1"/>
    <col min="19" max="19" width="0.875" customWidth="1"/>
    <col min="20" max="20" width="2.125" customWidth="1"/>
    <col min="21" max="21" width="1.125" customWidth="1"/>
    <col min="22" max="22" width="2.125" customWidth="1"/>
    <col min="23" max="23" width="2.375" customWidth="1"/>
    <col min="33" max="33" width="77.125" customWidth="1"/>
    <col min="34" max="34" width="3.75" hidden="1" customWidth="1"/>
    <col min="35" max="49" width="0" hidden="1" customWidth="1"/>
  </cols>
  <sheetData>
    <row r="1" spans="1:44" x14ac:dyDescent="0.4">
      <c r="B1" s="61" t="s">
        <v>397</v>
      </c>
    </row>
    <row r="2" spans="1:44" ht="25.5" x14ac:dyDescent="0.4">
      <c r="B2" s="67" t="str">
        <f>IF(COUNT(AH:AH)&gt;0,"エラーが"&amp;COUNT(AH:AH)&amp;"件あります。","")</f>
        <v>エラーが1件あります。</v>
      </c>
    </row>
    <row r="3" spans="1:44" ht="9.75" customHeight="1" x14ac:dyDescent="0.4"/>
    <row r="4" spans="1:44" x14ac:dyDescent="0.4">
      <c r="A4" s="145" t="s">
        <v>0</v>
      </c>
      <c r="B4" s="146"/>
      <c r="C4" s="146"/>
      <c r="D4" s="145" t="str">
        <f>'別紙１．基本的事項'!E4</f>
        <v>　</v>
      </c>
      <c r="E4" s="146"/>
      <c r="F4" s="146"/>
      <c r="G4" s="146"/>
      <c r="H4" s="146"/>
      <c r="AE4" s="66" t="s">
        <v>180</v>
      </c>
    </row>
    <row r="5" spans="1:44" x14ac:dyDescent="0.4">
      <c r="T5" s="14" t="s">
        <v>1</v>
      </c>
      <c r="U5" s="21"/>
      <c r="V5" s="89" t="str">
        <f>'別紙１．基本的事項'!R5</f>
        <v>　</v>
      </c>
      <c r="W5" s="89"/>
      <c r="X5" s="89"/>
      <c r="Y5" t="s">
        <v>2</v>
      </c>
      <c r="Z5" s="89" t="str">
        <f>'別紙１．基本的事項'!V5</f>
        <v>　</v>
      </c>
      <c r="AA5" s="89"/>
      <c r="AB5" t="s">
        <v>3</v>
      </c>
      <c r="AC5" s="89" t="str">
        <f>'別紙１．基本的事項'!Y5</f>
        <v>　</v>
      </c>
      <c r="AD5" s="89"/>
      <c r="AE5" t="s">
        <v>4</v>
      </c>
    </row>
    <row r="6" spans="1:44" x14ac:dyDescent="0.4">
      <c r="A6" s="2" t="s">
        <v>416</v>
      </c>
      <c r="AG6" s="61"/>
    </row>
    <row r="7" spans="1:44" ht="18.75" customHeight="1" x14ac:dyDescent="0.4">
      <c r="A7" s="2"/>
      <c r="AG7" s="60"/>
    </row>
    <row r="8" spans="1:44" ht="7.5" customHeight="1" x14ac:dyDescent="0.4">
      <c r="A8" s="340" t="s">
        <v>154</v>
      </c>
      <c r="B8" s="340"/>
      <c r="C8" s="340"/>
      <c r="D8" s="340"/>
      <c r="E8" s="340"/>
      <c r="F8" s="340"/>
      <c r="G8" s="340"/>
      <c r="H8" s="340"/>
      <c r="I8" s="340"/>
      <c r="J8" s="340"/>
      <c r="K8" s="340"/>
      <c r="L8" s="340"/>
      <c r="P8" s="341" t="s">
        <v>147</v>
      </c>
      <c r="Q8" s="341"/>
      <c r="V8" s="341" t="s">
        <v>148</v>
      </c>
      <c r="W8" s="341"/>
    </row>
    <row r="9" spans="1:44" ht="11.25" customHeight="1" x14ac:dyDescent="0.4">
      <c r="A9" s="340"/>
      <c r="B9" s="340"/>
      <c r="C9" s="340"/>
      <c r="D9" s="340"/>
      <c r="E9" s="340"/>
      <c r="F9" s="340"/>
      <c r="G9" s="340"/>
      <c r="H9" s="340"/>
      <c r="I9" s="340"/>
      <c r="J9" s="340"/>
      <c r="K9" s="340"/>
      <c r="L9" s="340"/>
      <c r="N9" s="59"/>
      <c r="P9" s="341"/>
      <c r="Q9" s="341"/>
      <c r="T9" s="59"/>
      <c r="V9" s="341"/>
      <c r="W9" s="341"/>
      <c r="AG9" s="307" t="str">
        <f>IF(N9="✓",IF(T9="✓","エラー：どちらか一方チェック",""),IF(T9="✓","","エラー：どちらか一方にチェック"))</f>
        <v>エラー：どちらか一方にチェック</v>
      </c>
      <c r="AH9" s="20">
        <f>IF(AG9="","",1)</f>
        <v>1</v>
      </c>
    </row>
    <row r="10" spans="1:44" ht="7.5" customHeight="1" x14ac:dyDescent="0.4">
      <c r="A10" s="340"/>
      <c r="B10" s="340"/>
      <c r="C10" s="340"/>
      <c r="D10" s="340"/>
      <c r="E10" s="340"/>
      <c r="F10" s="340"/>
      <c r="G10" s="340"/>
      <c r="H10" s="340"/>
      <c r="I10" s="340"/>
      <c r="J10" s="340"/>
      <c r="K10" s="340"/>
      <c r="L10" s="340"/>
      <c r="P10" s="341"/>
      <c r="Q10" s="341"/>
      <c r="V10" s="341"/>
      <c r="W10" s="341"/>
      <c r="AG10" s="307"/>
    </row>
    <row r="11" spans="1:44" x14ac:dyDescent="0.4">
      <c r="A11" s="12"/>
      <c r="AK11" t="s">
        <v>398</v>
      </c>
      <c r="AR11" t="s">
        <v>195</v>
      </c>
    </row>
    <row r="12" spans="1:44" x14ac:dyDescent="0.4">
      <c r="A12" s="16" t="s">
        <v>155</v>
      </c>
      <c r="AA12" t="s">
        <v>194</v>
      </c>
    </row>
    <row r="13" spans="1:44" x14ac:dyDescent="0.4">
      <c r="A13" s="17" t="s">
        <v>181</v>
      </c>
      <c r="B13" s="336" t="s">
        <v>149</v>
      </c>
      <c r="C13" s="336"/>
      <c r="D13" s="336"/>
      <c r="E13" s="336"/>
      <c r="F13" s="336" t="s">
        <v>150</v>
      </c>
      <c r="G13" s="336"/>
      <c r="H13" s="336"/>
      <c r="I13" s="336"/>
      <c r="J13" s="336"/>
      <c r="K13" s="336" t="s">
        <v>27</v>
      </c>
      <c r="L13" s="336"/>
      <c r="M13" s="337" t="s">
        <v>151</v>
      </c>
      <c r="N13" s="338"/>
      <c r="O13" s="338"/>
      <c r="P13" s="338"/>
      <c r="Q13" s="339"/>
      <c r="R13" s="336" t="s">
        <v>152</v>
      </c>
      <c r="S13" s="336"/>
      <c r="T13" s="336"/>
      <c r="U13" s="336"/>
      <c r="V13" s="336"/>
      <c r="W13" s="336"/>
      <c r="X13" s="336" t="s">
        <v>153</v>
      </c>
      <c r="Y13" s="336"/>
      <c r="Z13" s="336"/>
      <c r="AA13" s="336"/>
      <c r="AB13" s="314" t="s">
        <v>179</v>
      </c>
      <c r="AC13" s="315"/>
      <c r="AD13" s="315"/>
      <c r="AE13" s="315"/>
      <c r="AK13" t="s">
        <v>399</v>
      </c>
    </row>
    <row r="14" spans="1:44" ht="48" customHeight="1" x14ac:dyDescent="0.4">
      <c r="A14" s="68">
        <v>1</v>
      </c>
      <c r="B14" s="328"/>
      <c r="C14" s="329"/>
      <c r="D14" s="329"/>
      <c r="E14" s="330"/>
      <c r="F14" s="331"/>
      <c r="G14" s="332"/>
      <c r="H14" s="332"/>
      <c r="I14" s="332"/>
      <c r="J14" s="333"/>
      <c r="K14" s="334"/>
      <c r="L14" s="335"/>
      <c r="M14" s="308"/>
      <c r="N14" s="309"/>
      <c r="O14" s="309"/>
      <c r="P14" s="309"/>
      <c r="Q14" s="310"/>
      <c r="R14" s="319"/>
      <c r="S14" s="320"/>
      <c r="T14" s="320"/>
      <c r="U14" s="320"/>
      <c r="V14" s="320"/>
      <c r="W14" s="321"/>
      <c r="X14" s="316"/>
      <c r="Y14" s="317"/>
      <c r="Z14" s="317"/>
      <c r="AA14" s="318"/>
      <c r="AB14" s="316"/>
      <c r="AC14" s="317"/>
      <c r="AD14" s="317"/>
      <c r="AE14" s="318"/>
      <c r="AG14" s="61" t="str">
        <f>IF(B14="",IF(AI14="","","エラー：資産の種類をプルダウンリストより選択してください。"),IF(F14="","エラー：資産の内容未入力",IF(K14="","エラー：数量未入力",IF(M14="","エラー：予定単価未入力",IF(R14="","取得予定価格未入力",IF(X14="","エラー：取得予定時期未入力",IF(AB14="","供用開始時期未入力","")))))))</f>
        <v/>
      </c>
      <c r="AH14" s="20" t="str">
        <f>IF(AG14="","",1)</f>
        <v/>
      </c>
      <c r="AI14" t="str">
        <f>F14&amp;K14&amp;M14&amp;R14&amp;X14&amp;AB14</f>
        <v/>
      </c>
      <c r="AK14" t="s">
        <v>400</v>
      </c>
    </row>
    <row r="15" spans="1:44" ht="48" customHeight="1" x14ac:dyDescent="0.4">
      <c r="A15" s="68">
        <v>2</v>
      </c>
      <c r="B15" s="328"/>
      <c r="C15" s="329"/>
      <c r="D15" s="329"/>
      <c r="E15" s="330"/>
      <c r="F15" s="331"/>
      <c r="G15" s="332"/>
      <c r="H15" s="332"/>
      <c r="I15" s="332"/>
      <c r="J15" s="333"/>
      <c r="K15" s="334"/>
      <c r="L15" s="335"/>
      <c r="M15" s="308"/>
      <c r="N15" s="309"/>
      <c r="O15" s="309"/>
      <c r="P15" s="309"/>
      <c r="Q15" s="310"/>
      <c r="R15" s="319"/>
      <c r="S15" s="320"/>
      <c r="T15" s="320"/>
      <c r="U15" s="320"/>
      <c r="V15" s="320"/>
      <c r="W15" s="321"/>
      <c r="X15" s="316"/>
      <c r="Y15" s="317"/>
      <c r="Z15" s="317"/>
      <c r="AA15" s="318"/>
      <c r="AB15" s="316"/>
      <c r="AC15" s="317"/>
      <c r="AD15" s="317"/>
      <c r="AE15" s="318"/>
      <c r="AG15" s="61" t="str">
        <f t="shared" ref="AG15:AG18" si="0">IF(B15="",IF(AI15="","","エラー：資産の種類をプルダウンリストより選択してください。"),IF(F15="","エラー：資産の内容未入力",IF(K15="","エラー：数量未入力",IF(M15="","エラー：予定単価未入力",IF(R15="","取得予定価格未入力",IF(X15="","エラー：取得予定時期未入力",IF(AB15="","供用開始時期未入力","")))))))</f>
        <v/>
      </c>
      <c r="AH15" s="20" t="str">
        <f t="shared" ref="AH15:AH18" si="1">IF(AG15="","",1)</f>
        <v/>
      </c>
      <c r="AI15" t="str">
        <f t="shared" ref="AI15:AI18" si="2">F15&amp;K15&amp;M15&amp;R15&amp;X15&amp;AB15</f>
        <v/>
      </c>
      <c r="AK15" t="s">
        <v>401</v>
      </c>
    </row>
    <row r="16" spans="1:44" ht="48" customHeight="1" x14ac:dyDescent="0.4">
      <c r="A16" s="68">
        <v>3</v>
      </c>
      <c r="B16" s="328"/>
      <c r="C16" s="329"/>
      <c r="D16" s="329"/>
      <c r="E16" s="330"/>
      <c r="F16" s="325"/>
      <c r="G16" s="326"/>
      <c r="H16" s="326"/>
      <c r="I16" s="326"/>
      <c r="J16" s="327"/>
      <c r="K16" s="334"/>
      <c r="L16" s="335"/>
      <c r="M16" s="308"/>
      <c r="N16" s="309"/>
      <c r="O16" s="309"/>
      <c r="P16" s="309"/>
      <c r="Q16" s="310"/>
      <c r="R16" s="308"/>
      <c r="S16" s="309"/>
      <c r="T16" s="309"/>
      <c r="U16" s="309"/>
      <c r="V16" s="309"/>
      <c r="W16" s="310"/>
      <c r="X16" s="316"/>
      <c r="Y16" s="317"/>
      <c r="Z16" s="317"/>
      <c r="AA16" s="318"/>
      <c r="AB16" s="316"/>
      <c r="AC16" s="317"/>
      <c r="AD16" s="317"/>
      <c r="AE16" s="318"/>
      <c r="AG16" s="61" t="str">
        <f t="shared" si="0"/>
        <v/>
      </c>
      <c r="AH16" s="20" t="str">
        <f t="shared" si="1"/>
        <v/>
      </c>
      <c r="AI16" t="str">
        <f t="shared" si="2"/>
        <v/>
      </c>
      <c r="AK16" t="s">
        <v>402</v>
      </c>
    </row>
    <row r="17" spans="1:37" ht="48" customHeight="1" x14ac:dyDescent="0.4">
      <c r="A17" s="19">
        <v>4</v>
      </c>
      <c r="B17" s="328"/>
      <c r="C17" s="329"/>
      <c r="D17" s="329"/>
      <c r="E17" s="330"/>
      <c r="F17" s="322"/>
      <c r="G17" s="323"/>
      <c r="H17" s="323"/>
      <c r="I17" s="323"/>
      <c r="J17" s="324"/>
      <c r="K17" s="322"/>
      <c r="L17" s="324"/>
      <c r="M17" s="311"/>
      <c r="N17" s="312"/>
      <c r="O17" s="312"/>
      <c r="P17" s="312"/>
      <c r="Q17" s="313"/>
      <c r="R17" s="322"/>
      <c r="S17" s="323"/>
      <c r="T17" s="323"/>
      <c r="U17" s="323"/>
      <c r="V17" s="323"/>
      <c r="W17" s="324"/>
      <c r="X17" s="322"/>
      <c r="Y17" s="323"/>
      <c r="Z17" s="323"/>
      <c r="AA17" s="324"/>
      <c r="AB17" s="322"/>
      <c r="AC17" s="323"/>
      <c r="AD17" s="323"/>
      <c r="AE17" s="324"/>
      <c r="AG17" s="61" t="str">
        <f t="shared" si="0"/>
        <v/>
      </c>
      <c r="AH17" s="20" t="str">
        <f t="shared" si="1"/>
        <v/>
      </c>
      <c r="AI17" t="str">
        <f t="shared" si="2"/>
        <v/>
      </c>
      <c r="AK17" t="s">
        <v>403</v>
      </c>
    </row>
    <row r="18" spans="1:37" ht="48" customHeight="1" x14ac:dyDescent="0.4">
      <c r="A18" s="19">
        <v>5</v>
      </c>
      <c r="B18" s="328"/>
      <c r="C18" s="329"/>
      <c r="D18" s="329"/>
      <c r="E18" s="330"/>
      <c r="F18" s="322"/>
      <c r="G18" s="323"/>
      <c r="H18" s="323"/>
      <c r="I18" s="323"/>
      <c r="J18" s="324"/>
      <c r="K18" s="322"/>
      <c r="L18" s="324"/>
      <c r="M18" s="311"/>
      <c r="N18" s="312"/>
      <c r="O18" s="312"/>
      <c r="P18" s="312"/>
      <c r="Q18" s="313"/>
      <c r="R18" s="322"/>
      <c r="S18" s="323"/>
      <c r="T18" s="323"/>
      <c r="U18" s="323"/>
      <c r="V18" s="323"/>
      <c r="W18" s="324"/>
      <c r="X18" s="322"/>
      <c r="Y18" s="323"/>
      <c r="Z18" s="323"/>
      <c r="AA18" s="324"/>
      <c r="AB18" s="322"/>
      <c r="AC18" s="323"/>
      <c r="AD18" s="323"/>
      <c r="AE18" s="324"/>
      <c r="AG18" s="61" t="str">
        <f t="shared" si="0"/>
        <v/>
      </c>
      <c r="AH18" s="20" t="str">
        <f t="shared" si="1"/>
        <v/>
      </c>
      <c r="AI18" t="str">
        <f t="shared" si="2"/>
        <v/>
      </c>
    </row>
    <row r="19" spans="1:37" x14ac:dyDescent="0.4">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7" x14ac:dyDescent="0.4">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row>
    <row r="21" spans="1:37" x14ac:dyDescent="0.4">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row>
    <row r="22" spans="1:37" x14ac:dyDescent="0.4">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spans="1:37" x14ac:dyDescent="0.4">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7" x14ac:dyDescent="0.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row>
    <row r="25" spans="1:37"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sheetData>
  <sheetProtection algorithmName="SHA-512" hashValue="T0kDlKCP9nymeHI0WdLnwgwzGQBT0VEpV2lP7Z0krb5Z/gS0AlB09H0ysuWHMlofB/yC9isTkyhefJI28JSmXQ==" saltValue="37sdGCXr0mIKvsKknVt90w==" spinCount="100000" sheet="1" objects="1" scenarios="1"/>
  <mergeCells count="51">
    <mergeCell ref="AC5:AD5"/>
    <mergeCell ref="A8:L10"/>
    <mergeCell ref="P8:Q10"/>
    <mergeCell ref="V8:W10"/>
    <mergeCell ref="B14:E14"/>
    <mergeCell ref="F14:J14"/>
    <mergeCell ref="B13:E13"/>
    <mergeCell ref="F13:J13"/>
    <mergeCell ref="K13:L13"/>
    <mergeCell ref="AB14:AE14"/>
    <mergeCell ref="R18:W18"/>
    <mergeCell ref="X18:AA18"/>
    <mergeCell ref="A4:C4"/>
    <mergeCell ref="D4:H4"/>
    <mergeCell ref="V5:X5"/>
    <mergeCell ref="Z5:AA5"/>
    <mergeCell ref="K14:L14"/>
    <mergeCell ref="R14:W14"/>
    <mergeCell ref="X14:AA14"/>
    <mergeCell ref="X13:AA13"/>
    <mergeCell ref="R13:W13"/>
    <mergeCell ref="M14:Q14"/>
    <mergeCell ref="M13:Q13"/>
    <mergeCell ref="B18:E18"/>
    <mergeCell ref="F18:J18"/>
    <mergeCell ref="K18:L18"/>
    <mergeCell ref="F16:J16"/>
    <mergeCell ref="B15:E15"/>
    <mergeCell ref="F15:J15"/>
    <mergeCell ref="K15:L15"/>
    <mergeCell ref="B17:E17"/>
    <mergeCell ref="F17:J17"/>
    <mergeCell ref="K17:L17"/>
    <mergeCell ref="B16:E16"/>
    <mergeCell ref="K16:L16"/>
    <mergeCell ref="AG9:AG10"/>
    <mergeCell ref="M15:Q15"/>
    <mergeCell ref="M16:Q16"/>
    <mergeCell ref="M17:Q17"/>
    <mergeCell ref="M18:Q18"/>
    <mergeCell ref="AB13:AE13"/>
    <mergeCell ref="AB15:AE15"/>
    <mergeCell ref="R15:W15"/>
    <mergeCell ref="X15:AA15"/>
    <mergeCell ref="AB16:AE16"/>
    <mergeCell ref="AB18:AE18"/>
    <mergeCell ref="X17:AA17"/>
    <mergeCell ref="AB17:AE17"/>
    <mergeCell ref="R17:W17"/>
    <mergeCell ref="R16:W16"/>
    <mergeCell ref="X16:AA16"/>
  </mergeCells>
  <phoneticPr fontId="4"/>
  <dataValidations count="3">
    <dataValidation type="textLength" allowBlank="1" showInputMessage="1" showErrorMessage="1" error="西暦（４ケタ）で入力してください。" sqref="V5:X5">
      <formula1>4</formula1>
      <formula2>4</formula2>
    </dataValidation>
    <dataValidation type="list" allowBlank="1" showInputMessage="1" showErrorMessage="1" sqref="N9 T9">
      <formula1>$AR$10:$AR$11</formula1>
    </dataValidation>
    <dataValidation type="list" allowBlank="1" showInputMessage="1" showErrorMessage="1" errorTitle="プルダウンリストから選択してください" sqref="B14:E18">
      <formula1>$AK$12:$AK$17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41</vt:i4>
      </vt:variant>
    </vt:vector>
  </HeadingPairs>
  <TitlesOfParts>
    <vt:vector size="47" baseType="lpstr">
      <vt:lpstr>中分類</vt:lpstr>
      <vt:lpstr>小分類</vt:lpstr>
      <vt:lpstr>様式第１（かがみ）※自動入力</vt:lpstr>
      <vt:lpstr>別紙１．基本的事項</vt:lpstr>
      <vt:lpstr>別紙２．措置実施計画（県の認定要件）</vt:lpstr>
      <vt:lpstr>別紙３ (国確認申請の欄を流用)</vt:lpstr>
      <vt:lpstr>小分類!Print_Area</vt:lpstr>
      <vt:lpstr>別紙１．基本的事項!Print_Area</vt:lpstr>
      <vt:lpstr>'別紙２．措置実施計画（県の認定要件）'!Print_Area</vt:lpstr>
      <vt:lpstr>'別紙３ (国確認申請の欄を流用)'!Print_Area</vt:lpstr>
      <vt:lpstr>'様式第１（かがみ）※自動入力'!Print_Area</vt:lpstr>
      <vt:lpstr>ゴム製品製造業</vt:lpstr>
      <vt:lpstr>その他の卸売業</vt:lpstr>
      <vt:lpstr>その他の製造業</vt:lpstr>
      <vt:lpstr>なめし革・同製品・毛皮製造</vt:lpstr>
      <vt:lpstr>パルプ・紙・紙加工品製造業</vt:lpstr>
      <vt:lpstr>はん用機械器具製造業</vt:lpstr>
      <vt:lpstr>プラスチック製品製造業_別掲を除く</vt:lpstr>
      <vt:lpstr>印刷・同関連業</vt:lpstr>
      <vt:lpstr>飲食料品卸売業</vt:lpstr>
      <vt:lpstr>飲料・たばこ・飼料製造</vt:lpstr>
      <vt:lpstr>化学工業</vt:lpstr>
      <vt:lpstr>家具・装備品製造</vt:lpstr>
      <vt:lpstr>各種商品卸売業</vt:lpstr>
      <vt:lpstr>学術・開発研究機関</vt:lpstr>
      <vt:lpstr>機械器具卸売業</vt:lpstr>
      <vt:lpstr>技術サービス業</vt:lpstr>
      <vt:lpstr>業務用機械器具製造業</vt:lpstr>
      <vt:lpstr>金属製品製造業</vt:lpstr>
      <vt:lpstr>建築材料_鉱物・金属材料等卸売業</vt:lpstr>
      <vt:lpstr>情報通信機械器具製造業</vt:lpstr>
      <vt:lpstr>食品製造</vt:lpstr>
      <vt:lpstr>生産用機械器具製造業</vt:lpstr>
      <vt:lpstr>石油製品・石炭製品製造業</vt:lpstr>
      <vt:lpstr>専門サービス業_他に分類されないもの</vt:lpstr>
      <vt:lpstr>繊維・衣服等卸売業</vt:lpstr>
      <vt:lpstr>繊維工業</vt:lpstr>
      <vt:lpstr>倉庫業</vt:lpstr>
      <vt:lpstr>鉄鋼業</vt:lpstr>
      <vt:lpstr>電気機械器具製造業</vt:lpstr>
      <vt:lpstr>電気業</vt:lpstr>
      <vt:lpstr>電子部品・デバイス・電子回路製造業</vt:lpstr>
      <vt:lpstr>道路貨物運送業</vt:lpstr>
      <vt:lpstr>非鉄金属製造業</vt:lpstr>
      <vt:lpstr>木材・木製品製造業_家具を除く</vt:lpstr>
      <vt:lpstr>輸送用機械器具製造業</vt:lpstr>
      <vt:lpstr>窯業・土石製品製造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我謝　勝栄</dc:creator>
  <cp:lastModifiedBy>gaja</cp:lastModifiedBy>
  <dcterms:modified xsi:type="dcterms:W3CDTF">2022-08-24T05:50:05Z</dcterms:modified>
</cp:coreProperties>
</file>