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250.11.170\tamashto\send\"/>
    </mc:Choice>
  </mc:AlternateContent>
  <xr:revisionPtr revIDLastSave="0" documentId="8_{4ACE36A8-53A7-4224-B723-A1CDFDF1A1AA}" xr6:coauthVersionLast="47" xr6:coauthVersionMax="47" xr10:uidLastSave="{00000000-0000-0000-0000-000000000000}"/>
  <bookViews>
    <workbookView xWindow="28680" yWindow="-8205" windowWidth="29040" windowHeight="15720" activeTab="4" xr2:uid="{00000000-000D-0000-FFFF-FFFF00000000}"/>
  </bookViews>
  <sheets>
    <sheet name="様式４(実績報告書)" sheetId="10" r:id="rId1"/>
    <sheet name="請求書" sheetId="9" r:id="rId2"/>
    <sheet name="入力用①" sheetId="3" r:id="rId3"/>
    <sheet name="入力用②（計画書変更ありのみ）" sheetId="1" r:id="rId4"/>
    <sheet name="入力用② (計画書に変更ありのみ、6人以上)" sheetId="8" r:id="rId5"/>
    <sheet name="記載例" sheetId="2" r:id="rId6"/>
  </sheets>
  <definedNames>
    <definedName name="_xlnm.Print_Area" localSheetId="5">記載例!$A$1:$I$17</definedName>
    <definedName name="_xlnm.Print_Area" localSheetId="1">請求書!$A$1:$G$33</definedName>
    <definedName name="_xlnm.Print_Area" localSheetId="2">入力用①!$A$1:$H$33</definedName>
    <definedName name="_xlnm.Print_Area" localSheetId="4">'入力用② (計画書に変更ありのみ、6人以上)'!$A$2:$I$21</definedName>
    <definedName name="_xlnm.Print_Area" localSheetId="3">'入力用②（計画書変更ありのみ）'!$A$2:$I$18</definedName>
    <definedName name="_xlnm.Print_Area" localSheetId="0">'様式４(実績報告書)'!$A$1:$F$36</definedName>
    <definedName name="_xlnm.Print_Titles" localSheetId="4">'入力用② (計画書に変更ありのみ、6人以上)'!$11:$11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0" l="1"/>
  <c r="I16" i="2"/>
  <c r="H16" i="2"/>
  <c r="G16" i="2"/>
  <c r="I20" i="8"/>
  <c r="H20" i="8"/>
  <c r="G20" i="8"/>
  <c r="I19" i="8"/>
  <c r="I18" i="8"/>
  <c r="I17" i="8"/>
  <c r="I16" i="8"/>
  <c r="I15" i="8"/>
  <c r="I14" i="8"/>
  <c r="I13" i="8"/>
  <c r="I12" i="8"/>
  <c r="C6" i="8"/>
  <c r="S19" i="1"/>
  <c r="R19" i="1"/>
  <c r="Q19" i="1"/>
  <c r="N19" i="1"/>
  <c r="M19" i="1"/>
  <c r="L19" i="1"/>
  <c r="S18" i="1"/>
  <c r="R18" i="1"/>
  <c r="Q18" i="1"/>
  <c r="N18" i="1"/>
  <c r="M18" i="1"/>
  <c r="L18" i="1"/>
  <c r="S17" i="1"/>
  <c r="R17" i="1"/>
  <c r="Q17" i="1"/>
  <c r="N17" i="1"/>
  <c r="M17" i="1"/>
  <c r="L17" i="1"/>
  <c r="I17" i="1"/>
  <c r="H17" i="1"/>
  <c r="G17" i="1"/>
  <c r="S16" i="1"/>
  <c r="R16" i="1"/>
  <c r="Q16" i="1"/>
  <c r="N16" i="1"/>
  <c r="M16" i="1"/>
  <c r="L16" i="1"/>
  <c r="I16" i="1"/>
  <c r="S15" i="1"/>
  <c r="R15" i="1"/>
  <c r="Q15" i="1"/>
  <c r="N15" i="1"/>
  <c r="M15" i="1"/>
  <c r="L15" i="1"/>
  <c r="I15" i="1"/>
  <c r="I14" i="1"/>
  <c r="I13" i="1"/>
  <c r="I12" i="1"/>
  <c r="C6" i="1"/>
  <c r="B28" i="9"/>
  <c r="B27" i="9"/>
  <c r="F25" i="9"/>
  <c r="D25" i="9"/>
  <c r="C25" i="9"/>
  <c r="B25" i="9"/>
  <c r="D19" i="9"/>
  <c r="D15" i="9"/>
  <c r="A15" i="9"/>
  <c r="F10" i="9"/>
  <c r="F9" i="9"/>
  <c r="F8" i="9"/>
  <c r="F7" i="9"/>
  <c r="F6" i="9"/>
  <c r="F3" i="9"/>
  <c r="D17" i="10"/>
  <c r="A17" i="10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<sst xmlns="http://schemas.openxmlformats.org/spreadsheetml/2006/main" count="166" uniqueCount="118">
  <si>
    <t>番号</t>
    <rPh sb="0" eb="2">
      <t>バンゴウ</t>
    </rPh>
    <phoneticPr fontId="1"/>
  </si>
  <si>
    <t>住所</t>
    <rPh sb="0" eb="2">
      <t>ジュウショ</t>
    </rPh>
    <phoneticPr fontId="1"/>
  </si>
  <si>
    <t>所属する事業所の住所</t>
    <rPh sb="0" eb="2">
      <t>ショゾク</t>
    </rPh>
    <rPh sb="4" eb="7">
      <t>ジギョウショ</t>
    </rPh>
    <rPh sb="8" eb="10">
      <t>ジュウショ</t>
    </rPh>
    <phoneticPr fontId="1"/>
  </si>
  <si>
    <t>氏名</t>
    <rPh sb="0" eb="2">
      <t>シメイ</t>
    </rPh>
    <phoneticPr fontId="1"/>
  </si>
  <si>
    <t>手当等の年間支給予定額</t>
    <rPh sb="0" eb="2">
      <t>テアテ</t>
    </rPh>
    <rPh sb="2" eb="3">
      <t>トウ</t>
    </rPh>
    <rPh sb="4" eb="6">
      <t>ネンカン</t>
    </rPh>
    <rPh sb="6" eb="8">
      <t>シキュウ</t>
    </rPh>
    <rPh sb="8" eb="11">
      <t>ヨテイガク</t>
    </rPh>
    <phoneticPr fontId="1"/>
  </si>
  <si>
    <t>申請年度の奨学金返還予定総額</t>
    <rPh sb="0" eb="2">
      <t>シンセイ</t>
    </rPh>
    <rPh sb="2" eb="4">
      <t>ネンド</t>
    </rPh>
    <rPh sb="5" eb="8">
      <t>ショウガクキン</t>
    </rPh>
    <rPh sb="8" eb="10">
      <t>ヘンカン</t>
    </rPh>
    <rPh sb="10" eb="12">
      <t>ヨテイ</t>
    </rPh>
    <rPh sb="12" eb="14">
      <t>ソウガク</t>
    </rPh>
    <phoneticPr fontId="1"/>
  </si>
  <si>
    <t>補助金申請額</t>
    <rPh sb="0" eb="3">
      <t>ホジョキン</t>
    </rPh>
    <rPh sb="3" eb="6">
      <t>シンセイガク</t>
    </rPh>
    <phoneticPr fontId="1"/>
  </si>
  <si>
    <t>※行が足りない場合は追加すること</t>
    <rPh sb="1" eb="2">
      <t>ギョウ</t>
    </rPh>
    <rPh sb="3" eb="4">
      <t>タ</t>
    </rPh>
    <rPh sb="7" eb="9">
      <t>バアイ</t>
    </rPh>
    <rPh sb="10" eb="12">
      <t>ツイカ</t>
    </rPh>
    <phoneticPr fontId="1"/>
  </si>
  <si>
    <t>（単位：円）</t>
    <rPh sb="1" eb="3">
      <t>タンイ</t>
    </rPh>
    <rPh sb="4" eb="5">
      <t>エン</t>
    </rPh>
    <phoneticPr fontId="1"/>
  </si>
  <si>
    <t>２　支援計画</t>
    <rPh sb="2" eb="4">
      <t>シエン</t>
    </rPh>
    <rPh sb="4" eb="6">
      <t>ケイカク</t>
    </rPh>
    <phoneticPr fontId="1"/>
  </si>
  <si>
    <t>合計</t>
    <rPh sb="0" eb="2">
      <t>ゴウケイ</t>
    </rPh>
    <phoneticPr fontId="1"/>
  </si>
  <si>
    <t>事　業　計　画　書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phoneticPr fontId="1"/>
  </si>
  <si>
    <t>１　支給内容</t>
    <rPh sb="2" eb="4">
      <t>シキュウ</t>
    </rPh>
    <rPh sb="4" eb="6">
      <t>ナイヨウ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</si>
  <si>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</si>
  <si>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支給方法</t>
    <rPh sb="0" eb="2">
      <t>シキュウ</t>
    </rPh>
    <rPh sb="2" eb="4">
      <t>ホウホウ</t>
    </rPh>
    <phoneticPr fontId="1"/>
  </si>
  <si>
    <t>支給予定期間</t>
    <rPh sb="0" eb="2">
      <t>シキュウ</t>
    </rPh>
    <rPh sb="2" eb="4">
      <t>ヨテイ</t>
    </rPh>
    <rPh sb="4" eb="6">
      <t>キカン</t>
    </rPh>
    <phoneticPr fontId="1"/>
  </si>
  <si>
    <t>支給条件</t>
    <rPh sb="0" eb="2">
      <t>シキュウ</t>
    </rPh>
    <rPh sb="2" eb="4">
      <t>ジョウケン</t>
    </rPh>
    <phoneticPr fontId="1"/>
  </si>
  <si>
    <t>支給回数</t>
    <rPh sb="0" eb="2">
      <t>シキュウ</t>
    </rPh>
    <rPh sb="2" eb="4">
      <t>カイスウ</t>
    </rPh>
    <phoneticPr fontId="1"/>
  </si>
  <si>
    <t>※対象従業員の職種等によって支援内容が異なる場合は、詳細が分かるようにすること（詳細は別紙とすることも可）</t>
    <rPh sb="1" eb="3">
      <t>タイショウ</t>
    </rPh>
    <rPh sb="3" eb="6">
      <t>ジュウギョウイン</t>
    </rPh>
    <rPh sb="7" eb="9">
      <t>ショクシュ</t>
    </rPh>
    <rPh sb="9" eb="10">
      <t>トウ</t>
    </rPh>
    <rPh sb="14" eb="16">
      <t>シエン</t>
    </rPh>
    <rPh sb="16" eb="18">
      <t>ナイヨウ</t>
    </rPh>
    <rPh sb="19" eb="20">
      <t>コト</t>
    </rPh>
    <rPh sb="22" eb="24">
      <t>バアイ</t>
    </rPh>
    <rPh sb="26" eb="28">
      <t>ショウサイ</t>
    </rPh>
    <rPh sb="29" eb="30">
      <t>ワ</t>
    </rPh>
    <rPh sb="40" eb="42">
      <t>ショウサイ</t>
    </rPh>
    <rPh sb="43" eb="45">
      <t>ベッシ</t>
    </rPh>
    <rPh sb="51" eb="52">
      <t>カ</t>
    </rPh>
    <phoneticPr fontId="1"/>
  </si>
  <si>
    <t>採用年月日
（西暦）</t>
    <rPh sb="0" eb="2">
      <t>サイヨウ</t>
    </rPh>
    <rPh sb="2" eb="5">
      <t>ネンガッピ</t>
    </rPh>
    <rPh sb="7" eb="9">
      <t>セイレキ</t>
    </rPh>
    <phoneticPr fontId="1"/>
  </si>
  <si>
    <t>毎月の手当として支給</t>
    <rPh sb="0" eb="2">
      <t>マイツキ</t>
    </rPh>
    <rPh sb="3" eb="5">
      <t>テアテ</t>
    </rPh>
    <rPh sb="8" eb="10">
      <t>シキュウ</t>
    </rPh>
    <phoneticPr fontId="1"/>
  </si>
  <si>
    <t>１２回</t>
    <rPh sb="2" eb="3">
      <t>カイ</t>
    </rPh>
    <phoneticPr fontId="1"/>
  </si>
  <si>
    <t>令和○年４月～令和○年３月</t>
    <phoneticPr fontId="1"/>
  </si>
  <si>
    <t>正社員、入社10年以内、従業員負担の半額を支援</t>
    <rPh sb="0" eb="3">
      <t>セイシャイン</t>
    </rPh>
    <rPh sb="4" eb="6">
      <t>ニュウシャ</t>
    </rPh>
    <rPh sb="8" eb="9">
      <t>ネン</t>
    </rPh>
    <rPh sb="9" eb="11">
      <t>イナイ</t>
    </rPh>
    <rPh sb="12" eb="15">
      <t>ジュウギョウイン</t>
    </rPh>
    <rPh sb="15" eb="17">
      <t>フタン</t>
    </rPh>
    <rPh sb="18" eb="20">
      <t>ハンガク</t>
    </rPh>
    <rPh sb="21" eb="23">
      <t>シエン</t>
    </rPh>
    <phoneticPr fontId="1"/>
  </si>
  <si>
    <t>aaaa/bb/cc</t>
    <phoneticPr fontId="1"/>
  </si>
  <si>
    <t>dddd/ee/ff</t>
    <phoneticPr fontId="1"/>
  </si>
  <si>
    <t>gggg/hh/ii</t>
    <phoneticPr fontId="1"/>
  </si>
  <si>
    <t>○○市○○</t>
    <rPh sb="0" eb="3">
      <t>マルマルシ</t>
    </rPh>
    <phoneticPr fontId="1"/>
  </si>
  <si>
    <t>○○町○○</t>
    <rPh sb="2" eb="3">
      <t>チョウ</t>
    </rPh>
    <phoneticPr fontId="1"/>
  </si>
  <si>
    <t>○○村○○</t>
    <rPh sb="2" eb="3">
      <t>ソン</t>
    </rPh>
    <phoneticPr fontId="1"/>
  </si>
  <si>
    <t>bbbb/cc/aa</t>
    <phoneticPr fontId="1"/>
  </si>
  <si>
    <t>eeee/ff/dd</t>
    <phoneticPr fontId="1"/>
  </si>
  <si>
    <t>hhhh/ii/gg</t>
    <phoneticPr fontId="1"/>
  </si>
  <si>
    <t>事　業　計　画　書（記載例）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rPh sb="10" eb="13">
      <t>キサイレイ</t>
    </rPh>
    <phoneticPr fontId="1"/>
  </si>
  <si>
    <t>A</t>
    <phoneticPr fontId="1"/>
  </si>
  <si>
    <t>B</t>
    <phoneticPr fontId="1"/>
  </si>
  <si>
    <t>C</t>
    <phoneticPr fontId="1"/>
  </si>
  <si>
    <t>事業者の住所</t>
  </si>
  <si>
    <t>事業者名</t>
  </si>
  <si>
    <t>沖縄県奨学金返還支援事業補助金</t>
  </si>
  <si>
    <t>記</t>
  </si>
  <si>
    <t>事業者名</t>
    <rPh sb="0" eb="4">
      <t>ジギョウシャメイ</t>
    </rPh>
    <phoneticPr fontId="1"/>
  </si>
  <si>
    <t>代表者名</t>
    <rPh sb="0" eb="4">
      <t>ダイヒョウシャメイ</t>
    </rPh>
    <phoneticPr fontId="1"/>
  </si>
  <si>
    <t>代表取締役</t>
    <rPh sb="0" eb="5">
      <t>ダイヒョウトリシマリヤク</t>
    </rPh>
    <phoneticPr fontId="1"/>
  </si>
  <si>
    <t>連絡先</t>
    <rPh sb="0" eb="3">
      <t>レンラクサキ</t>
    </rPh>
    <phoneticPr fontId="1"/>
  </si>
  <si>
    <t xml:space="preserve">
</t>
    <phoneticPr fontId="1"/>
  </si>
  <si>
    <t>記入例</t>
    <rPh sb="0" eb="3">
      <t>キニュウレイ</t>
    </rPh>
    <phoneticPr fontId="1"/>
  </si>
  <si>
    <t>入力欄</t>
    <rPh sb="0" eb="3">
      <t>ニュウリョクラン</t>
    </rPh>
    <phoneticPr fontId="1"/>
  </si>
  <si>
    <t>代表者役職名</t>
    <rPh sb="0" eb="3">
      <t>ダイヒョウシャ</t>
    </rPh>
    <rPh sb="3" eb="6">
      <t>ヤクショクメイ</t>
    </rPh>
    <phoneticPr fontId="1"/>
  </si>
  <si>
    <t>今年度の支援開始日</t>
    <rPh sb="0" eb="3">
      <t>コンネンド</t>
    </rPh>
    <rPh sb="4" eb="6">
      <t>シエン</t>
    </rPh>
    <rPh sb="6" eb="9">
      <t>カイシビ</t>
    </rPh>
    <phoneticPr fontId="1"/>
  </si>
  <si>
    <t>今年度の支援最終日</t>
    <rPh sb="4" eb="6">
      <t>シエン</t>
    </rPh>
    <phoneticPr fontId="1"/>
  </si>
  <si>
    <t>沖縄県知事　殿</t>
  </si>
  <si>
    <t>連絡先</t>
  </si>
  <si>
    <t>様式第４号（第11条関係）</t>
  </si>
  <si>
    <t>実績報告書</t>
  </si>
  <si>
    <t>２　添付書類</t>
  </si>
  <si>
    <t>（備考） １ 別途指定された書類を添付すること</t>
  </si>
  <si>
    <t>精算払請求書</t>
  </si>
  <si>
    <t>＜振込先＞</t>
  </si>
  <si>
    <t>銀 行 名</t>
  </si>
  <si>
    <t>支 店 名</t>
  </si>
  <si>
    <t>預 金 種 目</t>
  </si>
  <si>
    <t>口　座　番　号</t>
  </si>
  <si>
    <t>（備考）用紙の大きさは、日本工業規格A列４とする。</t>
  </si>
  <si>
    <t>沖縄県知事　殿</t>
    <phoneticPr fontId="1"/>
  </si>
  <si>
    <t>代表者の役職・氏名</t>
  </si>
  <si>
    <t>１　実施結果</t>
    <phoneticPr fontId="1"/>
  </si>
  <si>
    <t>　　</t>
    <phoneticPr fontId="1"/>
  </si>
  <si>
    <t xml:space="preserve">      事業計画書のとおり</t>
    <phoneticPr fontId="1"/>
  </si>
  <si>
    <t xml:space="preserve">      別紙のとおり</t>
    <phoneticPr fontId="1"/>
  </si>
  <si>
    <t>補助金交付決定日</t>
    <rPh sb="0" eb="5">
      <t>ホジョキンコウフ</t>
    </rPh>
    <rPh sb="5" eb="8">
      <t>ケッテイビ</t>
    </rPh>
    <phoneticPr fontId="1"/>
  </si>
  <si>
    <t>交付決定番号</t>
    <rPh sb="0" eb="6">
      <t>コウフケッテイバンゴウ</t>
    </rPh>
    <phoneticPr fontId="1"/>
  </si>
  <si>
    <t>付け沖縄県指令商第</t>
    <phoneticPr fontId="1"/>
  </si>
  <si>
    <t>事業所住所(番地以降は下段)</t>
    <rPh sb="0" eb="5">
      <t>ジギョウショジュウショ</t>
    </rPh>
    <rPh sb="6" eb="8">
      <t>バンチ</t>
    </rPh>
    <rPh sb="8" eb="10">
      <t>イコウ</t>
    </rPh>
    <rPh sb="11" eb="13">
      <t>カダン</t>
    </rPh>
    <phoneticPr fontId="1"/>
  </si>
  <si>
    <t>※事業計画書に変更がある場合は、以下の欄もご記入ください。</t>
    <rPh sb="1" eb="6">
      <t>ジギョウケイカクショ</t>
    </rPh>
    <rPh sb="7" eb="9">
      <t>ヘンコウ</t>
    </rPh>
    <rPh sb="12" eb="14">
      <t>バアイ</t>
    </rPh>
    <rPh sb="16" eb="18">
      <t>イカ</t>
    </rPh>
    <rPh sb="19" eb="20">
      <t>ラン</t>
    </rPh>
    <rPh sb="22" eb="24">
      <t>キニュウ</t>
    </rPh>
    <phoneticPr fontId="1"/>
  </si>
  <si>
    <t>様式第５号（第13条関係）</t>
    <phoneticPr fontId="1"/>
  </si>
  <si>
    <t>付け沖縄県達商第</t>
    <phoneticPr fontId="1"/>
  </si>
  <si>
    <t>補助金交付申請額</t>
    <rPh sb="0" eb="5">
      <t>ホジョキンコウフ</t>
    </rPh>
    <rPh sb="5" eb="8">
      <t>シンセイガク</t>
    </rPh>
    <phoneticPr fontId="1"/>
  </si>
  <si>
    <t>円</t>
    <phoneticPr fontId="1"/>
  </si>
  <si>
    <t>　　　　　精算払請求額　　　　金</t>
    <phoneticPr fontId="1"/>
  </si>
  <si>
    <t>代表者の役職・氏名</t>
    <phoneticPr fontId="1"/>
  </si>
  <si>
    <t>口座名義人</t>
    <phoneticPr fontId="1"/>
  </si>
  <si>
    <t>↓補助金の振込を希望する口座情報</t>
    <rPh sb="1" eb="4">
      <t>ホジョキン</t>
    </rPh>
    <rPh sb="5" eb="7">
      <t>フリコミ</t>
    </rPh>
    <rPh sb="8" eb="10">
      <t>キボウ</t>
    </rPh>
    <rPh sb="12" eb="16">
      <t>コウザジョウホウ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</si>
  <si>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</si>
  <si>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</si>
  <si>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預金種目</t>
    <rPh sb="0" eb="4">
      <t>ヨキンシュモク</t>
    </rPh>
    <phoneticPr fontId="1"/>
  </si>
  <si>
    <t>口座番号</t>
    <rPh sb="0" eb="4">
      <t>コウザバンゴウ</t>
    </rPh>
    <phoneticPr fontId="1"/>
  </si>
  <si>
    <t>口座名義人</t>
    <rPh sb="0" eb="5">
      <t>コウザメイギニン</t>
    </rPh>
    <phoneticPr fontId="1"/>
  </si>
  <si>
    <t>口座名義人（フリガナ）</t>
    <rPh sb="0" eb="5">
      <t>コウザメイギニン</t>
    </rPh>
    <phoneticPr fontId="1"/>
  </si>
  <si>
    <t>普通</t>
    <rPh sb="0" eb="2">
      <t>フツウ</t>
    </rPh>
    <phoneticPr fontId="1"/>
  </si>
  <si>
    <t>本データ提出日</t>
    <rPh sb="0" eb="1">
      <t>ホン</t>
    </rPh>
    <rPh sb="4" eb="7">
      <t>テイシュツビ</t>
    </rPh>
    <phoneticPr fontId="1"/>
  </si>
  <si>
    <t>○〇銀行</t>
    <rPh sb="2" eb="4">
      <t>ギンコウ</t>
    </rPh>
    <phoneticPr fontId="1"/>
  </si>
  <si>
    <t>○○株式会社</t>
    <rPh sb="2" eb="6">
      <t>カブシキガイシャ</t>
    </rPh>
    <phoneticPr fontId="1"/>
  </si>
  <si>
    <t>沖縄　太郎</t>
    <rPh sb="0" eb="2">
      <t>オキナワ</t>
    </rPh>
    <rPh sb="3" eb="5">
      <t>タロウ</t>
    </rPh>
    <phoneticPr fontId="1"/>
  </si>
  <si>
    <t>000</t>
    <phoneticPr fontId="1"/>
  </si>
  <si>
    <t>△△</t>
    <phoneticPr fontId="1"/>
  </si>
  <si>
    <t>000000</t>
    <phoneticPr fontId="1"/>
  </si>
  <si>
    <t xml:space="preserve">          　   ２ 用紙の大きさは、日本工業規格A列４とする。</t>
    <phoneticPr fontId="1"/>
  </si>
  <si>
    <t>達番号</t>
    <rPh sb="0" eb="3">
      <t>タツバンゴウ</t>
    </rPh>
    <phoneticPr fontId="1"/>
  </si>
  <si>
    <t>確定通知の交付日</t>
    <rPh sb="0" eb="4">
      <t>カクテイツウチ</t>
    </rPh>
    <rPh sb="5" eb="8">
      <t>コウフビ</t>
    </rPh>
    <phoneticPr fontId="1"/>
  </si>
  <si>
    <t>補助金確定額</t>
    <rPh sb="0" eb="6">
      <t>ホジョキンカクテイガク</t>
    </rPh>
    <phoneticPr fontId="1"/>
  </si>
  <si>
    <t>↓実績報告後、補助金の額の確定の通知が来たら入力</t>
    <rPh sb="1" eb="6">
      <t>ジッセキホウコクゴ</t>
    </rPh>
    <rPh sb="7" eb="10">
      <t>ホジョキン</t>
    </rPh>
    <rPh sb="11" eb="12">
      <t>ガク</t>
    </rPh>
    <rPh sb="13" eb="15">
      <t>カクテイ</t>
    </rPh>
    <rPh sb="16" eb="18">
      <t>ツウチ</t>
    </rPh>
    <rPh sb="19" eb="20">
      <t>キ</t>
    </rPh>
    <rPh sb="22" eb="24">
      <t>ニュウリョク</t>
    </rPh>
    <phoneticPr fontId="1"/>
  </si>
  <si>
    <t>事業所住所②（建物名以降）</t>
    <rPh sb="0" eb="5">
      <t>ジギョウショジュウショ</t>
    </rPh>
    <rPh sb="7" eb="9">
      <t>タテモノ</t>
    </rPh>
    <rPh sb="9" eb="10">
      <t>メイ</t>
    </rPh>
    <rPh sb="10" eb="12">
      <t>イコウ</t>
    </rPh>
    <phoneticPr fontId="1"/>
  </si>
  <si>
    <t>沖縄県那覇市泉崎1-1-1</t>
    <rPh sb="0" eb="3">
      <t>オキナワケン</t>
    </rPh>
    <rPh sb="3" eb="5">
      <t>ナハ</t>
    </rPh>
    <rPh sb="5" eb="6">
      <t>シ</t>
    </rPh>
    <rPh sb="6" eb="8">
      <t>イズミザキ</t>
    </rPh>
    <phoneticPr fontId="1"/>
  </si>
  <si>
    <t>沖縄県庁8階</t>
    <rPh sb="0" eb="4">
      <t>オキナワケンチョウ</t>
    </rPh>
    <rPh sb="5" eb="6">
      <t>カイ</t>
    </rPh>
    <phoneticPr fontId="1"/>
  </si>
  <si>
    <t>下記のとおり請求します。</t>
    <phoneticPr fontId="1"/>
  </si>
  <si>
    <t>号で確定通知を受けた上記の事業について、</t>
    <phoneticPr fontId="1"/>
  </si>
  <si>
    <t>沖縄県所得向上応援企業認証の有無</t>
    <rPh sb="0" eb="3">
      <t>オキナワケン</t>
    </rPh>
    <rPh sb="3" eb="7">
      <t>ショトクコウジョウ</t>
    </rPh>
    <rPh sb="7" eb="11">
      <t>オウエンキギョウ</t>
    </rPh>
    <rPh sb="11" eb="13">
      <t>ニンショウ</t>
    </rPh>
    <rPh sb="14" eb="16">
      <t>ウム</t>
    </rPh>
    <phoneticPr fontId="1"/>
  </si>
  <si>
    <t>有</t>
  </si>
  <si>
    <t>号で交付決定の通知を受けた上記</t>
    <rPh sb="10" eb="11">
      <t>ウ</t>
    </rPh>
    <phoneticPr fontId="1"/>
  </si>
  <si>
    <t>とおり報告します。</t>
    <phoneticPr fontId="1"/>
  </si>
  <si>
    <t>の補助事業について、沖縄県奨学金返還支援事業補助金要綱第11条に基づき、下記の</t>
    <phoneticPr fontId="1"/>
  </si>
  <si>
    <t>通常企業（認証無）</t>
    <rPh sb="0" eb="2">
      <t>ツウジョウ</t>
    </rPh>
    <rPh sb="2" eb="4">
      <t>キギョウ</t>
    </rPh>
    <rPh sb="5" eb="7">
      <t>ニンショウ</t>
    </rPh>
    <rPh sb="7" eb="8">
      <t>ナシ</t>
    </rPh>
    <phoneticPr fontId="1"/>
  </si>
  <si>
    <t>認証企業</t>
    <rPh sb="0" eb="2">
      <t>ニンショウ</t>
    </rPh>
    <rPh sb="2" eb="4">
      <t>キギョウ</t>
    </rPh>
    <phoneticPr fontId="1"/>
  </si>
  <si>
    <t>無</t>
  </si>
  <si>
    <t>○○株式会社　代表取締役　沖縄 太郎</t>
    <rPh sb="2" eb="6">
      <t>カブシキガイシャ</t>
    </rPh>
    <rPh sb="7" eb="12">
      <t>ダイヒョウトリシマリヤク</t>
    </rPh>
    <rPh sb="13" eb="15">
      <t>オキナワ</t>
    </rPh>
    <rPh sb="16" eb="18">
      <t>タロウ</t>
    </rPh>
    <phoneticPr fontId="1"/>
  </si>
  <si>
    <t>○○カブシキガイシャ　ダイヒョウトリシマリヤク　オキナワ タロウ</t>
    <phoneticPr fontId="1"/>
  </si>
  <si>
    <t>098-866-2324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</si>
</sst>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gge&quot;年&quot;m&quot;月&quot;d&quot;日&quot;;@"/>
    <numFmt numFmtId="178" formatCode="0_);[Red]\(0\)"/>
    <numFmt numFmtId="179" formatCode="[$-800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rgb="FF000000"/>
      <name val="ＭＳ 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vertical="center" wrapText="1"/>
    </xf>
    <xf numFmtId="58" fontId="0" fillId="0" borderId="0" xfId="0" applyNumberFormat="1">
      <alignment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58" fontId="0" fillId="0" borderId="1" xfId="0" applyNumberFormat="1" applyBorder="1" applyAlignment="1">
      <alignment horizontal="left" vertical="center" wrapText="1"/>
    </xf>
    <xf numFmtId="58" fontId="0" fillId="2" borderId="1" xfId="0" applyNumberForma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0" fillId="2" borderId="1" xfId="0" applyFill="1" applyBorder="1" applyAlignment="1">
      <alignment horizontal="left" vertical="center"/>
    </xf>
    <xf numFmtId="38" fontId="0" fillId="0" borderId="0" xfId="1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15"/>
    </xf>
    <xf numFmtId="49" fontId="0" fillId="2" borderId="1" xfId="0" applyNumberFormat="1" applyFill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>
      <alignment vertical="center"/>
    </xf>
    <xf numFmtId="176" fontId="0" fillId="2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/>
    </xf>
    <xf numFmtId="0" fontId="14" fillId="0" borderId="0" xfId="0" applyFont="1">
      <alignment vertical="center"/>
    </xf>
    <xf numFmtId="49" fontId="0" fillId="0" borderId="2" xfId="0" applyNumberFormat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58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>
      <alignment vertical="center"/>
    </xf>
    <xf numFmtId="0" fontId="12" fillId="2" borderId="1" xfId="0" applyFont="1" applyFill="1" applyBorder="1">
      <alignment vertical="center"/>
    </xf>
    <xf numFmtId="49" fontId="14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7" fillId="0" borderId="1" xfId="0" applyFont="1" applyBorder="1">
      <alignment vertical="center"/>
    </xf>
    <xf numFmtId="58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9" fontId="0" fillId="2" borderId="1" xfId="0" applyNumberFormat="1" applyFill="1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4" fillId="0" borderId="17" xfId="0" applyFont="1" applyBorder="1">
      <alignment vertical="center"/>
    </xf>
    <xf numFmtId="0" fontId="0" fillId="0" borderId="18" xfId="0" applyBorder="1">
      <alignment vertical="center"/>
    </xf>
    <xf numFmtId="176" fontId="0" fillId="0" borderId="16" xfId="0" applyNumberFormat="1" applyBorder="1" applyAlignment="1">
      <alignment horizontal="left" vertical="center"/>
    </xf>
    <xf numFmtId="3" fontId="0" fillId="0" borderId="16" xfId="0" applyNumberForma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8" fillId="0" borderId="1" xfId="0" applyFont="1" applyBorder="1">
      <alignment vertical="center"/>
    </xf>
    <xf numFmtId="58" fontId="17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>
      <alignment vertical="center"/>
    </xf>
    <xf numFmtId="178" fontId="18" fillId="0" borderId="1" xfId="0" quotePrefix="1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58" fontId="0" fillId="0" borderId="0" xfId="0" applyNumberFormat="1" applyAlignment="1">
      <alignment horizontal="right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Protection="1">
      <alignment vertical="center"/>
      <protection locked="0"/>
    </xf>
    <xf numFmtId="177" fontId="5" fillId="3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3</xdr:row>
      <xdr:rowOff>119063</xdr:rowOff>
    </xdr:from>
    <xdr:to>
      <xdr:col>15</xdr:col>
      <xdr:colOff>265111</xdr:colOff>
      <xdr:row>8</xdr:row>
      <xdr:rowOff>23812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A7244E0-6997-45AF-B8EF-4F6F459B3C63}"/>
            </a:ext>
          </a:extLst>
        </xdr:cNvPr>
        <xdr:cNvSpPr txBox="1"/>
      </xdr:nvSpPr>
      <xdr:spPr>
        <a:xfrm>
          <a:off x="5798344" y="797719"/>
          <a:ext cx="6634955" cy="103584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入力用①に必要事項を記載することで本様式は自動的に作成されます。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入力用①に必要事項記入後、本様式を県に提出してください。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（本エクセルデータをそのまま提出いただいてもかまいません。）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273843</xdr:colOff>
      <xdr:row>5</xdr:row>
      <xdr:rowOff>202407</xdr:rowOff>
    </xdr:from>
    <xdr:to>
      <xdr:col>17</xdr:col>
      <xdr:colOff>360361</xdr:colOff>
      <xdr:row>10</xdr:row>
      <xdr:rowOff>107156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83E9E8-EA5E-4D6B-811F-0CFF4537BD2C}"/>
            </a:ext>
          </a:extLst>
        </xdr:cNvPr>
        <xdr:cNvSpPr txBox="1"/>
      </xdr:nvSpPr>
      <xdr:spPr>
        <a:xfrm>
          <a:off x="6441281" y="1333501"/>
          <a:ext cx="6634955" cy="103584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入力用①に必要事項を記載することで本様式は自動的に作成されます。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入力用①に必要事項記入後、本様式を県に提出してください。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（本エクセルデータをそのまま提出いただいてもかまいません。）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3</xdr:col>
      <xdr:colOff>2165349</xdr:colOff>
      <xdr:row>1</xdr:row>
      <xdr:rowOff>521758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A30BE36-44D4-07BA-1572-FFED671E564B}"/>
            </a:ext>
          </a:extLst>
        </xdr:cNvPr>
        <xdr:cNvSpPr txBox="1"/>
      </xdr:nvSpPr>
      <xdr:spPr>
        <a:xfrm>
          <a:off x="0" y="57150"/>
          <a:ext cx="8822266" cy="69744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本シートを入力して作成される「様式４</a:t>
          </a:r>
          <a:r>
            <a:rPr kumimoji="1" lang="en-US" altLang="ja-JP" sz="1200" b="1">
              <a:solidFill>
                <a:srgbClr val="FF0000"/>
              </a:solidFill>
            </a:rPr>
            <a:t>(</a:t>
          </a:r>
          <a:r>
            <a:rPr kumimoji="1" lang="ja-JP" altLang="en-US" sz="1200" b="1">
              <a:solidFill>
                <a:srgbClr val="FF0000"/>
              </a:solidFill>
            </a:rPr>
            <a:t>実績報告書</a:t>
          </a:r>
          <a:r>
            <a:rPr kumimoji="1" lang="en-US" altLang="ja-JP" sz="1200" b="1">
              <a:solidFill>
                <a:srgbClr val="FF0000"/>
              </a:solidFill>
            </a:rPr>
            <a:t>)</a:t>
          </a:r>
          <a:r>
            <a:rPr kumimoji="1" lang="ja-JP" altLang="en-US" sz="1200" b="1">
              <a:solidFill>
                <a:srgbClr val="FF0000"/>
              </a:solidFill>
            </a:rPr>
            <a:t>」及び「請求書」（緑のシート）を県に提出してください。（本エクセルデータをそのまま提出いただいてもかまいません。）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42333</xdr:rowOff>
    </xdr:from>
    <xdr:to>
      <xdr:col>5</xdr:col>
      <xdr:colOff>1188509</xdr:colOff>
      <xdr:row>0</xdr:row>
      <xdr:rowOff>421217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4A885D3-55E4-4DF5-A1A2-8E5C66D26C6B}"/>
            </a:ext>
          </a:extLst>
        </xdr:cNvPr>
        <xdr:cNvSpPr txBox="1"/>
      </xdr:nvSpPr>
      <xdr:spPr>
        <a:xfrm>
          <a:off x="0" y="42333"/>
          <a:ext cx="5760509" cy="37888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事業計画書に変更がある場合のみ提出（支援従業員</a:t>
          </a:r>
          <a:r>
            <a:rPr kumimoji="1" lang="en-US" altLang="ja-JP" sz="1400" b="1">
              <a:solidFill>
                <a:srgbClr val="FF0000"/>
              </a:solidFill>
            </a:rPr>
            <a:t>5</a:t>
          </a:r>
          <a:r>
            <a:rPr kumimoji="1" lang="ja-JP" altLang="en-US" sz="1400" b="1">
              <a:solidFill>
                <a:srgbClr val="FF0000"/>
              </a:solidFill>
            </a:rPr>
            <a:t>人以内）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52917</xdr:colOff>
      <xdr:row>5</xdr:row>
      <xdr:rowOff>148167</xdr:rowOff>
    </xdr:from>
    <xdr:to>
      <xdr:col>10</xdr:col>
      <xdr:colOff>275166</xdr:colOff>
      <xdr:row>10</xdr:row>
      <xdr:rowOff>444500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100B9A8-0984-48CB-9199-B11F53D8D27A}"/>
            </a:ext>
          </a:extLst>
        </xdr:cNvPr>
        <xdr:cNvCxnSpPr/>
      </xdr:nvCxnSpPr>
      <xdr:spPr>
        <a:xfrm flipH="1">
          <a:off x="9196917" y="2307167"/>
          <a:ext cx="910166" cy="194733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49740</xdr:colOff>
      <xdr:row>0</xdr:row>
      <xdr:rowOff>122767</xdr:rowOff>
    </xdr:from>
    <xdr:to>
      <xdr:col>5</xdr:col>
      <xdr:colOff>1238249</xdr:colOff>
      <xdr:row>0</xdr:row>
      <xdr:rowOff>501651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138836-5AA2-44C0-BAE4-FA1962413C9A}"/>
            </a:ext>
          </a:extLst>
        </xdr:cNvPr>
        <xdr:cNvSpPr txBox="1"/>
      </xdr:nvSpPr>
      <xdr:spPr>
        <a:xfrm>
          <a:off x="49740" y="122767"/>
          <a:ext cx="5760509" cy="37888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事業計画書に変更がある場合のみ提出（支援従業員</a:t>
          </a:r>
          <a:r>
            <a:rPr kumimoji="1" lang="en-US" altLang="ja-JP" sz="1400" b="1">
              <a:solidFill>
                <a:srgbClr val="FF0000"/>
              </a:solidFill>
            </a:rPr>
            <a:t>5</a:t>
          </a:r>
          <a:r>
            <a:rPr kumimoji="1" lang="ja-JP" altLang="en-US" sz="1400" b="1">
              <a:solidFill>
                <a:srgbClr val="FF0000"/>
              </a:solidFill>
            </a:rPr>
            <a:t>人以上）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279399</xdr:colOff>
      <xdr:row>2</xdr:row>
      <xdr:rowOff>161924</xdr:rowOff>
    </xdr:from>
    <xdr:to>
      <xdr:col>25</xdr:col>
      <xdr:colOff>278341</xdr:colOff>
      <xdr:row>8</xdr:row>
      <xdr:rowOff>21166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423399" y="786341"/>
          <a:ext cx="10497609" cy="2176992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「２　支援計画」作成のポイント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</a:t>
          </a:r>
          <a:r>
            <a:rPr kumimoji="1" lang="ja-JP" altLang="en-US" sz="1200" b="1">
              <a:solidFill>
                <a:sysClr val="windowText" lastClr="000000"/>
              </a:solidFill>
            </a:rPr>
            <a:t>申請年度の奨学金返還予定額</a:t>
          </a:r>
          <a:r>
            <a:rPr kumimoji="1" lang="ja-JP" altLang="en-US" sz="1200">
              <a:solidFill>
                <a:sysClr val="windowText" lastClr="000000"/>
              </a:solidFill>
            </a:rPr>
            <a:t>は、年度途中の申請でも１年分として記載して下さい、また、複数の奨学金を同時に返還している場合は合算して下さい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</a:t>
          </a:r>
          <a:r>
            <a:rPr kumimoji="1" lang="ja-JP" altLang="en-US" sz="1200" b="1">
              <a:solidFill>
                <a:sysClr val="windowText" lastClr="000000"/>
              </a:solidFill>
            </a:rPr>
            <a:t>手当等の年間支給予定額</a:t>
          </a:r>
          <a:r>
            <a:rPr kumimoji="1" lang="ja-JP" altLang="en-US" sz="1200">
              <a:solidFill>
                <a:sysClr val="windowText" lastClr="000000"/>
              </a:solidFill>
            </a:rPr>
            <a:t>は申請した月以降の年度内で支給する額を記載して下さい（</a:t>
          </a:r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年度途中に申請する場合は申請以降に支給する額）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</a:t>
          </a:r>
          <a:r>
            <a:rPr kumimoji="1" lang="ja-JP" altLang="en-US" sz="1200" b="1">
              <a:solidFill>
                <a:sysClr val="windowText" lastClr="000000"/>
              </a:solidFill>
            </a:rPr>
            <a:t>補助金申請額</a:t>
          </a:r>
          <a:r>
            <a:rPr kumimoji="1" lang="ja-JP" altLang="en-US" sz="1200">
              <a:solidFill>
                <a:sysClr val="windowText" lastClr="000000"/>
              </a:solidFill>
            </a:rPr>
            <a:t>は申請年度の奨学金返還予定額の</a:t>
          </a:r>
          <a:r>
            <a:rPr kumimoji="1" lang="en-US" altLang="ja-JP" sz="1200">
              <a:solidFill>
                <a:sysClr val="windowText" lastClr="000000"/>
              </a:solidFill>
            </a:rPr>
            <a:t>1/2</a:t>
          </a:r>
          <a:r>
            <a:rPr kumimoji="1" lang="ja-JP" altLang="en-US" sz="1200">
              <a:solidFill>
                <a:sysClr val="windowText" lastClr="000000"/>
              </a:solidFill>
            </a:rPr>
            <a:t>を対象として算出し、企業負担の</a:t>
          </a:r>
          <a:r>
            <a:rPr kumimoji="1" lang="en-US" altLang="ja-JP" sz="1200">
              <a:solidFill>
                <a:sysClr val="windowText" lastClr="000000"/>
              </a:solidFill>
            </a:rPr>
            <a:t>1/2or</a:t>
          </a:r>
          <a:r>
            <a:rPr kumimoji="1" lang="ja-JP" altLang="en-US" sz="1200">
              <a:solidFill>
                <a:sysClr val="windowText" lastClr="000000"/>
              </a:solidFill>
            </a:rPr>
            <a:t>年間９万円上限（認証企業は</a:t>
          </a:r>
          <a:r>
            <a:rPr kumimoji="1" lang="en-US" altLang="ja-JP" sz="1200">
              <a:solidFill>
                <a:sysClr val="windowText" lastClr="000000"/>
              </a:solidFill>
            </a:rPr>
            <a:t>3/4or13.5</a:t>
          </a:r>
          <a:r>
            <a:rPr kumimoji="1" lang="ja-JP" altLang="en-US" sz="1200">
              <a:solidFill>
                <a:sysClr val="windowText" lastClr="000000"/>
              </a:solidFill>
            </a:rPr>
            <a:t>万円上限）。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算出の流れ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従業員の年間返済額（毎月返済額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×12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か月）を算出、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を掛けて補助対象となる額を算出、手当等の年間支給予定額を算出、補助対象額と支給予定額のうち低い額に対し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（認証企業は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3/4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）をかけた額が補助金額となります。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1220258</xdr:colOff>
      <xdr:row>16</xdr:row>
      <xdr:rowOff>109009</xdr:rowOff>
    </xdr:from>
    <xdr:to>
      <xdr:col>7</xdr:col>
      <xdr:colOff>338667</xdr:colOff>
      <xdr:row>19</xdr:row>
      <xdr:rowOff>42334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221008" y="6099176"/>
          <a:ext cx="356659" cy="642408"/>
        </a:xfrm>
        <a:prstGeom prst="downArrow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311150</xdr:colOff>
      <xdr:row>16</xdr:row>
      <xdr:rowOff>120650</xdr:rowOff>
    </xdr:from>
    <xdr:to>
      <xdr:col>8</xdr:col>
      <xdr:colOff>670984</xdr:colOff>
      <xdr:row>19</xdr:row>
      <xdr:rowOff>57150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502650" y="6121400"/>
          <a:ext cx="359834" cy="666750"/>
        </a:xfrm>
        <a:prstGeom prst="downArrow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504825</xdr:colOff>
      <xdr:row>19</xdr:row>
      <xdr:rowOff>60322</xdr:rowOff>
    </xdr:from>
    <xdr:to>
      <xdr:col>7</xdr:col>
      <xdr:colOff>525992</xdr:colOff>
      <xdr:row>22</xdr:row>
      <xdr:rowOff>197907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505575" y="6759572"/>
          <a:ext cx="1259417" cy="836085"/>
        </a:xfrm>
        <a:prstGeom prst="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交付申請書の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補助対象経費の総額と一致</a:t>
          </a:r>
        </a:p>
      </xdr:txBody>
    </xdr:sp>
    <xdr:clientData/>
  </xdr:twoCellAnchor>
  <xdr:twoCellAnchor>
    <xdr:from>
      <xdr:col>7</xdr:col>
      <xdr:colOff>776817</xdr:colOff>
      <xdr:row>19</xdr:row>
      <xdr:rowOff>85722</xdr:rowOff>
    </xdr:from>
    <xdr:to>
      <xdr:col>9</xdr:col>
      <xdr:colOff>131234</xdr:colOff>
      <xdr:row>22</xdr:row>
      <xdr:rowOff>223307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015817" y="6784972"/>
          <a:ext cx="1259417" cy="836085"/>
        </a:xfrm>
        <a:prstGeom prst="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交付申請書の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補助金交付申請額と一致</a:t>
          </a:r>
        </a:p>
      </xdr:txBody>
    </xdr:sp>
    <xdr:clientData/>
  </xdr:twoCellAnchor>
  <xdr:twoCellAnchor>
    <xdr:from>
      <xdr:col>9</xdr:col>
      <xdr:colOff>210607</xdr:colOff>
      <xdr:row>8</xdr:row>
      <xdr:rowOff>219073</xdr:rowOff>
    </xdr:from>
    <xdr:to>
      <xdr:col>25</xdr:col>
      <xdr:colOff>212724</xdr:colOff>
      <xdr:row>23</xdr:row>
      <xdr:rowOff>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354607" y="3161240"/>
          <a:ext cx="10500784" cy="446934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u="none">
              <a:solidFill>
                <a:sysClr val="windowText" lastClr="000000"/>
              </a:solidFill>
            </a:rPr>
            <a:t>（例１）従業員返還額の</a:t>
          </a:r>
          <a:r>
            <a:rPr kumimoji="1" lang="ja-JP" altLang="en-US" sz="1200" b="1" u="sng">
              <a:solidFill>
                <a:sysClr val="windowText" lastClr="000000"/>
              </a:solidFill>
            </a:rPr>
            <a:t>全額を支援</a:t>
          </a:r>
          <a:r>
            <a:rPr kumimoji="1" lang="ja-JP" altLang="en-US" sz="1200" b="1" u="none">
              <a:solidFill>
                <a:sysClr val="windowText" lastClr="000000"/>
              </a:solidFill>
            </a:rPr>
            <a:t>する場合</a:t>
          </a:r>
          <a:endParaRPr kumimoji="1" lang="en-US" altLang="ja-JP" sz="12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従業員Ｄさん：年間返済額</a:t>
          </a:r>
          <a:r>
            <a:rPr kumimoji="1" lang="en-US" altLang="ja-JP" sz="1200">
              <a:solidFill>
                <a:sysClr val="windowText" lastClr="000000"/>
              </a:solidFill>
            </a:rPr>
            <a:t>36</a:t>
          </a:r>
          <a:r>
            <a:rPr kumimoji="1" lang="ja-JP" altLang="en-US" sz="1200">
              <a:solidFill>
                <a:sysClr val="windowText" lastClr="000000"/>
              </a:solidFill>
            </a:rPr>
            <a:t>万円（補助対象は</a:t>
          </a:r>
          <a:r>
            <a:rPr kumimoji="1" lang="en-US" altLang="ja-JP" sz="1200">
              <a:solidFill>
                <a:sysClr val="windowText" lastClr="000000"/>
              </a:solidFill>
            </a:rPr>
            <a:t>1/2</a:t>
          </a:r>
          <a:r>
            <a:rPr kumimoji="1" lang="ja-JP" altLang="en-US" sz="1200">
              <a:solidFill>
                <a:sysClr val="windowText" lastClr="000000"/>
              </a:solidFill>
            </a:rPr>
            <a:t>の</a:t>
          </a:r>
          <a:r>
            <a:rPr kumimoji="1" lang="en-US" altLang="ja-JP" sz="1200">
              <a:solidFill>
                <a:sysClr val="windowText" lastClr="000000"/>
              </a:solidFill>
            </a:rPr>
            <a:t>18</a:t>
          </a:r>
          <a:r>
            <a:rPr kumimoji="1" lang="ja-JP" altLang="en-US" sz="1200">
              <a:solidFill>
                <a:sysClr val="windowText" lastClr="000000"/>
              </a:solidFill>
            </a:rPr>
            <a:t>万円）、企業支援</a:t>
          </a:r>
          <a:r>
            <a:rPr kumimoji="1" lang="en-US" altLang="ja-JP" sz="1200">
              <a:solidFill>
                <a:sysClr val="windowText" lastClr="000000"/>
              </a:solidFill>
            </a:rPr>
            <a:t>36</a:t>
          </a:r>
          <a:r>
            <a:rPr kumimoji="1" lang="ja-JP" altLang="en-US" sz="1200">
              <a:solidFill>
                <a:sysClr val="windowText" lastClr="000000"/>
              </a:solidFill>
            </a:rPr>
            <a:t>万円　→　補助金額は</a:t>
          </a:r>
          <a:r>
            <a:rPr kumimoji="1" lang="en-US" altLang="ja-JP" sz="1200">
              <a:solidFill>
                <a:sysClr val="windowText" lastClr="000000"/>
              </a:solidFill>
            </a:rPr>
            <a:t>9</a:t>
          </a:r>
          <a:r>
            <a:rPr kumimoji="1" lang="ja-JP" altLang="en-US" sz="1200">
              <a:solidFill>
                <a:sysClr val="windowText" lastClr="000000"/>
              </a:solidFill>
            </a:rPr>
            <a:t>万円（補助対象</a:t>
          </a:r>
          <a:r>
            <a:rPr kumimoji="1" lang="en-US" altLang="ja-JP" sz="1200">
              <a:solidFill>
                <a:sysClr val="windowText" lastClr="000000"/>
              </a:solidFill>
            </a:rPr>
            <a:t>18</a:t>
          </a:r>
          <a:r>
            <a:rPr kumimoji="1" lang="ja-JP" altLang="en-US" sz="1200">
              <a:solidFill>
                <a:sysClr val="windowText" lastClr="000000"/>
              </a:solidFill>
            </a:rPr>
            <a:t>万円の</a:t>
          </a:r>
          <a:r>
            <a:rPr kumimoji="1" lang="en-US" altLang="ja-JP" sz="1200">
              <a:solidFill>
                <a:sysClr val="windowText" lastClr="000000"/>
              </a:solidFill>
            </a:rPr>
            <a:t>1/2</a:t>
          </a:r>
          <a:r>
            <a:rPr kumimoji="1" lang="ja-JP" altLang="en-US" sz="1200">
              <a:solidFill>
                <a:sysClr val="windowText" lastClr="000000"/>
              </a:solidFill>
            </a:rPr>
            <a:t>）</a:t>
          </a:r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認証企業は</a:t>
          </a:r>
          <a:r>
            <a:rPr kumimoji="1" lang="en-US" altLang="ja-JP" sz="1200">
              <a:solidFill>
                <a:sysClr val="windowText" lastClr="000000"/>
              </a:solidFill>
            </a:rPr>
            <a:t>3/4</a:t>
          </a:r>
          <a:r>
            <a:rPr kumimoji="1" lang="ja-JP" altLang="en-US" sz="1200">
              <a:solidFill>
                <a:sysClr val="windowText" lastClr="000000"/>
              </a:solidFill>
            </a:rPr>
            <a:t>の</a:t>
          </a:r>
          <a:r>
            <a:rPr kumimoji="1" lang="en-US" altLang="ja-JP" sz="1200">
              <a:solidFill>
                <a:sysClr val="windowText" lastClr="000000"/>
              </a:solidFill>
            </a:rPr>
            <a:t>13.5</a:t>
          </a:r>
          <a:r>
            <a:rPr kumimoji="1" lang="ja-JP" altLang="en-US" sz="1200">
              <a:solidFill>
                <a:sysClr val="windowText" lastClr="000000"/>
              </a:solidFill>
            </a:rPr>
            <a:t>万円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従業員Ｅさん：年間返済額</a:t>
          </a:r>
          <a:r>
            <a:rPr kumimoji="1" lang="en-US" altLang="ja-JP" sz="1200">
              <a:solidFill>
                <a:sysClr val="windowText" lastClr="000000"/>
              </a:solidFill>
            </a:rPr>
            <a:t>18</a:t>
          </a:r>
          <a:r>
            <a:rPr kumimoji="1" lang="ja-JP" altLang="en-US" sz="1200">
              <a:solidFill>
                <a:sysClr val="windowText" lastClr="000000"/>
              </a:solidFill>
            </a:rPr>
            <a:t>万円（補助対象は</a:t>
          </a:r>
          <a:r>
            <a:rPr kumimoji="1" lang="en-US" altLang="ja-JP" sz="1200">
              <a:solidFill>
                <a:sysClr val="windowText" lastClr="000000"/>
              </a:solidFill>
            </a:rPr>
            <a:t>1/2</a:t>
          </a:r>
          <a:r>
            <a:rPr kumimoji="1" lang="ja-JP" altLang="en-US" sz="1200">
              <a:solidFill>
                <a:sysClr val="windowText" lastClr="000000"/>
              </a:solidFill>
            </a:rPr>
            <a:t>の９万円）、企業支援</a:t>
          </a:r>
          <a:r>
            <a:rPr kumimoji="1" lang="en-US" altLang="ja-JP" sz="1200">
              <a:solidFill>
                <a:sysClr val="windowText" lastClr="000000"/>
              </a:solidFill>
            </a:rPr>
            <a:t>18</a:t>
          </a:r>
          <a:r>
            <a:rPr kumimoji="1" lang="ja-JP" altLang="en-US" sz="1200">
              <a:solidFill>
                <a:sysClr val="windowText" lastClr="000000"/>
              </a:solidFill>
            </a:rPr>
            <a:t>万円　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</a:rPr>
            <a:t>→　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補助金額は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4.5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万円（補助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万円の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1/2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認証企業は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3/4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6.75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万円</a:t>
          </a:r>
          <a:endParaRPr kumimoji="1"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（例２）従業員返還額の</a:t>
          </a:r>
          <a:r>
            <a:rPr kumimoji="1" lang="ja-JP" alt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半額を支援</a:t>
          </a:r>
          <a:r>
            <a:rPr kumimoji="1" lang="ja-JP" altLang="en-US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する場合</a:t>
          </a:r>
          <a:endParaRPr kumimoji="1" lang="en-US" altLang="ja-JP" sz="12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ysClr val="windowText" lastClr="000000"/>
              </a:solidFill>
              <a:effectLst/>
            </a:rPr>
            <a:t>従業員Ｆさん：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年間返済額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36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万円（補助対象は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万円）、企業支援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　→　補助金額は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9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万円（補助対象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認証企業は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3/4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13.5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</a:t>
          </a:r>
          <a:endParaRPr lang="en-US" altLang="ja-JP" sz="1200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ysClr val="windowText" lastClr="000000"/>
              </a:solidFill>
              <a:effectLst/>
            </a:rPr>
            <a:t>従業員Ｇさん：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年間返済額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万円（補助対象は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の９万円）、企業支援９万円　→　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補助金額は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4.5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万円（補助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対象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9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認証企業は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3/4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6.75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</a:t>
          </a:r>
          <a:endParaRPr lang="en-US" altLang="ja-JP" sz="1200">
            <a:solidFill>
              <a:sysClr val="windowText" lastClr="000000"/>
            </a:solidFill>
            <a:effectLst/>
          </a:endParaRPr>
        </a:p>
        <a:p>
          <a:r>
            <a:rPr lang="ja-JP" altLang="en-US" sz="1200" b="1" u="none">
              <a:solidFill>
                <a:sysClr val="windowText" lastClr="000000"/>
              </a:solidFill>
              <a:effectLst/>
            </a:rPr>
            <a:t>（例３）従業員返還額の</a:t>
          </a:r>
          <a:r>
            <a:rPr lang="en-US" altLang="ja-JP" sz="1200" b="1" u="sng">
              <a:solidFill>
                <a:sysClr val="windowText" lastClr="000000"/>
              </a:solidFill>
              <a:effectLst/>
            </a:rPr>
            <a:t>1/3</a:t>
          </a:r>
          <a:r>
            <a:rPr lang="ja-JP" altLang="en-US" sz="1200" b="1" u="sng">
              <a:solidFill>
                <a:sysClr val="windowText" lastClr="000000"/>
              </a:solidFill>
              <a:effectLst/>
            </a:rPr>
            <a:t>を支援</a:t>
          </a:r>
          <a:r>
            <a:rPr lang="ja-JP" altLang="en-US" sz="1200" b="1" u="none">
              <a:solidFill>
                <a:sysClr val="windowText" lastClr="000000"/>
              </a:solidFill>
              <a:effectLst/>
            </a:rPr>
            <a:t>する場合</a:t>
          </a:r>
          <a:endParaRPr lang="en-US" altLang="ja-JP" sz="1200" b="1" u="none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ysClr val="windowText" lastClr="000000"/>
              </a:solidFill>
              <a:effectLst/>
            </a:rPr>
            <a:t>従業員Ｈさん：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年間返済額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36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万円（補助対象は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万円）、企業支援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　→　補助金額は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6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万円（企業支援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認証企業は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3/4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の９万円</a:t>
          </a:r>
          <a:endParaRPr lang="en-US" altLang="ja-JP" sz="1200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ysClr val="windowText" lastClr="000000"/>
              </a:solidFill>
              <a:effectLst/>
            </a:rPr>
            <a:t>従業員Ｉさん：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年間返済額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万円（補助対象は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の９万円）、企業支援６万円　→　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補助金額は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企業支援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6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認証企業は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3/4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4.5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</a:t>
          </a:r>
          <a:endParaRPr lang="en-US" altLang="ja-JP" sz="12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（例</a:t>
          </a:r>
          <a:r>
            <a:rPr kumimoji="1" lang="ja-JP" altLang="en-US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）従業員返還額</a:t>
          </a:r>
          <a:r>
            <a:rPr kumimoji="1" lang="ja-JP" altLang="en-US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にかかわらず</a:t>
          </a:r>
          <a:r>
            <a:rPr kumimoji="1" lang="ja-JP" alt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毎月定額（１万円）を</a:t>
          </a:r>
          <a:r>
            <a:rPr kumimoji="1" lang="ja-JP" altLang="ja-JP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支援</a:t>
          </a:r>
          <a:r>
            <a:rPr kumimoji="1" lang="ja-JP" altLang="ja-JP" sz="12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する場合</a:t>
          </a:r>
          <a:endParaRPr lang="ja-JP" altLang="ja-JP" sz="1400" b="1" u="none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従業員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Ｊ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さん：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年間返済額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36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万円（補助対象は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万円）、企業支援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　→　補助金額は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6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万円（企業支援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認証企業は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3/4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9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従業員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Ｋ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さん：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年間返済額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万円（補助対象は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の９万円）、企業支援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　→　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補助金額は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4.5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補助対象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9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1/2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認証企業は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3/4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6.75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r>
            <a:rPr lang="ja-JP" altLang="en-US" sz="1200">
              <a:solidFill>
                <a:sysClr val="windowText" lastClr="000000"/>
              </a:solidFill>
              <a:effectLst/>
            </a:rPr>
            <a:t>従業員Ｌさん：年間返済額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12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万円（補助対象は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1/2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の６万円）、企業支援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12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万円　→　補助金額は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万円（補助対象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6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万円の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1/2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）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※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認証企業は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3/4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の</a:t>
          </a:r>
          <a:r>
            <a:rPr lang="en-US" altLang="ja-JP" sz="1200">
              <a:solidFill>
                <a:sysClr val="windowText" lastClr="000000"/>
              </a:solidFill>
              <a:effectLst/>
            </a:rPr>
            <a:t>4.5</a:t>
          </a:r>
          <a:r>
            <a:rPr lang="ja-JP" altLang="en-US" sz="1200">
              <a:solidFill>
                <a:sysClr val="windowText" lastClr="000000"/>
              </a:solidFill>
              <a:effectLst/>
            </a:rPr>
            <a:t>万円</a:t>
          </a:r>
          <a:endParaRPr lang="en-US" altLang="ja-JP" sz="1200">
            <a:solidFill>
              <a:sysClr val="windowText" lastClr="000000"/>
            </a:solidFill>
            <a:effectLst/>
          </a:endParaRPr>
        </a:p>
        <a:p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年度途中で支援開始</a:t>
          </a:r>
          <a:r>
            <a:rPr kumimoji="1" lang="ja-JP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する場合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の補助額算定方法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例）年間返済額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万円の従業員に対し、毎月１万円の支援を、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６月から開始した場合、補助対象額９万円、支援予定額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万円（６～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月分）　→　補助金額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4.5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　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認証企業は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6.75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月から開始した場合、補助対象額９万円、支援予定額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万円（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～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月分）　→　補助金額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　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認証企業は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3:G32"/>
  <sheetViews>
    <sheetView view="pageBreakPreview" zoomScale="80" zoomScaleNormal="100" zoomScaleSheetLayoutView="80" workbookViewId="0">
      <selection activeCell="E10" sqref="E10:F10"/>
    </sheetView>
  </sheetViews>
  <sheetFormatPr defaultRowHeight="18" x14ac:dyDescent="0.55000000000000004"/>
  <cols>
    <col min="1" max="1" width="16.25" bestFit="1" customWidth="1"/>
    <col min="4" max="4" width="10.08203125" customWidth="1"/>
    <col min="5" max="6" width="15" customWidth="1"/>
    <col min="7" max="7" width="17.33203125" bestFit="1" customWidth="1"/>
  </cols>
  <sheetData>
    <row r="3" spans="1:6" x14ac:dyDescent="0.55000000000000004">
      <c r="A3" t="s">
        <v>53</v>
      </c>
      <c r="C3" s="14"/>
    </row>
    <row r="4" spans="1:6" x14ac:dyDescent="0.55000000000000004">
      <c r="C4" s="31"/>
    </row>
    <row r="5" spans="1:6" x14ac:dyDescent="0.55000000000000004">
      <c r="C5" s="14"/>
      <c r="F5" s="19">
        <f>入力用①!C4</f>
        <v>0</v>
      </c>
    </row>
    <row r="6" spans="1:6" x14ac:dyDescent="0.55000000000000004">
      <c r="C6" s="14"/>
    </row>
    <row r="7" spans="1:6" x14ac:dyDescent="0.55000000000000004">
      <c r="A7" t="s">
        <v>64</v>
      </c>
      <c r="C7" s="32"/>
    </row>
    <row r="8" spans="1:6" x14ac:dyDescent="0.55000000000000004">
      <c r="C8" t="s">
        <v>37</v>
      </c>
      <c r="E8" s="74">
        <f>入力用①!C6</f>
        <v>0</v>
      </c>
      <c r="F8" s="74"/>
    </row>
    <row r="9" spans="1:6" x14ac:dyDescent="0.55000000000000004">
      <c r="E9" s="75">
        <f>入力用①!C7</f>
        <v>0</v>
      </c>
      <c r="F9" s="75"/>
    </row>
    <row r="10" spans="1:6" x14ac:dyDescent="0.55000000000000004">
      <c r="C10" t="s">
        <v>38</v>
      </c>
      <c r="E10" s="74">
        <f>入力用①!C5</f>
        <v>0</v>
      </c>
      <c r="F10" s="74"/>
    </row>
    <row r="11" spans="1:6" x14ac:dyDescent="0.55000000000000004">
      <c r="C11" t="s">
        <v>65</v>
      </c>
      <c r="E11" s="74" t="str">
        <f>入力用①!C8&amp;" "&amp;入力用①!C9</f>
        <v xml:space="preserve"> </v>
      </c>
      <c r="F11" s="74"/>
    </row>
    <row r="12" spans="1:6" x14ac:dyDescent="0.55000000000000004">
      <c r="C12" t="s">
        <v>52</v>
      </c>
      <c r="E12">
        <f>入力用①!C10</f>
        <v>0</v>
      </c>
    </row>
    <row r="13" spans="1:6" x14ac:dyDescent="0.55000000000000004">
      <c r="C13" s="14"/>
    </row>
    <row r="14" spans="1:6" x14ac:dyDescent="0.55000000000000004">
      <c r="A14" s="73" t="s">
        <v>39</v>
      </c>
      <c r="B14" s="73"/>
      <c r="C14" s="73"/>
      <c r="D14" s="73"/>
      <c r="E14" s="73"/>
      <c r="F14" s="73"/>
    </row>
    <row r="15" spans="1:6" x14ac:dyDescent="0.55000000000000004">
      <c r="A15" s="73" t="s">
        <v>54</v>
      </c>
      <c r="B15" s="73"/>
      <c r="C15" s="73"/>
      <c r="D15" s="73"/>
      <c r="E15" s="73"/>
      <c r="F15" s="73"/>
    </row>
    <row r="16" spans="1:6" x14ac:dyDescent="0.55000000000000004">
      <c r="C16" s="14"/>
    </row>
    <row r="17" spans="1:7" x14ac:dyDescent="0.55000000000000004">
      <c r="A17" s="51">
        <f>入力用①!C12</f>
        <v>0</v>
      </c>
      <c r="B17" t="s">
        <v>72</v>
      </c>
      <c r="C17" s="14"/>
      <c r="D17">
        <f>入力用①!C13</f>
        <v>0</v>
      </c>
      <c r="E17" t="s">
        <v>109</v>
      </c>
    </row>
    <row r="18" spans="1:7" x14ac:dyDescent="0.55000000000000004">
      <c r="A18" t="s">
        <v>111</v>
      </c>
      <c r="C18" s="14"/>
    </row>
    <row r="19" spans="1:7" x14ac:dyDescent="0.55000000000000004">
      <c r="A19" t="s">
        <v>110</v>
      </c>
      <c r="C19" s="24"/>
    </row>
    <row r="20" spans="1:7" x14ac:dyDescent="0.55000000000000004">
      <c r="C20" s="1" t="s">
        <v>40</v>
      </c>
    </row>
    <row r="22" spans="1:7" x14ac:dyDescent="0.55000000000000004">
      <c r="A22" t="s">
        <v>66</v>
      </c>
      <c r="C22" s="14"/>
    </row>
    <row r="23" spans="1:7" x14ac:dyDescent="0.55000000000000004">
      <c r="A23" t="s">
        <v>68</v>
      </c>
      <c r="C23" s="14"/>
    </row>
    <row r="24" spans="1:7" x14ac:dyDescent="0.55000000000000004">
      <c r="G24" s="18"/>
    </row>
    <row r="26" spans="1:7" x14ac:dyDescent="0.55000000000000004">
      <c r="A26" t="s">
        <v>55</v>
      </c>
      <c r="C26" s="14" t="s">
        <v>67</v>
      </c>
    </row>
    <row r="27" spans="1:7" x14ac:dyDescent="0.55000000000000004">
      <c r="A27" t="s">
        <v>69</v>
      </c>
      <c r="C27" s="14"/>
    </row>
    <row r="28" spans="1:7" x14ac:dyDescent="0.55000000000000004">
      <c r="C28" s="14"/>
    </row>
    <row r="29" spans="1:7" x14ac:dyDescent="0.55000000000000004">
      <c r="C29" s="14"/>
    </row>
    <row r="30" spans="1:7" x14ac:dyDescent="0.55000000000000004">
      <c r="C30" s="14" t="s">
        <v>67</v>
      </c>
    </row>
    <row r="31" spans="1:7" x14ac:dyDescent="0.55000000000000004">
      <c r="A31" t="s">
        <v>56</v>
      </c>
      <c r="C31" s="14"/>
    </row>
    <row r="32" spans="1:7" x14ac:dyDescent="0.55000000000000004">
      <c r="A32" t="s">
        <v>97</v>
      </c>
      <c r="C32" s="14"/>
    </row>
  </sheetData>
  <mergeCells count="6">
    <mergeCell ref="A15:F15"/>
    <mergeCell ref="E8:F8"/>
    <mergeCell ref="E9:F9"/>
    <mergeCell ref="E10:F10"/>
    <mergeCell ref="E11:F11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G33"/>
  <sheetViews>
    <sheetView view="pageBreakPreview" zoomScale="80" zoomScaleNormal="100" zoomScaleSheetLayoutView="80" workbookViewId="0">
      <selection activeCell="B28" sqref="B28:F28"/>
    </sheetView>
  </sheetViews>
  <sheetFormatPr defaultRowHeight="18" x14ac:dyDescent="0.55000000000000004"/>
  <cols>
    <col min="1" max="1" width="14.58203125" customWidth="1"/>
    <col min="2" max="5" width="9.08203125" customWidth="1"/>
    <col min="6" max="6" width="15.33203125" customWidth="1"/>
    <col min="7" max="7" width="14.58203125" customWidth="1"/>
  </cols>
  <sheetData>
    <row r="2" spans="1:7" x14ac:dyDescent="0.55000000000000004">
      <c r="A2" t="s">
        <v>75</v>
      </c>
      <c r="B2" s="14"/>
    </row>
    <row r="3" spans="1:7" x14ac:dyDescent="0.55000000000000004">
      <c r="B3" s="31"/>
      <c r="F3" s="87">
        <f>入力用①!C4</f>
        <v>0</v>
      </c>
      <c r="G3" s="87"/>
    </row>
    <row r="4" spans="1:7" x14ac:dyDescent="0.55000000000000004">
      <c r="B4" s="14"/>
    </row>
    <row r="5" spans="1:7" x14ac:dyDescent="0.55000000000000004">
      <c r="A5" t="s">
        <v>51</v>
      </c>
      <c r="B5" s="14"/>
    </row>
    <row r="6" spans="1:7" x14ac:dyDescent="0.55000000000000004">
      <c r="B6" s="32"/>
      <c r="D6" t="s">
        <v>37</v>
      </c>
      <c r="F6" s="74">
        <f>入力用①!C6</f>
        <v>0</v>
      </c>
      <c r="G6" s="74"/>
    </row>
    <row r="7" spans="1:7" x14ac:dyDescent="0.55000000000000004">
      <c r="B7" s="32"/>
      <c r="F7" s="91">
        <f>入力用①!C7</f>
        <v>0</v>
      </c>
      <c r="G7" s="91"/>
    </row>
    <row r="8" spans="1:7" x14ac:dyDescent="0.55000000000000004">
      <c r="B8" s="32"/>
      <c r="C8" s="32"/>
      <c r="D8" t="s">
        <v>38</v>
      </c>
      <c r="F8" s="74">
        <f>入力用①!C5</f>
        <v>0</v>
      </c>
      <c r="G8" s="74"/>
    </row>
    <row r="9" spans="1:7" x14ac:dyDescent="0.55000000000000004">
      <c r="B9" s="32"/>
      <c r="D9" t="s">
        <v>80</v>
      </c>
      <c r="F9" s="86" t="str">
        <f>入力用①!C8&amp;" "&amp;入力用①!C9&amp;"     印"</f>
        <v xml:space="preserve">      印</v>
      </c>
      <c r="G9" s="86"/>
    </row>
    <row r="10" spans="1:7" x14ac:dyDescent="0.55000000000000004">
      <c r="B10" s="24"/>
      <c r="D10" t="s">
        <v>52</v>
      </c>
      <c r="F10">
        <f>入力用①!C10</f>
        <v>0</v>
      </c>
    </row>
    <row r="11" spans="1:7" x14ac:dyDescent="0.55000000000000004">
      <c r="B11" s="24"/>
    </row>
    <row r="12" spans="1:7" x14ac:dyDescent="0.55000000000000004">
      <c r="A12" s="73" t="s">
        <v>39</v>
      </c>
      <c r="B12" s="73"/>
      <c r="C12" s="73"/>
      <c r="D12" s="73"/>
      <c r="E12" s="73"/>
      <c r="F12" s="73"/>
      <c r="G12" s="73"/>
    </row>
    <row r="13" spans="1:7" x14ac:dyDescent="0.55000000000000004">
      <c r="A13" s="73" t="s">
        <v>57</v>
      </c>
      <c r="B13" s="73"/>
      <c r="C13" s="73"/>
      <c r="D13" s="73"/>
      <c r="E13" s="73"/>
      <c r="F13" s="73"/>
      <c r="G13" s="73"/>
    </row>
    <row r="14" spans="1:7" x14ac:dyDescent="0.55000000000000004">
      <c r="B14" s="14"/>
    </row>
    <row r="15" spans="1:7" ht="18.75" customHeight="1" x14ac:dyDescent="0.55000000000000004">
      <c r="A15" s="19">
        <f>入力用①!C17</f>
        <v>0</v>
      </c>
      <c r="B15" t="s">
        <v>76</v>
      </c>
      <c r="D15">
        <f>入力用①!C18</f>
        <v>0</v>
      </c>
      <c r="E15" t="s">
        <v>106</v>
      </c>
    </row>
    <row r="16" spans="1:7" x14ac:dyDescent="0.55000000000000004">
      <c r="A16" t="s">
        <v>105</v>
      </c>
      <c r="B16" s="14"/>
    </row>
    <row r="17" spans="1:6" x14ac:dyDescent="0.55000000000000004">
      <c r="D17" s="67" t="s">
        <v>40</v>
      </c>
    </row>
    <row r="18" spans="1:6" x14ac:dyDescent="0.55000000000000004">
      <c r="B18" s="14"/>
    </row>
    <row r="19" spans="1:6" x14ac:dyDescent="0.55000000000000004">
      <c r="A19" s="68" t="s">
        <v>79</v>
      </c>
      <c r="D19" s="85">
        <f>入力用①!C19</f>
        <v>0</v>
      </c>
      <c r="E19" s="85"/>
      <c r="F19" t="s">
        <v>78</v>
      </c>
    </row>
    <row r="20" spans="1:6" x14ac:dyDescent="0.55000000000000004">
      <c r="B20" s="15"/>
    </row>
    <row r="21" spans="1:6" x14ac:dyDescent="0.55000000000000004">
      <c r="B21" s="15"/>
    </row>
    <row r="22" spans="1:6" x14ac:dyDescent="0.55000000000000004">
      <c r="B22" s="15"/>
    </row>
    <row r="23" spans="1:6" ht="18.5" thickBot="1" x14ac:dyDescent="0.6">
      <c r="B23" t="s">
        <v>58</v>
      </c>
    </row>
    <row r="24" spans="1:6" ht="26.15" customHeight="1" thickTop="1" thickBot="1" x14ac:dyDescent="0.6">
      <c r="B24" s="57" t="s">
        <v>59</v>
      </c>
      <c r="C24" s="58" t="s">
        <v>60</v>
      </c>
      <c r="D24" s="90" t="s">
        <v>61</v>
      </c>
      <c r="E24" s="83"/>
      <c r="F24" s="61" t="s">
        <v>62</v>
      </c>
    </row>
    <row r="25" spans="1:6" ht="19" thickTop="1" thickBot="1" x14ac:dyDescent="0.6">
      <c r="B25" s="59">
        <f>入力用①!C22</f>
        <v>0</v>
      </c>
      <c r="C25" s="60">
        <f>入力用①!C23</f>
        <v>0</v>
      </c>
      <c r="D25" s="88">
        <f>入力用①!C24</f>
        <v>0</v>
      </c>
      <c r="E25" s="89"/>
      <c r="F25" s="62">
        <f>入力用①!C25</f>
        <v>0</v>
      </c>
    </row>
    <row r="26" spans="1:6" ht="18.649999999999999" customHeight="1" thickTop="1" thickBot="1" x14ac:dyDescent="0.6">
      <c r="B26" s="82" t="s">
        <v>81</v>
      </c>
      <c r="C26" s="83"/>
      <c r="D26" s="83"/>
      <c r="E26" s="83"/>
      <c r="F26" s="84"/>
    </row>
    <row r="27" spans="1:6" ht="18.649999999999999" customHeight="1" thickTop="1" x14ac:dyDescent="0.55000000000000004">
      <c r="B27" s="79">
        <f>入力用①!C27</f>
        <v>0</v>
      </c>
      <c r="C27" s="80"/>
      <c r="D27" s="80"/>
      <c r="E27" s="80"/>
      <c r="F27" s="81"/>
    </row>
    <row r="28" spans="1:6" ht="18.649999999999999" customHeight="1" thickBot="1" x14ac:dyDescent="0.6">
      <c r="B28" s="76">
        <f>入力用①!C26</f>
        <v>0</v>
      </c>
      <c r="C28" s="77"/>
      <c r="D28" s="77"/>
      <c r="E28" s="77"/>
      <c r="F28" s="78"/>
    </row>
    <row r="29" spans="1:6" ht="18.5" thickTop="1" x14ac:dyDescent="0.55000000000000004">
      <c r="B29" s="14"/>
    </row>
    <row r="30" spans="1:6" x14ac:dyDescent="0.55000000000000004">
      <c r="B30" s="14"/>
    </row>
    <row r="31" spans="1:6" x14ac:dyDescent="0.55000000000000004">
      <c r="A31" t="s">
        <v>63</v>
      </c>
    </row>
    <row r="32" spans="1:6" x14ac:dyDescent="0.55000000000000004">
      <c r="B32" s="14"/>
      <c r="C32" s="14"/>
    </row>
    <row r="33" spans="2:2" x14ac:dyDescent="0.55000000000000004">
      <c r="B33" s="14"/>
    </row>
  </sheetData>
  <mergeCells count="13">
    <mergeCell ref="F9:G9"/>
    <mergeCell ref="F3:G3"/>
    <mergeCell ref="D25:E25"/>
    <mergeCell ref="D24:E24"/>
    <mergeCell ref="F6:G6"/>
    <mergeCell ref="F7:G7"/>
    <mergeCell ref="F8:G8"/>
    <mergeCell ref="B28:F28"/>
    <mergeCell ref="B27:F27"/>
    <mergeCell ref="B26:F26"/>
    <mergeCell ref="A12:G12"/>
    <mergeCell ref="A13:G13"/>
    <mergeCell ref="D19:E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I31"/>
  <sheetViews>
    <sheetView view="pageBreakPreview" topLeftCell="A12" zoomScaleNormal="100" zoomScaleSheetLayoutView="100" workbookViewId="0">
      <selection activeCell="D32" sqref="D32"/>
    </sheetView>
  </sheetViews>
  <sheetFormatPr defaultRowHeight="18" x14ac:dyDescent="0.55000000000000004"/>
  <cols>
    <col min="2" max="2" width="33.83203125" bestFit="1" customWidth="1"/>
    <col min="3" max="3" width="44.83203125" customWidth="1"/>
    <col min="4" max="4" width="29" customWidth="1"/>
  </cols>
  <sheetData>
    <row r="2" spans="2:9" ht="43.5" customHeight="1" x14ac:dyDescent="0.55000000000000004"/>
    <row r="3" spans="2:9" ht="22.5" x14ac:dyDescent="0.55000000000000004">
      <c r="C3" s="28" t="s">
        <v>47</v>
      </c>
      <c r="D3" s="28" t="s">
        <v>46</v>
      </c>
    </row>
    <row r="4" spans="2:9" x14ac:dyDescent="0.55000000000000004">
      <c r="B4" s="16" t="s">
        <v>90</v>
      </c>
      <c r="C4" s="45"/>
      <c r="D4" s="70">
        <v>45731</v>
      </c>
    </row>
    <row r="5" spans="2:9" x14ac:dyDescent="0.55000000000000004">
      <c r="B5" s="16" t="s">
        <v>41</v>
      </c>
      <c r="C5" s="46"/>
      <c r="D5" s="50" t="s">
        <v>92</v>
      </c>
    </row>
    <row r="6" spans="2:9" x14ac:dyDescent="0.55000000000000004">
      <c r="B6" s="16" t="s">
        <v>73</v>
      </c>
      <c r="C6" s="47"/>
      <c r="D6" s="50" t="s">
        <v>103</v>
      </c>
    </row>
    <row r="7" spans="2:9" x14ac:dyDescent="0.55000000000000004">
      <c r="B7" s="16" t="s">
        <v>102</v>
      </c>
      <c r="C7" s="48"/>
      <c r="D7" s="71" t="s">
        <v>104</v>
      </c>
    </row>
    <row r="8" spans="2:9" x14ac:dyDescent="0.55000000000000004">
      <c r="B8" s="16" t="s">
        <v>48</v>
      </c>
      <c r="C8" s="49"/>
      <c r="D8" s="50" t="s">
        <v>43</v>
      </c>
    </row>
    <row r="9" spans="2:9" x14ac:dyDescent="0.55000000000000004">
      <c r="B9" s="16" t="s">
        <v>42</v>
      </c>
      <c r="C9" s="49"/>
      <c r="D9" s="50" t="s">
        <v>93</v>
      </c>
    </row>
    <row r="10" spans="2:9" x14ac:dyDescent="0.55000000000000004">
      <c r="B10" s="16" t="s">
        <v>44</v>
      </c>
      <c r="C10" s="29"/>
      <c r="D10" s="16" t="s">
        <v>117</v>
      </c>
    </row>
    <row r="11" spans="2:9" x14ac:dyDescent="0.55000000000000004">
      <c r="B11" s="69" t="s">
        <v>107</v>
      </c>
      <c r="C11" s="29" t="s">
        <v>114</v>
      </c>
      <c r="D11" s="56" t="s">
        <v>108</v>
      </c>
    </row>
    <row r="12" spans="2:9" ht="18.75" customHeight="1" x14ac:dyDescent="0.55000000000000004">
      <c r="B12" s="21" t="s">
        <v>70</v>
      </c>
      <c r="C12" s="23"/>
      <c r="D12" s="22">
        <v>45410</v>
      </c>
      <c r="E12" s="18"/>
      <c r="F12" s="18"/>
      <c r="G12" s="18"/>
      <c r="H12" s="18"/>
      <c r="I12" s="18" t="s">
        <v>45</v>
      </c>
    </row>
    <row r="13" spans="2:9" ht="18.75" customHeight="1" x14ac:dyDescent="0.55000000000000004">
      <c r="B13" s="34" t="s">
        <v>71</v>
      </c>
      <c r="C13" s="35"/>
      <c r="D13" s="42" t="s">
        <v>94</v>
      </c>
      <c r="E13" s="18"/>
      <c r="F13" s="18"/>
      <c r="G13" s="18"/>
      <c r="H13" s="18"/>
    </row>
    <row r="14" spans="2:9" x14ac:dyDescent="0.55000000000000004">
      <c r="B14" s="16" t="s">
        <v>77</v>
      </c>
      <c r="C14" s="38"/>
      <c r="D14" s="40">
        <v>100000</v>
      </c>
      <c r="E14" s="18"/>
      <c r="F14" s="18"/>
      <c r="G14" s="18"/>
      <c r="H14" s="18"/>
    </row>
    <row r="15" spans="2:9" x14ac:dyDescent="0.55000000000000004">
      <c r="B15" s="64"/>
      <c r="C15" s="65"/>
      <c r="D15" s="66"/>
      <c r="E15" s="18"/>
      <c r="F15" s="18"/>
      <c r="G15" s="18"/>
      <c r="H15" s="18"/>
    </row>
    <row r="16" spans="2:9" x14ac:dyDescent="0.55000000000000004">
      <c r="B16" s="63" t="s">
        <v>101</v>
      </c>
      <c r="C16" s="53"/>
      <c r="D16" s="52"/>
      <c r="E16" s="18"/>
      <c r="F16" s="18"/>
      <c r="G16" s="18"/>
      <c r="H16" s="18"/>
    </row>
    <row r="17" spans="2:8" x14ac:dyDescent="0.55000000000000004">
      <c r="B17" s="16" t="s">
        <v>99</v>
      </c>
      <c r="C17" s="54"/>
      <c r="D17" s="22">
        <v>45731</v>
      </c>
      <c r="E17" s="18"/>
      <c r="F17" s="18"/>
      <c r="G17" s="18"/>
      <c r="H17" s="18"/>
    </row>
    <row r="18" spans="2:8" x14ac:dyDescent="0.55000000000000004">
      <c r="B18" s="16" t="s">
        <v>98</v>
      </c>
      <c r="C18" s="38"/>
      <c r="D18" s="42" t="s">
        <v>94</v>
      </c>
      <c r="E18" s="18"/>
      <c r="F18" s="18"/>
      <c r="G18" s="18"/>
      <c r="H18" s="18"/>
    </row>
    <row r="19" spans="2:8" x14ac:dyDescent="0.55000000000000004">
      <c r="B19" s="16" t="s">
        <v>100</v>
      </c>
      <c r="C19" s="38"/>
      <c r="D19" s="40">
        <v>100000</v>
      </c>
      <c r="E19" s="18"/>
      <c r="F19" s="18"/>
      <c r="G19" s="18"/>
      <c r="H19" s="18"/>
    </row>
    <row r="20" spans="2:8" x14ac:dyDescent="0.55000000000000004">
      <c r="C20" s="53"/>
      <c r="D20" s="52"/>
      <c r="E20" s="18"/>
      <c r="F20" s="18"/>
      <c r="G20" s="18"/>
      <c r="H20" s="18"/>
    </row>
    <row r="21" spans="2:8" x14ac:dyDescent="0.55000000000000004">
      <c r="B21" s="41" t="s">
        <v>82</v>
      </c>
      <c r="E21" s="18"/>
      <c r="F21" s="18"/>
      <c r="G21" s="18"/>
      <c r="H21" s="18"/>
    </row>
    <row r="22" spans="2:8" x14ac:dyDescent="0.55000000000000004">
      <c r="B22" s="16" t="s">
        <v>83</v>
      </c>
      <c r="C22" s="17"/>
      <c r="D22" s="16" t="s">
        <v>91</v>
      </c>
      <c r="E22" s="18"/>
      <c r="F22" s="18"/>
      <c r="G22" s="18"/>
      <c r="H22" s="18"/>
    </row>
    <row r="23" spans="2:8" x14ac:dyDescent="0.55000000000000004">
      <c r="B23" s="16" t="s">
        <v>84</v>
      </c>
      <c r="C23" s="17"/>
      <c r="D23" s="16" t="s">
        <v>95</v>
      </c>
    </row>
    <row r="24" spans="2:8" x14ac:dyDescent="0.55000000000000004">
      <c r="B24" s="21" t="s">
        <v>85</v>
      </c>
      <c r="C24" s="29"/>
      <c r="D24" s="21" t="s">
        <v>89</v>
      </c>
    </row>
    <row r="25" spans="2:8" x14ac:dyDescent="0.55000000000000004">
      <c r="B25" s="39" t="s">
        <v>86</v>
      </c>
      <c r="C25" s="33"/>
      <c r="D25" s="72" t="s">
        <v>96</v>
      </c>
    </row>
    <row r="26" spans="2:8" ht="18.75" customHeight="1" x14ac:dyDescent="0.55000000000000004">
      <c r="B26" s="16" t="s">
        <v>87</v>
      </c>
      <c r="C26" s="17"/>
      <c r="D26" s="55" t="s">
        <v>115</v>
      </c>
    </row>
    <row r="27" spans="2:8" x14ac:dyDescent="0.55000000000000004">
      <c r="B27" s="21" t="s">
        <v>88</v>
      </c>
      <c r="C27" s="17"/>
      <c r="D27" s="55" t="s">
        <v>116</v>
      </c>
    </row>
    <row r="29" spans="2:8" x14ac:dyDescent="0.55000000000000004">
      <c r="B29" s="37" t="s">
        <v>74</v>
      </c>
      <c r="C29" s="36"/>
    </row>
    <row r="30" spans="2:8" x14ac:dyDescent="0.55000000000000004">
      <c r="B30" s="21" t="s">
        <v>49</v>
      </c>
      <c r="C30" s="23"/>
      <c r="D30" s="22">
        <v>45383</v>
      </c>
    </row>
    <row r="31" spans="2:8" x14ac:dyDescent="0.55000000000000004">
      <c r="B31" s="21" t="s">
        <v>50</v>
      </c>
      <c r="C31" s="23"/>
      <c r="D31" s="22">
        <v>45747</v>
      </c>
    </row>
  </sheetData>
  <phoneticPr fontId="1"/>
  <dataValidations count="1">
    <dataValidation type="list" allowBlank="1" showInputMessage="1" showErrorMessage="1" sqref="C11:D11" xr:uid="{00000000-0002-0000-0200-000000000000}">
      <formula1>"有,無"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S19"/>
  <sheetViews>
    <sheetView view="pageBreakPreview" zoomScale="90" zoomScaleNormal="100" zoomScaleSheetLayoutView="90" workbookViewId="0">
      <selection activeCell="K13" sqref="K13"/>
    </sheetView>
  </sheetViews>
  <sheetFormatPr defaultRowHeight="18" x14ac:dyDescent="0.55000000000000004"/>
  <cols>
    <col min="1" max="1" width="5" customWidth="1"/>
    <col min="2" max="2" width="11.25" customWidth="1"/>
    <col min="3" max="3" width="12.5" customWidth="1"/>
    <col min="4" max="4" width="18.75" customWidth="1"/>
    <col min="5" max="5" width="12.5" customWidth="1"/>
    <col min="6" max="6" width="18.75" customWidth="1"/>
    <col min="7" max="7" width="16.25" customWidth="1"/>
    <col min="8" max="9" width="12.5" customWidth="1"/>
  </cols>
  <sheetData>
    <row r="1" spans="1:19" ht="37.5" customHeight="1" x14ac:dyDescent="0.55000000000000004"/>
    <row r="2" spans="1:19" ht="26.5" x14ac:dyDescent="0.55000000000000004">
      <c r="A2" s="92" t="s">
        <v>11</v>
      </c>
      <c r="B2" s="92"/>
      <c r="C2" s="92"/>
      <c r="D2" s="92"/>
      <c r="E2" s="92"/>
      <c r="F2" s="92"/>
      <c r="G2" s="92"/>
      <c r="H2" s="92"/>
      <c r="I2" s="92"/>
    </row>
    <row r="3" spans="1:19" ht="22.5" x14ac:dyDescent="0.55000000000000004">
      <c r="A3" s="7" t="s">
        <v>12</v>
      </c>
    </row>
    <row r="4" spans="1:19" ht="37.5" customHeight="1" x14ac:dyDescent="0.55000000000000004">
      <c r="A4" s="93" t="s">
        <v>14</v>
      </c>
      <c r="B4" s="93"/>
      <c r="C4" s="94"/>
      <c r="D4" s="94"/>
      <c r="E4" s="94"/>
      <c r="F4" s="94"/>
      <c r="G4" s="94"/>
      <c r="H4" s="94"/>
      <c r="I4" s="94"/>
    </row>
    <row r="5" spans="1:19" ht="37.5" customHeight="1" x14ac:dyDescent="0.55000000000000004">
      <c r="A5" s="93" t="s">
        <v>17</v>
      </c>
      <c r="B5" s="93"/>
      <c r="C5" s="94"/>
      <c r="D5" s="94"/>
      <c r="E5" s="94"/>
      <c r="F5" s="94"/>
      <c r="G5" s="94"/>
      <c r="H5" s="94"/>
      <c r="I5" s="94"/>
    </row>
    <row r="6" spans="1:19" ht="37.5" customHeight="1" x14ac:dyDescent="0.55000000000000004">
      <c r="A6" s="93" t="s">
        <v>15</v>
      </c>
      <c r="B6" s="93"/>
      <c r="C6" s="95" t="str">
        <f>TEXT(入力用①!C30,"ggge年m月d日")&amp;"～"&amp;TEXT(入力用①!C31,"ggge年m月d日")</f>
        <v>明治33年1月0日～明治33年1月0日</v>
      </c>
      <c r="D6" s="95"/>
      <c r="E6" s="95"/>
      <c r="F6" s="95"/>
      <c r="G6" s="95"/>
      <c r="H6" s="95"/>
      <c r="I6" s="95"/>
    </row>
    <row r="7" spans="1:19" ht="37.5" customHeight="1" x14ac:dyDescent="0.55000000000000004">
      <c r="A7" s="93" t="s">
        <v>16</v>
      </c>
      <c r="B7" s="93"/>
      <c r="C7" s="94"/>
      <c r="D7" s="94"/>
      <c r="E7" s="94"/>
      <c r="F7" s="94"/>
      <c r="G7" s="94"/>
      <c r="H7" s="94"/>
      <c r="I7" s="94"/>
    </row>
    <row r="8" spans="1:19" ht="18" customHeight="1" x14ac:dyDescent="0.55000000000000004">
      <c r="A8" s="13" t="s">
        <v>18</v>
      </c>
      <c r="B8" s="11"/>
      <c r="C8" s="12"/>
      <c r="D8" s="12"/>
      <c r="E8" s="12"/>
      <c r="F8" s="12"/>
      <c r="G8" s="12"/>
      <c r="H8" s="12"/>
      <c r="I8" s="12"/>
    </row>
    <row r="9" spans="1:19" ht="14.25" customHeight="1" x14ac:dyDescent="0.55000000000000004"/>
    <row r="10" spans="1:19" ht="22.5" customHeight="1" x14ac:dyDescent="0.55000000000000004">
      <c r="A10" s="7" t="s">
        <v>9</v>
      </c>
      <c r="I10" s="1" t="s">
        <v>8</v>
      </c>
    </row>
    <row r="11" spans="1:19" ht="37.5" customHeight="1" x14ac:dyDescent="0.55000000000000004">
      <c r="A11" s="8" t="s">
        <v>0</v>
      </c>
      <c r="B11" s="8" t="s">
        <v>3</v>
      </c>
      <c r="C11" s="9" t="s">
        <v>13</v>
      </c>
      <c r="D11" s="8" t="s">
        <v>1</v>
      </c>
      <c r="E11" s="9" t="s">
        <v>19</v>
      </c>
      <c r="F11" s="9" t="s">
        <v>2</v>
      </c>
      <c r="G11" s="9" t="s">
        <v>5</v>
      </c>
      <c r="H11" s="9" t="s">
        <v>4</v>
      </c>
      <c r="I11" s="9" t="s">
        <v>6</v>
      </c>
    </row>
    <row r="12" spans="1:19" ht="30" customHeight="1" x14ac:dyDescent="0.55000000000000004">
      <c r="A12" s="10">
        <v>1</v>
      </c>
      <c r="B12" s="43"/>
      <c r="C12" s="26"/>
      <c r="D12" s="25"/>
      <c r="E12" s="26"/>
      <c r="F12" s="25"/>
      <c r="G12" s="27"/>
      <c r="H12" s="27"/>
      <c r="I12" s="20">
        <f>IF(入力用①!$C$11="有",'入力用②（計画書変更ありのみ）'!S15,'入力用②（計画書変更ありのみ）'!N15)</f>
        <v>0</v>
      </c>
    </row>
    <row r="13" spans="1:19" ht="30" customHeight="1" x14ac:dyDescent="0.55000000000000004">
      <c r="A13" s="10">
        <v>2</v>
      </c>
      <c r="B13" s="44"/>
      <c r="C13" s="26"/>
      <c r="D13" s="25"/>
      <c r="E13" s="26"/>
      <c r="F13" s="25"/>
      <c r="G13" s="27"/>
      <c r="H13" s="27"/>
      <c r="I13" s="20">
        <f>IF(入力用①!$C$11="有",'入力用②（計画書変更ありのみ）'!S16,'入力用②（計画書変更ありのみ）'!N16)</f>
        <v>0</v>
      </c>
    </row>
    <row r="14" spans="1:19" ht="30" customHeight="1" x14ac:dyDescent="0.55000000000000004">
      <c r="A14" s="10">
        <v>3</v>
      </c>
      <c r="B14" s="25"/>
      <c r="C14" s="25"/>
      <c r="D14" s="25"/>
      <c r="E14" s="25"/>
      <c r="F14" s="25"/>
      <c r="G14" s="27"/>
      <c r="H14" s="27"/>
      <c r="I14" s="20">
        <f>IF(入力用①!$C$11="有",'入力用②（計画書変更ありのみ）'!S17,'入力用②（計画書変更ありのみ）'!N17)</f>
        <v>0</v>
      </c>
      <c r="K14" t="s">
        <v>112</v>
      </c>
      <c r="P14" t="s">
        <v>113</v>
      </c>
    </row>
    <row r="15" spans="1:19" ht="30" customHeight="1" x14ac:dyDescent="0.55000000000000004">
      <c r="A15" s="10">
        <v>4</v>
      </c>
      <c r="B15" s="25"/>
      <c r="C15" s="25"/>
      <c r="D15" s="25"/>
      <c r="E15" s="25"/>
      <c r="F15" s="25"/>
      <c r="G15" s="27"/>
      <c r="H15" s="27"/>
      <c r="I15" s="20">
        <f>IF(入力用①!$C$11="有",'入力用②（計画書変更ありのみ）'!S18,'入力用②（計画書変更ありのみ）'!N18)</f>
        <v>0</v>
      </c>
      <c r="K15" s="30">
        <v>90000</v>
      </c>
      <c r="L15" s="30">
        <f>G12/4</f>
        <v>0</v>
      </c>
      <c r="M15" s="30">
        <f>H12/2</f>
        <v>0</v>
      </c>
      <c r="N15" s="30">
        <f>MIN(K15,L15,M15)</f>
        <v>0</v>
      </c>
      <c r="P15" s="30">
        <v>135000</v>
      </c>
      <c r="Q15" s="30">
        <f>G12/4</f>
        <v>0</v>
      </c>
      <c r="R15" s="30">
        <f>H12*0.75</f>
        <v>0</v>
      </c>
      <c r="S15" s="30">
        <f>MIN(P15,Q15,R15)</f>
        <v>0</v>
      </c>
    </row>
    <row r="16" spans="1:19" ht="30" customHeight="1" x14ac:dyDescent="0.55000000000000004">
      <c r="A16" s="10">
        <v>5</v>
      </c>
      <c r="B16" s="25"/>
      <c r="C16" s="25"/>
      <c r="D16" s="25"/>
      <c r="E16" s="25"/>
      <c r="F16" s="25"/>
      <c r="G16" s="27"/>
      <c r="H16" s="27"/>
      <c r="I16" s="20">
        <f>IF(入力用①!$C$11="有",'入力用②（計画書変更ありのみ）'!S19,'入力用②（計画書変更ありのみ）'!N19)</f>
        <v>0</v>
      </c>
      <c r="K16" s="30">
        <v>90000</v>
      </c>
      <c r="L16" s="30">
        <f>G13/4</f>
        <v>0</v>
      </c>
      <c r="M16" s="30">
        <f>H13/2</f>
        <v>0</v>
      </c>
      <c r="N16" s="30">
        <f t="shared" ref="N16:N19" si="0">MIN(K16,L16,M16)</f>
        <v>0</v>
      </c>
      <c r="P16" s="30">
        <v>135000</v>
      </c>
      <c r="Q16" s="30">
        <f>G13/4</f>
        <v>0</v>
      </c>
      <c r="R16" s="30">
        <f>H13*0.75</f>
        <v>0</v>
      </c>
      <c r="S16" s="30">
        <f t="shared" ref="S16:S19" si="1">MIN(P16,Q16,R16)</f>
        <v>0</v>
      </c>
    </row>
    <row r="17" spans="1:19" ht="30" customHeight="1" x14ac:dyDescent="0.55000000000000004">
      <c r="A17" s="4"/>
      <c r="B17" s="5"/>
      <c r="C17" s="5"/>
      <c r="D17" s="5"/>
      <c r="E17" s="5"/>
      <c r="F17" s="2" t="s">
        <v>10</v>
      </c>
      <c r="G17" s="20">
        <f>SUM(G12:G16)</f>
        <v>0</v>
      </c>
      <c r="H17" s="20">
        <f t="shared" ref="H17" si="2">SUM(H12:H16)</f>
        <v>0</v>
      </c>
      <c r="I17" s="20">
        <f>IF(入力用①!$C$11="有",'入力用②（計画書変更ありのみ）'!S20,'入力用②（計画書変更ありのみ）'!N20)</f>
        <v>0</v>
      </c>
      <c r="K17" s="30">
        <v>90000</v>
      </c>
      <c r="L17" s="30">
        <f>G14/4</f>
        <v>0</v>
      </c>
      <c r="M17" s="30">
        <f>H14/2</f>
        <v>0</v>
      </c>
      <c r="N17" s="30">
        <f t="shared" si="0"/>
        <v>0</v>
      </c>
      <c r="P17" s="30">
        <v>135000</v>
      </c>
      <c r="Q17" s="30">
        <f>G14/4</f>
        <v>0</v>
      </c>
      <c r="R17" s="30">
        <f>H14*0.75</f>
        <v>0</v>
      </c>
      <c r="S17" s="30">
        <f t="shared" si="1"/>
        <v>0</v>
      </c>
    </row>
    <row r="18" spans="1:19" ht="19.5" customHeight="1" x14ac:dyDescent="0.55000000000000004">
      <c r="A18" s="13"/>
      <c r="B18" s="4"/>
      <c r="C18" s="4"/>
      <c r="D18" s="4"/>
      <c r="E18" s="4"/>
      <c r="F18" s="4"/>
      <c r="G18" s="4"/>
      <c r="H18" s="4"/>
      <c r="I18" s="4"/>
      <c r="K18" s="30">
        <v>90000</v>
      </c>
      <c r="L18" s="30">
        <f>G15/4</f>
        <v>0</v>
      </c>
      <c r="M18" s="30">
        <f>H15/2</f>
        <v>0</v>
      </c>
      <c r="N18" s="30">
        <f t="shared" si="0"/>
        <v>0</v>
      </c>
      <c r="P18" s="30">
        <v>135000</v>
      </c>
      <c r="Q18" s="30">
        <f>G15/4</f>
        <v>0</v>
      </c>
      <c r="R18" s="30">
        <f>H15*0.75</f>
        <v>0</v>
      </c>
      <c r="S18" s="30">
        <f t="shared" si="1"/>
        <v>0</v>
      </c>
    </row>
    <row r="19" spans="1:19" x14ac:dyDescent="0.55000000000000004">
      <c r="K19" s="30">
        <v>90000</v>
      </c>
      <c r="L19" s="30">
        <f>G16/4</f>
        <v>0</v>
      </c>
      <c r="M19" s="30">
        <f>H16/2</f>
        <v>0</v>
      </c>
      <c r="N19" s="30">
        <f t="shared" si="0"/>
        <v>0</v>
      </c>
      <c r="P19" s="30">
        <v>135000</v>
      </c>
      <c r="Q19" s="30">
        <f>G16/4</f>
        <v>0</v>
      </c>
      <c r="R19" s="30">
        <f>H16*0.75</f>
        <v>0</v>
      </c>
      <c r="S19" s="30">
        <f t="shared" si="1"/>
        <v>0</v>
      </c>
    </row>
  </sheetData>
  <mergeCells count="9">
    <mergeCell ref="A2:I2"/>
    <mergeCell ref="A4:B4"/>
    <mergeCell ref="A5:B5"/>
    <mergeCell ref="A6:B6"/>
    <mergeCell ref="A7:B7"/>
    <mergeCell ref="C4:I4"/>
    <mergeCell ref="C5:I5"/>
    <mergeCell ref="C6:I6"/>
    <mergeCell ref="C7:I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21"/>
  <sheetViews>
    <sheetView tabSelected="1" view="pageBreakPreview" zoomScale="90" zoomScaleNormal="100" zoomScaleSheetLayoutView="90" workbookViewId="0">
      <selection activeCell="I12" sqref="I12"/>
    </sheetView>
  </sheetViews>
  <sheetFormatPr defaultRowHeight="18" x14ac:dyDescent="0.55000000000000004"/>
  <cols>
    <col min="1" max="1" width="5" customWidth="1"/>
    <col min="2" max="2" width="11.25" customWidth="1"/>
    <col min="3" max="3" width="12.5" customWidth="1"/>
    <col min="4" max="4" width="18.75" customWidth="1"/>
    <col min="5" max="5" width="12.5" customWidth="1"/>
    <col min="6" max="6" width="18.75" customWidth="1"/>
    <col min="7" max="7" width="16.25" customWidth="1"/>
    <col min="8" max="9" width="12.5" customWidth="1"/>
  </cols>
  <sheetData>
    <row r="1" spans="1:9" ht="45" customHeight="1" x14ac:dyDescent="0.55000000000000004"/>
    <row r="2" spans="1:9" ht="26.5" x14ac:dyDescent="0.55000000000000004">
      <c r="A2" s="92" t="s">
        <v>11</v>
      </c>
      <c r="B2" s="92"/>
      <c r="C2" s="92"/>
      <c r="D2" s="92"/>
      <c r="E2" s="92"/>
      <c r="F2" s="92"/>
      <c r="G2" s="92"/>
      <c r="H2" s="92"/>
      <c r="I2" s="92"/>
    </row>
    <row r="3" spans="1:9" ht="22.5" x14ac:dyDescent="0.55000000000000004">
      <c r="A3" s="7" t="s">
        <v>12</v>
      </c>
    </row>
    <row r="4" spans="1:9" ht="37.5" customHeight="1" x14ac:dyDescent="0.55000000000000004">
      <c r="A4" s="93" t="s">
        <v>14</v>
      </c>
      <c r="B4" s="93"/>
      <c r="C4" s="94"/>
      <c r="D4" s="94"/>
      <c r="E4" s="94"/>
      <c r="F4" s="94"/>
      <c r="G4" s="94"/>
      <c r="H4" s="94"/>
      <c r="I4" s="94"/>
    </row>
    <row r="5" spans="1:9" ht="37.5" customHeight="1" x14ac:dyDescent="0.55000000000000004">
      <c r="A5" s="93" t="s">
        <v>17</v>
      </c>
      <c r="B5" s="93"/>
      <c r="C5" s="94"/>
      <c r="D5" s="94"/>
      <c r="E5" s="94"/>
      <c r="F5" s="94"/>
      <c r="G5" s="94"/>
      <c r="H5" s="94"/>
      <c r="I5" s="94"/>
    </row>
    <row r="6" spans="1:9" ht="37.5" customHeight="1" x14ac:dyDescent="0.55000000000000004">
      <c r="A6" s="93" t="s">
        <v>15</v>
      </c>
      <c r="B6" s="93"/>
      <c r="C6" s="95" t="str">
        <f>TEXT(入力用①!C30,"ggge年m月d日")&amp;"～"&amp;TEXT(入力用①!C31,"ggge年m月d日")</f>
        <v>明治33年1月0日～明治33年1月0日</v>
      </c>
      <c r="D6" s="95"/>
      <c r="E6" s="95"/>
      <c r="F6" s="95"/>
      <c r="G6" s="95"/>
      <c r="H6" s="95"/>
      <c r="I6" s="95"/>
    </row>
    <row r="7" spans="1:9" ht="37.5" customHeight="1" x14ac:dyDescent="0.55000000000000004">
      <c r="A7" s="93" t="s">
        <v>16</v>
      </c>
      <c r="B7" s="93"/>
      <c r="C7" s="94"/>
      <c r="D7" s="94"/>
      <c r="E7" s="94"/>
      <c r="F7" s="94"/>
      <c r="G7" s="94"/>
      <c r="H7" s="94"/>
      <c r="I7" s="94"/>
    </row>
    <row r="8" spans="1:9" ht="18" customHeight="1" x14ac:dyDescent="0.55000000000000004">
      <c r="A8" s="13" t="s">
        <v>18</v>
      </c>
      <c r="B8" s="11"/>
      <c r="C8" s="12"/>
      <c r="D8" s="12"/>
      <c r="E8" s="12"/>
      <c r="F8" s="12"/>
      <c r="G8" s="12"/>
      <c r="H8" s="12"/>
      <c r="I8" s="12"/>
    </row>
    <row r="9" spans="1:9" ht="14.25" customHeight="1" x14ac:dyDescent="0.55000000000000004"/>
    <row r="10" spans="1:9" ht="22.5" customHeight="1" x14ac:dyDescent="0.55000000000000004">
      <c r="A10" s="7" t="s">
        <v>9</v>
      </c>
      <c r="I10" s="1" t="s">
        <v>8</v>
      </c>
    </row>
    <row r="11" spans="1:9" ht="37.5" customHeight="1" x14ac:dyDescent="0.55000000000000004">
      <c r="A11" s="8" t="s">
        <v>0</v>
      </c>
      <c r="B11" s="8" t="s">
        <v>3</v>
      </c>
      <c r="C11" s="9" t="s">
        <v>13</v>
      </c>
      <c r="D11" s="8" t="s">
        <v>1</v>
      </c>
      <c r="E11" s="9" t="s">
        <v>19</v>
      </c>
      <c r="F11" s="9" t="s">
        <v>2</v>
      </c>
      <c r="G11" s="9" t="s">
        <v>5</v>
      </c>
      <c r="H11" s="9" t="s">
        <v>4</v>
      </c>
      <c r="I11" s="9" t="s">
        <v>6</v>
      </c>
    </row>
    <row r="12" spans="1:9" ht="30" customHeight="1" x14ac:dyDescent="0.55000000000000004">
      <c r="A12" s="10">
        <v>1</v>
      </c>
      <c r="B12" s="25"/>
      <c r="C12" s="26"/>
      <c r="D12" s="25"/>
      <c r="E12" s="26"/>
      <c r="F12" s="25"/>
      <c r="G12" s="27"/>
      <c r="H12" s="27"/>
      <c r="I12" s="20">
        <f>IF(入力用①!$C$11="無",IF(H12&gt;G12*0.5,IF(G12*0.25&gt;90000,90000,G12*0.25),IF(H12*0.5&gt;90000,90000,H12*0.5)),IF(H12&gt;G12*0.5,IF(G12*0.375&gt;135000,135000,G12*0.375),IF(H12*0.75&gt;135000,135000,H12*0.75)))</f>
        <v>0</v>
      </c>
    </row>
    <row r="13" spans="1:9" ht="30" customHeight="1" x14ac:dyDescent="0.55000000000000004">
      <c r="A13" s="10">
        <v>2</v>
      </c>
      <c r="B13" s="25"/>
      <c r="C13" s="26"/>
      <c r="D13" s="25"/>
      <c r="E13" s="26"/>
      <c r="F13" s="25"/>
      <c r="G13" s="27"/>
      <c r="H13" s="27"/>
      <c r="I13" s="20">
        <f>IF(入力用①!$C$11="無",IF(H13&gt;G13*0.5,IF(G13*0.25&gt;90000,90000,G13*0.25),IF(H13*0.5&gt;90000,90000,H13*0.5)),IF(H13&gt;G13*0.5,IF(G13*0.375&gt;135000,135000,G13*0.375),IF(H13*0.75&gt;135000,135000,H13*0.75)))</f>
        <v>0</v>
      </c>
    </row>
    <row r="14" spans="1:9" ht="30" customHeight="1" x14ac:dyDescent="0.55000000000000004">
      <c r="A14" s="10">
        <v>3</v>
      </c>
      <c r="B14" s="25"/>
      <c r="C14" s="25"/>
      <c r="D14" s="25"/>
      <c r="E14" s="25"/>
      <c r="F14" s="25"/>
      <c r="G14" s="27"/>
      <c r="H14" s="27"/>
      <c r="I14" s="20">
        <f>IF(入力用①!$C$11="無",IF(H14&gt;G14*0.5,IF(G14*0.25&gt;90000,90000,G14*0.25),IF(H14*0.5&gt;90000,90000,H14*0.5)),IF(H14&gt;G14*0.5,IF(G14*0.375&gt;135000,135000,G14*0.375),IF(H14*0.75&gt;135000,135000,H14*0.75)))</f>
        <v>0</v>
      </c>
    </row>
    <row r="15" spans="1:9" ht="30" customHeight="1" x14ac:dyDescent="0.55000000000000004">
      <c r="A15" s="10">
        <v>4</v>
      </c>
      <c r="B15" s="25"/>
      <c r="C15" s="25"/>
      <c r="D15" s="25"/>
      <c r="E15" s="25"/>
      <c r="F15" s="25"/>
      <c r="G15" s="27"/>
      <c r="H15" s="27"/>
      <c r="I15" s="20">
        <f>IF(入力用①!$C$11="無",IF(H15&gt;G15*0.5,IF(G15*0.25&gt;90000,90000,G15*0.25),IF(H15*0.5&gt;90000,90000,H15*0.5)),IF(H15&gt;G15*0.5,IF(G15*0.375&gt;135000,135000,G15*0.375),IF(H15*0.75&gt;135000,135000,H15*0.75)))</f>
        <v>0</v>
      </c>
    </row>
    <row r="16" spans="1:9" ht="30" customHeight="1" x14ac:dyDescent="0.55000000000000004">
      <c r="A16" s="10">
        <v>5</v>
      </c>
      <c r="B16" s="25"/>
      <c r="C16" s="25"/>
      <c r="D16" s="25"/>
      <c r="E16" s="25"/>
      <c r="F16" s="25"/>
      <c r="G16" s="27"/>
      <c r="H16" s="27"/>
      <c r="I16" s="20">
        <f>IF(入力用①!$C$11="無",IF(H16&gt;G16*0.5,IF(G16*0.25&gt;90000,90000,G16*0.25),IF(H16*0.5&gt;90000,90000,H16*0.5)),IF(H16&gt;G16*0.5,IF(G16*0.375&gt;135000,135000,G16*0.375),IF(H16*0.75&gt;135000,135000,H16*0.75)))</f>
        <v>0</v>
      </c>
    </row>
    <row r="17" spans="1:9" ht="30" customHeight="1" x14ac:dyDescent="0.55000000000000004">
      <c r="A17" s="10">
        <v>6</v>
      </c>
      <c r="B17" s="25"/>
      <c r="C17" s="25"/>
      <c r="D17" s="25"/>
      <c r="E17" s="25"/>
      <c r="F17" s="25"/>
      <c r="G17" s="27"/>
      <c r="H17" s="27"/>
      <c r="I17" s="20">
        <f>IF(入力用①!$C$11="無",IF(H17&gt;G17*0.5,IF(G17*0.25&gt;90000,90000,G17*0.25),IF(H17*0.5&gt;90000,90000,H17*0.5)),IF(H17&gt;G17*0.5,IF(G17*0.375&gt;135000,135000,G17*0.375),IF(H17*0.75&gt;135000,135000,H17*0.75)))</f>
        <v>0</v>
      </c>
    </row>
    <row r="18" spans="1:9" ht="30" customHeight="1" x14ac:dyDescent="0.55000000000000004">
      <c r="A18" s="10">
        <v>7</v>
      </c>
      <c r="B18" s="25"/>
      <c r="C18" s="25"/>
      <c r="D18" s="25"/>
      <c r="E18" s="25"/>
      <c r="F18" s="25"/>
      <c r="G18" s="27"/>
      <c r="H18" s="27"/>
      <c r="I18" s="20">
        <f>IF(入力用①!$C$11="無",IF(H18&gt;G18*0.5,IF(G18*0.25&gt;90000,90000,G18*0.25),IF(H18*0.5&gt;90000,90000,H18*0.5)),IF(H18&gt;G18*0.5,IF(G18*0.375&gt;135000,135000,G18*0.375),IF(H18*0.75&gt;135000,135000,H18*0.75)))</f>
        <v>0</v>
      </c>
    </row>
    <row r="19" spans="1:9" ht="30" customHeight="1" x14ac:dyDescent="0.55000000000000004">
      <c r="A19" s="10">
        <v>8</v>
      </c>
      <c r="B19" s="25"/>
      <c r="C19" s="25"/>
      <c r="D19" s="25"/>
      <c r="E19" s="25"/>
      <c r="F19" s="25"/>
      <c r="G19" s="27"/>
      <c r="H19" s="27"/>
      <c r="I19" s="20">
        <f>IF(入力用①!$C$11="無",IF(H19&gt;G19*0.5,IF(G19*0.25&gt;90000,90000,G19*0.25),IF(H19*0.5&gt;90000,90000,H19*0.5)),IF(H19&gt;G19*0.5,IF(G19*0.375&gt;135000,135000,G19*0.375),IF(H19*0.75&gt;135000,135000,H19*0.75)))</f>
        <v>0</v>
      </c>
    </row>
    <row r="20" spans="1:9" ht="30" customHeight="1" x14ac:dyDescent="0.55000000000000004">
      <c r="A20" s="4"/>
      <c r="B20" s="5"/>
      <c r="C20" s="5"/>
      <c r="D20" s="5"/>
      <c r="E20" s="5"/>
      <c r="F20" s="2" t="s">
        <v>10</v>
      </c>
      <c r="G20" s="20">
        <f>SUM(G12:G19)</f>
        <v>0</v>
      </c>
      <c r="H20" s="20">
        <f>SUM(H12:H19)</f>
        <v>0</v>
      </c>
      <c r="I20" s="20">
        <f>SUM(I12:I19)</f>
        <v>0</v>
      </c>
    </row>
    <row r="21" spans="1:9" ht="19.5" customHeight="1" x14ac:dyDescent="0.55000000000000004">
      <c r="A21" s="13" t="s">
        <v>7</v>
      </c>
      <c r="B21" s="4"/>
      <c r="C21" s="4"/>
      <c r="D21" s="4"/>
      <c r="E21" s="4"/>
      <c r="F21" s="4"/>
      <c r="G21" s="4"/>
      <c r="H21" s="4"/>
      <c r="I21" s="4"/>
    </row>
  </sheetData>
  <mergeCells count="9">
    <mergeCell ref="A7:B7"/>
    <mergeCell ref="C7:I7"/>
    <mergeCell ref="A2:I2"/>
    <mergeCell ref="A4:B4"/>
    <mergeCell ref="C4:I4"/>
    <mergeCell ref="A5:B5"/>
    <mergeCell ref="C5:I5"/>
    <mergeCell ref="A6:B6"/>
    <mergeCell ref="C6:I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"/>
  <sheetViews>
    <sheetView view="pageBreakPreview" zoomScale="90" zoomScaleNormal="100" zoomScaleSheetLayoutView="90" workbookViewId="0">
      <selection activeCell="F26" sqref="F26"/>
    </sheetView>
  </sheetViews>
  <sheetFormatPr defaultRowHeight="18" x14ac:dyDescent="0.55000000000000004"/>
  <cols>
    <col min="1" max="1" width="5" customWidth="1"/>
    <col min="2" max="2" width="11.25" customWidth="1"/>
    <col min="3" max="3" width="12.5" customWidth="1"/>
    <col min="4" max="4" width="18.75" customWidth="1"/>
    <col min="5" max="5" width="12.5" customWidth="1"/>
    <col min="6" max="6" width="18.75" customWidth="1"/>
    <col min="7" max="7" width="16.25" customWidth="1"/>
    <col min="8" max="9" width="12.5" customWidth="1"/>
  </cols>
  <sheetData>
    <row r="1" spans="1:9" ht="26.5" x14ac:dyDescent="0.55000000000000004">
      <c r="A1" s="92" t="s">
        <v>33</v>
      </c>
      <c r="B1" s="92"/>
      <c r="C1" s="92"/>
      <c r="D1" s="92"/>
      <c r="E1" s="92"/>
      <c r="F1" s="92"/>
      <c r="G1" s="92"/>
      <c r="H1" s="92"/>
      <c r="I1" s="92"/>
    </row>
    <row r="2" spans="1:9" ht="22.5" x14ac:dyDescent="0.55000000000000004">
      <c r="A2" s="7" t="s">
        <v>12</v>
      </c>
    </row>
    <row r="3" spans="1:9" ht="37.5" customHeight="1" x14ac:dyDescent="0.55000000000000004">
      <c r="A3" s="93" t="s">
        <v>14</v>
      </c>
      <c r="B3" s="93"/>
      <c r="C3" s="96" t="s">
        <v>20</v>
      </c>
      <c r="D3" s="96"/>
      <c r="E3" s="96"/>
      <c r="F3" s="96"/>
      <c r="G3" s="96"/>
      <c r="H3" s="96"/>
      <c r="I3" s="96"/>
    </row>
    <row r="4" spans="1:9" ht="37.5" customHeight="1" x14ac:dyDescent="0.55000000000000004">
      <c r="A4" s="93" t="s">
        <v>17</v>
      </c>
      <c r="B4" s="93"/>
      <c r="C4" s="96" t="s">
        <v>21</v>
      </c>
      <c r="D4" s="96"/>
      <c r="E4" s="96"/>
      <c r="F4" s="96"/>
      <c r="G4" s="96"/>
      <c r="H4" s="96"/>
      <c r="I4" s="96"/>
    </row>
    <row r="5" spans="1:9" ht="37.5" customHeight="1" x14ac:dyDescent="0.55000000000000004">
      <c r="A5" s="93" t="s">
        <v>15</v>
      </c>
      <c r="B5" s="93"/>
      <c r="C5" s="96" t="s">
        <v>22</v>
      </c>
      <c r="D5" s="96"/>
      <c r="E5" s="96"/>
      <c r="F5" s="96"/>
      <c r="G5" s="96"/>
      <c r="H5" s="96"/>
      <c r="I5" s="96"/>
    </row>
    <row r="6" spans="1:9" ht="37.5" customHeight="1" x14ac:dyDescent="0.55000000000000004">
      <c r="A6" s="93" t="s">
        <v>16</v>
      </c>
      <c r="B6" s="93"/>
      <c r="C6" s="96" t="s">
        <v>23</v>
      </c>
      <c r="D6" s="96"/>
      <c r="E6" s="96"/>
      <c r="F6" s="96"/>
      <c r="G6" s="96"/>
      <c r="H6" s="96"/>
      <c r="I6" s="96"/>
    </row>
    <row r="7" spans="1:9" ht="18" customHeight="1" x14ac:dyDescent="0.55000000000000004">
      <c r="A7" s="13" t="s">
        <v>18</v>
      </c>
      <c r="B7" s="11"/>
      <c r="C7" s="12"/>
      <c r="D7" s="12"/>
      <c r="E7" s="12"/>
      <c r="F7" s="12"/>
      <c r="G7" s="12"/>
      <c r="H7" s="12"/>
      <c r="I7" s="12"/>
    </row>
    <row r="8" spans="1:9" ht="14.25" customHeight="1" x14ac:dyDescent="0.55000000000000004"/>
    <row r="9" spans="1:9" ht="22.5" customHeight="1" x14ac:dyDescent="0.55000000000000004">
      <c r="A9" s="7" t="s">
        <v>9</v>
      </c>
      <c r="I9" s="1" t="s">
        <v>8</v>
      </c>
    </row>
    <row r="10" spans="1:9" ht="37.5" customHeight="1" x14ac:dyDescent="0.55000000000000004">
      <c r="A10" s="8" t="s">
        <v>0</v>
      </c>
      <c r="B10" s="8" t="s">
        <v>3</v>
      </c>
      <c r="C10" s="9" t="s">
        <v>13</v>
      </c>
      <c r="D10" s="8" t="s">
        <v>1</v>
      </c>
      <c r="E10" s="9" t="s">
        <v>19</v>
      </c>
      <c r="F10" s="9" t="s">
        <v>2</v>
      </c>
      <c r="G10" s="9" t="s">
        <v>5</v>
      </c>
      <c r="H10" s="9" t="s">
        <v>4</v>
      </c>
      <c r="I10" s="9" t="s">
        <v>6</v>
      </c>
    </row>
    <row r="11" spans="1:9" ht="30" customHeight="1" x14ac:dyDescent="0.55000000000000004">
      <c r="A11" s="10">
        <v>1</v>
      </c>
      <c r="B11" s="2" t="s">
        <v>34</v>
      </c>
      <c r="C11" s="6" t="s">
        <v>24</v>
      </c>
      <c r="D11" s="2" t="s">
        <v>27</v>
      </c>
      <c r="E11" s="2" t="s">
        <v>30</v>
      </c>
      <c r="F11" s="2" t="s">
        <v>29</v>
      </c>
      <c r="G11" s="3">
        <v>360000</v>
      </c>
      <c r="H11" s="3">
        <v>180000</v>
      </c>
      <c r="I11" s="3">
        <v>90000</v>
      </c>
    </row>
    <row r="12" spans="1:9" ht="30" customHeight="1" x14ac:dyDescent="0.55000000000000004">
      <c r="A12" s="10">
        <v>2</v>
      </c>
      <c r="B12" s="2" t="s">
        <v>35</v>
      </c>
      <c r="C12" s="2" t="s">
        <v>25</v>
      </c>
      <c r="D12" s="2" t="s">
        <v>28</v>
      </c>
      <c r="E12" s="2" t="s">
        <v>31</v>
      </c>
      <c r="F12" s="2" t="s">
        <v>27</v>
      </c>
      <c r="G12" s="3">
        <v>120000</v>
      </c>
      <c r="H12" s="3">
        <v>60000</v>
      </c>
      <c r="I12" s="3">
        <v>30000</v>
      </c>
    </row>
    <row r="13" spans="1:9" ht="30" customHeight="1" x14ac:dyDescent="0.55000000000000004">
      <c r="A13" s="10">
        <v>3</v>
      </c>
      <c r="B13" s="2" t="s">
        <v>36</v>
      </c>
      <c r="C13" s="2" t="s">
        <v>26</v>
      </c>
      <c r="D13" s="2" t="s">
        <v>29</v>
      </c>
      <c r="E13" s="2" t="s">
        <v>32</v>
      </c>
      <c r="F13" s="2" t="s">
        <v>28</v>
      </c>
      <c r="G13" s="3">
        <v>60000</v>
      </c>
      <c r="H13" s="3">
        <v>30000</v>
      </c>
      <c r="I13" s="3">
        <v>15000</v>
      </c>
    </row>
    <row r="14" spans="1:9" ht="30" customHeight="1" x14ac:dyDescent="0.55000000000000004">
      <c r="A14" s="10">
        <v>4</v>
      </c>
      <c r="B14" s="2"/>
      <c r="C14" s="2"/>
      <c r="D14" s="2"/>
      <c r="E14" s="2"/>
      <c r="F14" s="2"/>
      <c r="G14" s="3"/>
      <c r="H14" s="3"/>
      <c r="I14" s="3"/>
    </row>
    <row r="15" spans="1:9" ht="30" customHeight="1" x14ac:dyDescent="0.55000000000000004">
      <c r="A15" s="10">
        <v>5</v>
      </c>
      <c r="B15" s="2"/>
      <c r="C15" s="2"/>
      <c r="D15" s="2"/>
      <c r="E15" s="2"/>
      <c r="F15" s="2"/>
      <c r="G15" s="3"/>
      <c r="H15" s="3"/>
      <c r="I15" s="3"/>
    </row>
    <row r="16" spans="1:9" ht="30" customHeight="1" x14ac:dyDescent="0.55000000000000004">
      <c r="A16" s="4"/>
      <c r="B16" s="5"/>
      <c r="C16" s="5"/>
      <c r="D16" s="5"/>
      <c r="E16" s="5"/>
      <c r="F16" s="2" t="s">
        <v>10</v>
      </c>
      <c r="G16" s="3">
        <f>SUM(G11:G15)</f>
        <v>540000</v>
      </c>
      <c r="H16" s="3">
        <f t="shared" ref="H16:I16" si="0">SUM(H11:H15)</f>
        <v>270000</v>
      </c>
      <c r="I16" s="3">
        <f t="shared" si="0"/>
        <v>135000</v>
      </c>
    </row>
    <row r="17" spans="1:9" ht="19.5" customHeight="1" x14ac:dyDescent="0.55000000000000004">
      <c r="A17" s="13" t="s">
        <v>7</v>
      </c>
      <c r="B17" s="4"/>
      <c r="C17" s="4"/>
      <c r="D17" s="4"/>
      <c r="E17" s="4"/>
      <c r="F17" s="4"/>
      <c r="G17" s="4"/>
      <c r="H17" s="4"/>
      <c r="I17" s="4"/>
    </row>
  </sheetData>
  <mergeCells count="9">
    <mergeCell ref="A6:B6"/>
    <mergeCell ref="C6:I6"/>
    <mergeCell ref="A1:I1"/>
    <mergeCell ref="A3:B3"/>
    <mergeCell ref="C3:I3"/>
    <mergeCell ref="A4:B4"/>
    <mergeCell ref="C4:I4"/>
    <mergeCell ref="A5:B5"/>
    <mergeCell ref="C5:I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様式４(実績報告書)</vt:lpstr>
      <vt:lpstr>請求書</vt:lpstr>
      <vt:lpstr>入力用①</vt:lpstr>
      <vt:lpstr>入力用②（計画書変更ありのみ）</vt:lpstr>
      <vt:lpstr>入力用② (計画書に変更ありのみ、6人以上)</vt:lpstr>
      <vt:lpstr>記載例</vt:lpstr>
      <vt:lpstr>記載例!Print_Area</vt:lpstr>
      <vt:lpstr>請求書!Print_Area</vt:lpstr>
      <vt:lpstr>入力用①!Print_Area</vt:lpstr>
      <vt:lpstr>'入力用② (計画書に変更ありのみ、6人以上)'!Print_Area</vt:lpstr>
      <vt:lpstr>'入力用②（計画書変更ありのみ）'!Print_Area</vt:lpstr>
      <vt:lpstr>'様式４(実績報告書)'!Print_Area</vt:lpstr>
      <vt:lpstr>'入力用② (計画書に変更ありのみ、6人以上)'!Print_Titles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産業政策課　池原</dc:creator>
  <cp:lastModifiedBy>玉城　知希</cp:lastModifiedBy>
  <cp:lastPrinted>2023-12-25T05:23:25Z</cp:lastPrinted>
  <dcterms:created xsi:type="dcterms:W3CDTF">2022-03-02T09:45:45Z</dcterms:created>
  <dcterms:modified xsi:type="dcterms:W3CDTF">2024-04-05T13:34:01Z</dcterms:modified>
</cp:coreProperties>
</file>