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172.25.60.20\share\02 指導班\01 各事業\008　初任者研修\R8_初任者研修\05_各種様式等\R8_初任研ドライブ用（原本）\"/>
    </mc:Choice>
  </mc:AlternateContent>
  <xr:revisionPtr revIDLastSave="0" documentId="13_ncr:1_{9D0AB831-84B5-4C56-AB2D-25E5DBAA5130}" xr6:coauthVersionLast="47" xr6:coauthVersionMax="47" xr10:uidLastSave="{00000000-0000-0000-0000-000000000000}"/>
  <bookViews>
    <workbookView xWindow="28680" yWindow="-60" windowWidth="29040" windowHeight="15720" tabRatio="815" xr2:uid="{00000000-000D-0000-FFFF-FFFF00000000}"/>
  </bookViews>
  <sheets>
    <sheet name="はじめに" sheetId="8" r:id="rId1"/>
    <sheet name="年間研修項目例" sheetId="3" r:id="rId2"/>
    <sheet name="年間指導計画書 (記載例)" sheetId="9" r:id="rId3"/>
    <sheet name="（様式２）年間指導計画書（記入用）" sheetId="2" r:id="rId4"/>
    <sheet name="校内研修記録簿（記入例）" sheetId="4" state="hidden" r:id="rId5"/>
    <sheet name="校内研修記録簿（前期）時刻と所見のみ" sheetId="1" state="hidden" r:id="rId6"/>
    <sheet name="校内研修記録簿（後期）時刻と所見のみ" sheetId="5" state="hidden" r:id="rId7"/>
    <sheet name="（様式３）指導実施報告書（前期）印刷のみ" sheetId="6" r:id="rId8"/>
    <sheet name="（様式３）指導実施報告書（後期）印刷のみ" sheetId="7" r:id="rId9"/>
  </sheets>
  <definedNames>
    <definedName name="_xlnm._FilterDatabase" localSheetId="1" hidden="1">年間研修項目例!$A$2:$J$94</definedName>
    <definedName name="_xlnm.Print_Area" localSheetId="3">'（様式２）年間指導計画書（記入用）'!$B:$N</definedName>
    <definedName name="_xlnm.Print_Area" localSheetId="8">'（様式３）指導実施報告書（後期）印刷のみ'!$A:$M</definedName>
    <definedName name="_xlnm.Print_Area" localSheetId="7">'（様式３）指導実施報告書（前期）印刷のみ'!$B:$N</definedName>
    <definedName name="_xlnm.Print_Area" localSheetId="2">'年間指導計画書 (記載例)'!$B:$N</definedName>
    <definedName name="_xlnm.Print_Titles" localSheetId="3">'（様式２）年間指導計画書（記入用）'!$10:$11</definedName>
    <definedName name="_xlnm.Print_Titles" localSheetId="8">'（様式３）指導実施報告書（後期）印刷のみ'!$10:$11</definedName>
    <definedName name="_xlnm.Print_Titles" localSheetId="7">'（様式３）指導実施報告書（前期）印刷のみ'!$10:$11</definedName>
    <definedName name="_xlnm.Print_Titles" localSheetId="2">'年間指導計画書 (記載例)'!$10:$11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R14" i="2" l="1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I10" i="4" l="1"/>
  <c r="B8" i="4"/>
  <c r="K9" i="4"/>
  <c r="B9" i="4" s="1"/>
  <c r="L1" i="7" l="1"/>
  <c r="M1" i="6"/>
  <c r="M1" i="2" l="1"/>
  <c r="G573" i="1" l="1"/>
  <c r="G572" i="1"/>
  <c r="G563" i="1"/>
  <c r="G562" i="1"/>
  <c r="G550" i="1"/>
  <c r="G549" i="1"/>
  <c r="G540" i="1"/>
  <c r="G539" i="1"/>
  <c r="G527" i="1"/>
  <c r="G526" i="1"/>
  <c r="G517" i="1"/>
  <c r="G516" i="1"/>
  <c r="G504" i="1"/>
  <c r="G503" i="1"/>
  <c r="G494" i="1"/>
  <c r="G493" i="1"/>
  <c r="G481" i="1"/>
  <c r="G480" i="1"/>
  <c r="G471" i="1"/>
  <c r="G470" i="1"/>
  <c r="G458" i="1"/>
  <c r="G457" i="1"/>
  <c r="G448" i="1"/>
  <c r="G447" i="1"/>
  <c r="G435" i="1"/>
  <c r="G434" i="1"/>
  <c r="G425" i="1"/>
  <c r="G424" i="1"/>
  <c r="G412" i="1"/>
  <c r="G411" i="1"/>
  <c r="G402" i="1"/>
  <c r="G401" i="1"/>
  <c r="G389" i="1"/>
  <c r="G388" i="1"/>
  <c r="G379" i="1"/>
  <c r="G378" i="1"/>
  <c r="G366" i="1"/>
  <c r="G365" i="1"/>
  <c r="G356" i="1"/>
  <c r="G355" i="1"/>
  <c r="G343" i="1"/>
  <c r="G342" i="1"/>
  <c r="G333" i="1"/>
  <c r="G332" i="1"/>
  <c r="G320" i="1"/>
  <c r="G319" i="1"/>
  <c r="G310" i="1"/>
  <c r="G309" i="1"/>
  <c r="G297" i="1"/>
  <c r="G296" i="1"/>
  <c r="G287" i="1"/>
  <c r="G286" i="1"/>
  <c r="G274" i="1"/>
  <c r="G273" i="1"/>
  <c r="G264" i="1"/>
  <c r="G263" i="1"/>
  <c r="G251" i="1"/>
  <c r="G250" i="1"/>
  <c r="G241" i="1"/>
  <c r="G240" i="1"/>
  <c r="G228" i="1"/>
  <c r="G227" i="1"/>
  <c r="G218" i="1"/>
  <c r="G217" i="1"/>
  <c r="G205" i="1"/>
  <c r="G204" i="1"/>
  <c r="G195" i="1"/>
  <c r="G194" i="1"/>
  <c r="G182" i="1"/>
  <c r="G181" i="1"/>
  <c r="G172" i="1"/>
  <c r="G171" i="1"/>
  <c r="G159" i="1"/>
  <c r="G158" i="1"/>
  <c r="G149" i="1"/>
  <c r="G148" i="1"/>
  <c r="G136" i="1"/>
  <c r="G135" i="1"/>
  <c r="G126" i="1"/>
  <c r="G125" i="1"/>
  <c r="G113" i="1"/>
  <c r="G112" i="1"/>
  <c r="G103" i="1"/>
  <c r="G102" i="1"/>
  <c r="G90" i="1"/>
  <c r="G89" i="1"/>
  <c r="G80" i="1"/>
  <c r="G79" i="1"/>
  <c r="G67" i="1"/>
  <c r="G66" i="1"/>
  <c r="G57" i="1"/>
  <c r="G56" i="1"/>
  <c r="G44" i="1"/>
  <c r="G43" i="1"/>
  <c r="G34" i="1"/>
  <c r="G33" i="1"/>
  <c r="G21" i="1"/>
  <c r="G20" i="1"/>
  <c r="A15" i="1"/>
  <c r="A28" i="1" s="1"/>
  <c r="A38" i="1" s="1"/>
  <c r="A51" i="1" s="1"/>
  <c r="A61" i="1" s="1"/>
  <c r="A74" i="1" s="1"/>
  <c r="A84" i="1" s="1"/>
  <c r="A97" i="1" s="1"/>
  <c r="A107" i="1" s="1"/>
  <c r="A120" i="1" s="1"/>
  <c r="A130" i="1" s="1"/>
  <c r="A143" i="1" s="1"/>
  <c r="A153" i="1" s="1"/>
  <c r="A166" i="1" s="1"/>
  <c r="A176" i="1" s="1"/>
  <c r="A189" i="1" s="1"/>
  <c r="A199" i="1" s="1"/>
  <c r="A212" i="1" s="1"/>
  <c r="A222" i="1" s="1"/>
  <c r="A235" i="1" s="1"/>
  <c r="A245" i="1" s="1"/>
  <c r="A258" i="1" s="1"/>
  <c r="A268" i="1" s="1"/>
  <c r="A281" i="1" s="1"/>
  <c r="A291" i="1" s="1"/>
  <c r="A304" i="1" s="1"/>
  <c r="A314" i="1" s="1"/>
  <c r="A327" i="1" s="1"/>
  <c r="A337" i="1" s="1"/>
  <c r="A350" i="1" s="1"/>
  <c r="A360" i="1" s="1"/>
  <c r="A373" i="1" s="1"/>
  <c r="A383" i="1" s="1"/>
  <c r="A396" i="1" s="1"/>
  <c r="A406" i="1" s="1"/>
  <c r="A419" i="1" s="1"/>
  <c r="A429" i="1" s="1"/>
  <c r="A442" i="1" s="1"/>
  <c r="A452" i="1" s="1"/>
  <c r="A465" i="1" s="1"/>
  <c r="A475" i="1" s="1"/>
  <c r="A488" i="1" s="1"/>
  <c r="A498" i="1" s="1"/>
  <c r="A4" i="1"/>
  <c r="C429" i="1" l="1"/>
  <c r="L435" i="1" s="1"/>
  <c r="C435" i="1" s="1"/>
  <c r="C15" i="1"/>
  <c r="L21" i="1" s="1"/>
  <c r="C21" i="1" s="1"/>
  <c r="C61" i="1"/>
  <c r="L67" i="1" s="1"/>
  <c r="C67" i="1" s="1"/>
  <c r="C107" i="1"/>
  <c r="L113" i="1" s="1"/>
  <c r="C113" i="1" s="1"/>
  <c r="C153" i="1"/>
  <c r="L159" i="1" s="1"/>
  <c r="C159" i="1" s="1"/>
  <c r="C199" i="1"/>
  <c r="L205" i="1" s="1"/>
  <c r="C205" i="1" s="1"/>
  <c r="C245" i="1"/>
  <c r="L251" i="1" s="1"/>
  <c r="C251" i="1" s="1"/>
  <c r="C291" i="1"/>
  <c r="L297" i="1" s="1"/>
  <c r="C297" i="1" s="1"/>
  <c r="C337" i="1"/>
  <c r="L343" i="1" s="1"/>
  <c r="C343" i="1" s="1"/>
  <c r="C406" i="1"/>
  <c r="L412" i="1" s="1"/>
  <c r="C412" i="1" s="1"/>
  <c r="C452" i="1"/>
  <c r="L458" i="1" s="1"/>
  <c r="C458" i="1" s="1"/>
  <c r="C498" i="1"/>
  <c r="L504" i="1" s="1"/>
  <c r="C504" i="1" s="1"/>
  <c r="C38" i="1"/>
  <c r="L44" i="1" s="1"/>
  <c r="C44" i="1" s="1"/>
  <c r="C84" i="1"/>
  <c r="L90" i="1" s="1"/>
  <c r="C90" i="1" s="1"/>
  <c r="C130" i="1"/>
  <c r="L136" i="1" s="1"/>
  <c r="C136" i="1" s="1"/>
  <c r="C176" i="1"/>
  <c r="L182" i="1" s="1"/>
  <c r="C182" i="1" s="1"/>
  <c r="C222" i="1"/>
  <c r="L228" i="1" s="1"/>
  <c r="C228" i="1" s="1"/>
  <c r="C268" i="1"/>
  <c r="L274" i="1" s="1"/>
  <c r="C274" i="1" s="1"/>
  <c r="C314" i="1"/>
  <c r="L320" i="1" s="1"/>
  <c r="C320" i="1" s="1"/>
  <c r="C383" i="1"/>
  <c r="L389" i="1" s="1"/>
  <c r="C389" i="1" s="1"/>
  <c r="C350" i="1"/>
  <c r="L356" i="1" s="1"/>
  <c r="C356" i="1" s="1"/>
  <c r="C360" i="1"/>
  <c r="H361" i="1" s="1"/>
  <c r="C475" i="1"/>
  <c r="L481" i="1" s="1"/>
  <c r="C481" i="1" s="1"/>
  <c r="C5" i="1"/>
  <c r="C28" i="1"/>
  <c r="L34" i="1" s="1"/>
  <c r="C34" i="1" s="1"/>
  <c r="C51" i="1"/>
  <c r="H52" i="1" s="1"/>
  <c r="C74" i="1"/>
  <c r="L80" i="1" s="1"/>
  <c r="C80" i="1" s="1"/>
  <c r="C97" i="1"/>
  <c r="L101" i="1" s="1"/>
  <c r="C101" i="1" s="1"/>
  <c r="C120" i="1"/>
  <c r="L126" i="1" s="1"/>
  <c r="C126" i="1" s="1"/>
  <c r="C143" i="1"/>
  <c r="H144" i="1" s="1"/>
  <c r="C166" i="1"/>
  <c r="L172" i="1" s="1"/>
  <c r="C172" i="1" s="1"/>
  <c r="C189" i="1"/>
  <c r="L193" i="1" s="1"/>
  <c r="C193" i="1" s="1"/>
  <c r="C212" i="1"/>
  <c r="L218" i="1" s="1"/>
  <c r="C218" i="1" s="1"/>
  <c r="C235" i="1"/>
  <c r="H236" i="1" s="1"/>
  <c r="C258" i="1"/>
  <c r="L264" i="1" s="1"/>
  <c r="C264" i="1" s="1"/>
  <c r="C281" i="1"/>
  <c r="L285" i="1" s="1"/>
  <c r="C285" i="1" s="1"/>
  <c r="C304" i="1"/>
  <c r="L310" i="1" s="1"/>
  <c r="C310" i="1" s="1"/>
  <c r="C327" i="1"/>
  <c r="H328" i="1" s="1"/>
  <c r="C373" i="1"/>
  <c r="L379" i="1" s="1"/>
  <c r="C379" i="1" s="1"/>
  <c r="C396" i="1"/>
  <c r="C397" i="1" s="1"/>
  <c r="C419" i="1"/>
  <c r="L425" i="1" s="1"/>
  <c r="C425" i="1" s="1"/>
  <c r="C442" i="1"/>
  <c r="L446" i="1" s="1"/>
  <c r="C446" i="1" s="1"/>
  <c r="C465" i="1"/>
  <c r="L471" i="1" s="1"/>
  <c r="C471" i="1" s="1"/>
  <c r="C488" i="1"/>
  <c r="C489" i="1" s="1"/>
  <c r="A511" i="1"/>
  <c r="C477" i="1"/>
  <c r="C455" i="1"/>
  <c r="C454" i="1"/>
  <c r="C431" i="1"/>
  <c r="C353" i="1"/>
  <c r="L354" i="1"/>
  <c r="C354" i="1" s="1"/>
  <c r="L355" i="1"/>
  <c r="C355" i="1" s="1"/>
  <c r="J355" i="1"/>
  <c r="H338" i="1"/>
  <c r="C340" i="1"/>
  <c r="L341" i="1"/>
  <c r="C341" i="1" s="1"/>
  <c r="L342" i="1"/>
  <c r="C342" i="1" s="1"/>
  <c r="J342" i="1"/>
  <c r="C261" i="1"/>
  <c r="L262" i="1"/>
  <c r="C262" i="1" s="1"/>
  <c r="L239" i="1"/>
  <c r="C239" i="1" s="1"/>
  <c r="J240" i="1"/>
  <c r="H213" i="1"/>
  <c r="L217" i="1"/>
  <c r="C217" i="1" s="1"/>
  <c r="C64" i="1"/>
  <c r="L32" i="1"/>
  <c r="C32" i="1" s="1"/>
  <c r="C18" i="1"/>
  <c r="A11" i="6"/>
  <c r="B14" i="6" s="1"/>
  <c r="L364" i="1" l="1"/>
  <c r="C364" i="1" s="1"/>
  <c r="H282" i="1"/>
  <c r="H351" i="1"/>
  <c r="C407" i="1"/>
  <c r="L411" i="1"/>
  <c r="C411" i="1" s="1"/>
  <c r="J411" i="1"/>
  <c r="L56" i="1"/>
  <c r="C56" i="1" s="1"/>
  <c r="J217" i="1"/>
  <c r="C409" i="1"/>
  <c r="L216" i="1"/>
  <c r="C216" i="1" s="1"/>
  <c r="J457" i="1"/>
  <c r="H154" i="1"/>
  <c r="H476" i="1"/>
  <c r="L424" i="1"/>
  <c r="C424" i="1" s="1"/>
  <c r="H131" i="1"/>
  <c r="C156" i="1"/>
  <c r="L65" i="1"/>
  <c r="C65" i="1" s="1"/>
  <c r="L423" i="1"/>
  <c r="C423" i="1" s="1"/>
  <c r="H62" i="1"/>
  <c r="L55" i="1"/>
  <c r="C55" i="1" s="1"/>
  <c r="H259" i="1"/>
  <c r="L456" i="1"/>
  <c r="C456" i="1" s="1"/>
  <c r="J125" i="1"/>
  <c r="C215" i="1"/>
  <c r="H223" i="1"/>
  <c r="J135" i="1"/>
  <c r="L134" i="1"/>
  <c r="C134" i="1" s="1"/>
  <c r="L331" i="1"/>
  <c r="C331" i="1" s="1"/>
  <c r="L378" i="1"/>
  <c r="C378" i="1" s="1"/>
  <c r="L20" i="1"/>
  <c r="C20" i="1" s="1"/>
  <c r="C133" i="1"/>
  <c r="H420" i="1"/>
  <c r="C225" i="1"/>
  <c r="L147" i="1"/>
  <c r="C147" i="1" s="1"/>
  <c r="C422" i="1"/>
  <c r="J89" i="1"/>
  <c r="L171" i="1"/>
  <c r="C171" i="1" s="1"/>
  <c r="L295" i="1"/>
  <c r="C295" i="1" s="1"/>
  <c r="H200" i="1"/>
  <c r="C123" i="1"/>
  <c r="C87" i="1"/>
  <c r="J227" i="1"/>
  <c r="C41" i="1"/>
  <c r="L79" i="1"/>
  <c r="C79" i="1" s="1"/>
  <c r="J158" i="1"/>
  <c r="J273" i="1"/>
  <c r="J388" i="1"/>
  <c r="C421" i="1"/>
  <c r="H167" i="1"/>
  <c r="J204" i="1"/>
  <c r="J79" i="1"/>
  <c r="L124" i="1"/>
  <c r="C124" i="1" s="1"/>
  <c r="H190" i="1"/>
  <c r="J66" i="1"/>
  <c r="L78" i="1"/>
  <c r="C78" i="1" s="1"/>
  <c r="L158" i="1"/>
  <c r="C158" i="1" s="1"/>
  <c r="L227" i="1"/>
  <c r="C227" i="1" s="1"/>
  <c r="L273" i="1"/>
  <c r="C273" i="1" s="1"/>
  <c r="C420" i="1"/>
  <c r="C499" i="1"/>
  <c r="J296" i="1"/>
  <c r="L125" i="1"/>
  <c r="C125" i="1" s="1"/>
  <c r="H292" i="1"/>
  <c r="J250" i="1"/>
  <c r="L89" i="1"/>
  <c r="C89" i="1" s="1"/>
  <c r="J43" i="1"/>
  <c r="H121" i="1"/>
  <c r="J332" i="1"/>
  <c r="J424" i="1"/>
  <c r="L66" i="1"/>
  <c r="C66" i="1" s="1"/>
  <c r="L111" i="1"/>
  <c r="C111" i="1" s="1"/>
  <c r="L157" i="1"/>
  <c r="C157" i="1" s="1"/>
  <c r="L226" i="1"/>
  <c r="C226" i="1" s="1"/>
  <c r="C271" i="1"/>
  <c r="J378" i="1"/>
  <c r="L433" i="1"/>
  <c r="C433" i="1" s="1"/>
  <c r="L388" i="1"/>
  <c r="C388" i="1" s="1"/>
  <c r="C386" i="1"/>
  <c r="L503" i="1"/>
  <c r="C503" i="1" s="1"/>
  <c r="H489" i="1"/>
  <c r="L319" i="1"/>
  <c r="C319" i="1" s="1"/>
  <c r="H315" i="1"/>
  <c r="J480" i="1"/>
  <c r="J470" i="1"/>
  <c r="C468" i="1"/>
  <c r="J181" i="1"/>
  <c r="L308" i="1"/>
  <c r="C308" i="1" s="1"/>
  <c r="C466" i="1"/>
  <c r="C77" i="1"/>
  <c r="J171" i="1"/>
  <c r="L249" i="1"/>
  <c r="C249" i="1" s="1"/>
  <c r="C307" i="1"/>
  <c r="L377" i="1"/>
  <c r="C377" i="1" s="1"/>
  <c r="C453" i="1"/>
  <c r="L480" i="1"/>
  <c r="C480" i="1" s="1"/>
  <c r="C430" i="1"/>
  <c r="C467" i="1"/>
  <c r="C501" i="1"/>
  <c r="J33" i="1"/>
  <c r="H75" i="1"/>
  <c r="L181" i="1"/>
  <c r="C181" i="1" s="1"/>
  <c r="C248" i="1"/>
  <c r="H305" i="1"/>
  <c r="C376" i="1"/>
  <c r="J447" i="1"/>
  <c r="L479" i="1"/>
  <c r="C479" i="1" s="1"/>
  <c r="H39" i="1"/>
  <c r="L309" i="1"/>
  <c r="C309" i="1" s="1"/>
  <c r="L250" i="1"/>
  <c r="C250" i="1" s="1"/>
  <c r="L33" i="1"/>
  <c r="C33" i="1" s="1"/>
  <c r="J112" i="1"/>
  <c r="C179" i="1"/>
  <c r="H246" i="1"/>
  <c r="H374" i="1"/>
  <c r="L434" i="1"/>
  <c r="C434" i="1" s="1"/>
  <c r="L457" i="1"/>
  <c r="C457" i="1" s="1"/>
  <c r="C478" i="1"/>
  <c r="C31" i="1"/>
  <c r="H108" i="1"/>
  <c r="L170" i="1"/>
  <c r="C170" i="1" s="1"/>
  <c r="J319" i="1"/>
  <c r="C432" i="1"/>
  <c r="L470" i="1"/>
  <c r="C470" i="1" s="1"/>
  <c r="H29" i="1"/>
  <c r="H98" i="1"/>
  <c r="J148" i="1"/>
  <c r="C169" i="1"/>
  <c r="J263" i="1"/>
  <c r="J309" i="1"/>
  <c r="H430" i="1"/>
  <c r="H453" i="1"/>
  <c r="L469" i="1"/>
  <c r="C469" i="1" s="1"/>
  <c r="L43" i="1"/>
  <c r="C43" i="1" s="1"/>
  <c r="L318" i="1"/>
  <c r="C318" i="1" s="1"/>
  <c r="H397" i="1"/>
  <c r="H466" i="1"/>
  <c r="L42" i="1"/>
  <c r="C42" i="1" s="1"/>
  <c r="L135" i="1"/>
  <c r="C135" i="1" s="1"/>
  <c r="L203" i="1"/>
  <c r="C203" i="1" s="1"/>
  <c r="L263" i="1"/>
  <c r="C263" i="1" s="1"/>
  <c r="C317" i="1"/>
  <c r="J434" i="1"/>
  <c r="C476" i="1"/>
  <c r="J503" i="1"/>
  <c r="J20" i="1"/>
  <c r="L19" i="1"/>
  <c r="C19" i="1" s="1"/>
  <c r="J56" i="1"/>
  <c r="L88" i="1"/>
  <c r="C88" i="1" s="1"/>
  <c r="H85" i="1"/>
  <c r="J102" i="1"/>
  <c r="L112" i="1"/>
  <c r="C112" i="1" s="1"/>
  <c r="C110" i="1"/>
  <c r="L180" i="1"/>
  <c r="C180" i="1" s="1"/>
  <c r="H177" i="1"/>
  <c r="J194" i="1"/>
  <c r="L204" i="1"/>
  <c r="C204" i="1" s="1"/>
  <c r="C202" i="1"/>
  <c r="L272" i="1"/>
  <c r="C272" i="1" s="1"/>
  <c r="H269" i="1"/>
  <c r="J286" i="1"/>
  <c r="L296" i="1"/>
  <c r="C296" i="1" s="1"/>
  <c r="C294" i="1"/>
  <c r="L387" i="1"/>
  <c r="C387" i="1" s="1"/>
  <c r="H384" i="1"/>
  <c r="C408" i="1"/>
  <c r="L410" i="1"/>
  <c r="C410" i="1" s="1"/>
  <c r="H407" i="1"/>
  <c r="C500" i="1"/>
  <c r="L502" i="1"/>
  <c r="C502" i="1" s="1"/>
  <c r="H499" i="1"/>
  <c r="B59" i="6"/>
  <c r="M59" i="6" s="1"/>
  <c r="B55" i="6"/>
  <c r="M55" i="6" s="1"/>
  <c r="B49" i="6"/>
  <c r="B45" i="6"/>
  <c r="B39" i="6"/>
  <c r="B29" i="6"/>
  <c r="L494" i="1"/>
  <c r="C494" i="1" s="1"/>
  <c r="C491" i="1"/>
  <c r="L493" i="1"/>
  <c r="C493" i="1" s="1"/>
  <c r="C490" i="1"/>
  <c r="L448" i="1"/>
  <c r="C448" i="1" s="1"/>
  <c r="C445" i="1"/>
  <c r="L447" i="1"/>
  <c r="C447" i="1" s="1"/>
  <c r="C444" i="1"/>
  <c r="L402" i="1"/>
  <c r="C402" i="1" s="1"/>
  <c r="C399" i="1"/>
  <c r="L401" i="1"/>
  <c r="C401" i="1" s="1"/>
  <c r="C398" i="1"/>
  <c r="L333" i="1"/>
  <c r="C333" i="1" s="1"/>
  <c r="C330" i="1"/>
  <c r="L332" i="1"/>
  <c r="C332" i="1" s="1"/>
  <c r="L287" i="1"/>
  <c r="C287" i="1" s="1"/>
  <c r="C284" i="1"/>
  <c r="L286" i="1"/>
  <c r="C286" i="1" s="1"/>
  <c r="L241" i="1"/>
  <c r="C241" i="1" s="1"/>
  <c r="C238" i="1"/>
  <c r="L240" i="1"/>
  <c r="C240" i="1" s="1"/>
  <c r="L195" i="1"/>
  <c r="C195" i="1" s="1"/>
  <c r="C192" i="1"/>
  <c r="L194" i="1"/>
  <c r="C194" i="1" s="1"/>
  <c r="L149" i="1"/>
  <c r="C149" i="1" s="1"/>
  <c r="C146" i="1"/>
  <c r="L148" i="1"/>
  <c r="C148" i="1" s="1"/>
  <c r="L103" i="1"/>
  <c r="C103" i="1" s="1"/>
  <c r="C100" i="1"/>
  <c r="L102" i="1"/>
  <c r="C102" i="1" s="1"/>
  <c r="L57" i="1"/>
  <c r="C57" i="1" s="1"/>
  <c r="C54" i="1"/>
  <c r="L11" i="1"/>
  <c r="L9" i="1"/>
  <c r="J10" i="1"/>
  <c r="L10" i="1"/>
  <c r="C8" i="1"/>
  <c r="L366" i="1"/>
  <c r="C366" i="1" s="1"/>
  <c r="C363" i="1"/>
  <c r="L365" i="1"/>
  <c r="C365" i="1" s="1"/>
  <c r="J365" i="1"/>
  <c r="B13" i="6"/>
  <c r="B15" i="6"/>
  <c r="B17" i="6"/>
  <c r="B19" i="6"/>
  <c r="B21" i="6"/>
  <c r="B23" i="6"/>
  <c r="B61" i="6"/>
  <c r="M61" i="6" s="1"/>
  <c r="B57" i="6"/>
  <c r="F57" i="6" s="1"/>
  <c r="B53" i="6"/>
  <c r="M53" i="6" s="1"/>
  <c r="B51" i="6"/>
  <c r="B47" i="6"/>
  <c r="B43" i="6"/>
  <c r="B41" i="6"/>
  <c r="B37" i="6"/>
  <c r="B35" i="6"/>
  <c r="B33" i="6"/>
  <c r="B31" i="6"/>
  <c r="B27" i="6"/>
  <c r="B25" i="6"/>
  <c r="B22" i="6"/>
  <c r="B18" i="6"/>
  <c r="B12" i="6"/>
  <c r="B60" i="6"/>
  <c r="N60" i="6" s="1"/>
  <c r="B58" i="6"/>
  <c r="N58" i="6" s="1"/>
  <c r="B56" i="6"/>
  <c r="N56" i="6" s="1"/>
  <c r="B54" i="6"/>
  <c r="N54" i="6" s="1"/>
  <c r="B52" i="6"/>
  <c r="N52" i="6" s="1"/>
  <c r="B50" i="6"/>
  <c r="B48" i="6"/>
  <c r="B46" i="6"/>
  <c r="B44" i="6"/>
  <c r="B42" i="6"/>
  <c r="B40" i="6"/>
  <c r="B38" i="6"/>
  <c r="B36" i="6"/>
  <c r="B34" i="6"/>
  <c r="B32" i="6"/>
  <c r="B30" i="6"/>
  <c r="B28" i="6"/>
  <c r="B26" i="6"/>
  <c r="B24" i="6"/>
  <c r="B20" i="6"/>
  <c r="B16" i="6"/>
  <c r="J401" i="1"/>
  <c r="L400" i="1"/>
  <c r="C400" i="1" s="1"/>
  <c r="C443" i="1"/>
  <c r="H443" i="1"/>
  <c r="J493" i="1"/>
  <c r="L492" i="1"/>
  <c r="C492" i="1" s="1"/>
  <c r="A521" i="1"/>
  <c r="C511" i="1"/>
  <c r="R12" i="2"/>
  <c r="G6" i="4" s="1"/>
  <c r="R13" i="2"/>
  <c r="H16" i="1" s="1"/>
  <c r="D61" i="6" l="1"/>
  <c r="D53" i="6"/>
  <c r="K58" i="6"/>
  <c r="K60" i="6"/>
  <c r="F59" i="6"/>
  <c r="F61" i="6"/>
  <c r="O60" i="6"/>
  <c r="M60" i="6"/>
  <c r="D54" i="6"/>
  <c r="O54" i="6"/>
  <c r="D60" i="6"/>
  <c r="E60" i="6"/>
  <c r="E52" i="6"/>
  <c r="M58" i="6"/>
  <c r="F55" i="6"/>
  <c r="M54" i="6"/>
  <c r="M56" i="6"/>
  <c r="E54" i="6"/>
  <c r="F52" i="6"/>
  <c r="D55" i="6"/>
  <c r="F54" i="6"/>
  <c r="E58" i="6"/>
  <c r="F58" i="6"/>
  <c r="M57" i="6"/>
  <c r="C60" i="6"/>
  <c r="F60" i="6"/>
  <c r="O56" i="6"/>
  <c r="C56" i="6"/>
  <c r="F53" i="6"/>
  <c r="D57" i="6"/>
  <c r="M52" i="6"/>
  <c r="D56" i="6"/>
  <c r="K56" i="6"/>
  <c r="O58" i="6"/>
  <c r="D52" i="6"/>
  <c r="E56" i="6"/>
  <c r="C58" i="6"/>
  <c r="D58" i="6"/>
  <c r="D59" i="6"/>
  <c r="C52" i="6"/>
  <c r="K52" i="6"/>
  <c r="K54" i="6"/>
  <c r="C54" i="6"/>
  <c r="O52" i="6"/>
  <c r="F56" i="6"/>
  <c r="H6" i="1"/>
  <c r="N50" i="6"/>
  <c r="M50" i="6"/>
  <c r="C50" i="6"/>
  <c r="E50" i="6"/>
  <c r="O50" i="6"/>
  <c r="K50" i="6"/>
  <c r="F50" i="6"/>
  <c r="D50" i="6"/>
  <c r="O51" i="6"/>
  <c r="K51" i="6"/>
  <c r="F51" i="6"/>
  <c r="D51" i="6"/>
  <c r="M51" i="6"/>
  <c r="C51" i="6"/>
  <c r="N51" i="6"/>
  <c r="E51" i="6"/>
  <c r="O57" i="6"/>
  <c r="N57" i="6"/>
  <c r="C57" i="6"/>
  <c r="K57" i="6"/>
  <c r="E57" i="6"/>
  <c r="O55" i="6"/>
  <c r="K55" i="6"/>
  <c r="C55" i="6"/>
  <c r="N55" i="6"/>
  <c r="E55" i="6"/>
  <c r="O53" i="6"/>
  <c r="N53" i="6"/>
  <c r="C53" i="6"/>
  <c r="E53" i="6"/>
  <c r="K53" i="6"/>
  <c r="O61" i="6"/>
  <c r="N61" i="6"/>
  <c r="C61" i="6"/>
  <c r="E61" i="6"/>
  <c r="K61" i="6"/>
  <c r="O49" i="6"/>
  <c r="K49" i="6"/>
  <c r="F49" i="6"/>
  <c r="D49" i="6"/>
  <c r="N49" i="6"/>
  <c r="E49" i="6"/>
  <c r="M49" i="6"/>
  <c r="C49" i="6"/>
  <c r="O59" i="6"/>
  <c r="K59" i="6"/>
  <c r="C59" i="6"/>
  <c r="N59" i="6"/>
  <c r="E59" i="6"/>
  <c r="L517" i="1"/>
  <c r="C517" i="1" s="1"/>
  <c r="H512" i="1"/>
  <c r="L515" i="1"/>
  <c r="C515" i="1" s="1"/>
  <c r="C512" i="1"/>
  <c r="J516" i="1"/>
  <c r="C514" i="1"/>
  <c r="L516" i="1"/>
  <c r="C516" i="1" s="1"/>
  <c r="C513" i="1"/>
  <c r="C521" i="1"/>
  <c r="A534" i="1"/>
  <c r="G11" i="1"/>
  <c r="A544" i="1" l="1"/>
  <c r="C534" i="1"/>
  <c r="L527" i="1"/>
  <c r="C527" i="1" s="1"/>
  <c r="H522" i="1"/>
  <c r="L525" i="1"/>
  <c r="C525" i="1" s="1"/>
  <c r="C523" i="1"/>
  <c r="C524" i="1"/>
  <c r="L526" i="1"/>
  <c r="C526" i="1" s="1"/>
  <c r="C522" i="1"/>
  <c r="J526" i="1"/>
  <c r="F573" i="5"/>
  <c r="F572" i="5"/>
  <c r="F563" i="5"/>
  <c r="F562" i="5"/>
  <c r="F550" i="5"/>
  <c r="F549" i="5"/>
  <c r="F540" i="5"/>
  <c r="F539" i="5"/>
  <c r="F527" i="5"/>
  <c r="F526" i="5"/>
  <c r="F517" i="5"/>
  <c r="F516" i="5"/>
  <c r="F504" i="5"/>
  <c r="F503" i="5"/>
  <c r="F494" i="5"/>
  <c r="F493" i="5"/>
  <c r="F481" i="5"/>
  <c r="F480" i="5"/>
  <c r="F471" i="5"/>
  <c r="F470" i="5"/>
  <c r="F458" i="5"/>
  <c r="F457" i="5"/>
  <c r="F448" i="5"/>
  <c r="F447" i="5"/>
  <c r="F435" i="5"/>
  <c r="F434" i="5"/>
  <c r="F425" i="5"/>
  <c r="F424" i="5"/>
  <c r="F412" i="5"/>
  <c r="F411" i="5"/>
  <c r="F402" i="5"/>
  <c r="F401" i="5"/>
  <c r="F389" i="5"/>
  <c r="F388" i="5"/>
  <c r="F379" i="5"/>
  <c r="F378" i="5"/>
  <c r="F366" i="5"/>
  <c r="F365" i="5"/>
  <c r="F356" i="5"/>
  <c r="F355" i="5"/>
  <c r="F343" i="5"/>
  <c r="F342" i="5"/>
  <c r="F333" i="5"/>
  <c r="F332" i="5"/>
  <c r="F320" i="5"/>
  <c r="F319" i="5"/>
  <c r="F310" i="5"/>
  <c r="F309" i="5"/>
  <c r="F297" i="5"/>
  <c r="F296" i="5"/>
  <c r="F287" i="5"/>
  <c r="F286" i="5"/>
  <c r="F274" i="5"/>
  <c r="F273" i="5"/>
  <c r="F264" i="5"/>
  <c r="F263" i="5"/>
  <c r="F251" i="5"/>
  <c r="F250" i="5"/>
  <c r="F241" i="5"/>
  <c r="F240" i="5"/>
  <c r="F228" i="5"/>
  <c r="F227" i="5"/>
  <c r="F218" i="5"/>
  <c r="F217" i="5"/>
  <c r="F205" i="5"/>
  <c r="F204" i="5"/>
  <c r="F195" i="5"/>
  <c r="F194" i="5"/>
  <c r="F182" i="5"/>
  <c r="F181" i="5"/>
  <c r="F172" i="5"/>
  <c r="F171" i="5"/>
  <c r="F159" i="5"/>
  <c r="F158" i="5"/>
  <c r="F149" i="5"/>
  <c r="F148" i="5"/>
  <c r="F136" i="5"/>
  <c r="F135" i="5"/>
  <c r="F126" i="5"/>
  <c r="F125" i="5"/>
  <c r="F113" i="5"/>
  <c r="F112" i="5"/>
  <c r="F103" i="5"/>
  <c r="F102" i="5"/>
  <c r="F90" i="5"/>
  <c r="F89" i="5"/>
  <c r="F80" i="5"/>
  <c r="F79" i="5"/>
  <c r="F67" i="5"/>
  <c r="F66" i="5"/>
  <c r="F57" i="5"/>
  <c r="F56" i="5"/>
  <c r="F44" i="5"/>
  <c r="F43" i="5"/>
  <c r="F34" i="5"/>
  <c r="F33" i="5"/>
  <c r="F21" i="5"/>
  <c r="F20" i="5"/>
  <c r="F11" i="5"/>
  <c r="F10" i="5"/>
  <c r="C11" i="1"/>
  <c r="P5" i="1" s="1"/>
  <c r="C10" i="1"/>
  <c r="O5" i="1" s="1"/>
  <c r="C9" i="1"/>
  <c r="N5" i="1" s="1"/>
  <c r="K21" i="4"/>
  <c r="B21" i="4" s="1"/>
  <c r="F21" i="4"/>
  <c r="K20" i="4"/>
  <c r="B20" i="4" s="1"/>
  <c r="I20" i="4"/>
  <c r="F20" i="4"/>
  <c r="K19" i="4"/>
  <c r="B19" i="4" s="1"/>
  <c r="B18" i="4"/>
  <c r="K11" i="4"/>
  <c r="B11" i="4" s="1"/>
  <c r="K10" i="4"/>
  <c r="B10" i="4" s="1"/>
  <c r="L540" i="1" l="1"/>
  <c r="C540" i="1" s="1"/>
  <c r="H535" i="1"/>
  <c r="L538" i="1"/>
  <c r="C538" i="1" s="1"/>
  <c r="C535" i="1"/>
  <c r="J539" i="1"/>
  <c r="C537" i="1"/>
  <c r="L539" i="1"/>
  <c r="C539" i="1" s="1"/>
  <c r="C536" i="1"/>
  <c r="C544" i="1"/>
  <c r="A557" i="1"/>
  <c r="F11" i="4"/>
  <c r="F10" i="4"/>
  <c r="T11" i="2"/>
  <c r="S95" i="2" s="1"/>
  <c r="A567" i="1" l="1"/>
  <c r="C567" i="1" s="1"/>
  <c r="C557" i="1"/>
  <c r="L550" i="1"/>
  <c r="C550" i="1" s="1"/>
  <c r="H545" i="1"/>
  <c r="L548" i="1"/>
  <c r="C548" i="1" s="1"/>
  <c r="C546" i="1"/>
  <c r="C547" i="1"/>
  <c r="L549" i="1"/>
  <c r="C549" i="1" s="1"/>
  <c r="C545" i="1"/>
  <c r="J549" i="1"/>
  <c r="S90" i="2"/>
  <c r="S82" i="2"/>
  <c r="S74" i="2"/>
  <c r="S66" i="2"/>
  <c r="S58" i="2"/>
  <c r="S50" i="2"/>
  <c r="S42" i="2"/>
  <c r="S34" i="2"/>
  <c r="S26" i="2"/>
  <c r="S18" i="2"/>
  <c r="S106" i="2"/>
  <c r="S98" i="2"/>
  <c r="S12" i="2"/>
  <c r="S14" i="2"/>
  <c r="S88" i="2"/>
  <c r="S80" i="2"/>
  <c r="S72" i="2"/>
  <c r="S64" i="2"/>
  <c r="S56" i="2"/>
  <c r="S48" i="2"/>
  <c r="S40" i="2"/>
  <c r="S32" i="2"/>
  <c r="S24" i="2"/>
  <c r="S16" i="2"/>
  <c r="S104" i="2"/>
  <c r="S96" i="2"/>
  <c r="S94" i="2"/>
  <c r="S86" i="2"/>
  <c r="S78" i="2"/>
  <c r="S70" i="2"/>
  <c r="S62" i="2"/>
  <c r="S54" i="2"/>
  <c r="S46" i="2"/>
  <c r="S38" i="2"/>
  <c r="S30" i="2"/>
  <c r="S22" i="2"/>
  <c r="S110" i="2"/>
  <c r="S102" i="2"/>
  <c r="S92" i="2"/>
  <c r="S84" i="2"/>
  <c r="S76" i="2"/>
  <c r="S68" i="2"/>
  <c r="S60" i="2"/>
  <c r="S52" i="2"/>
  <c r="S44" i="2"/>
  <c r="S36" i="2"/>
  <c r="S28" i="2"/>
  <c r="S20" i="2"/>
  <c r="S108" i="2"/>
  <c r="S100" i="2"/>
  <c r="S15" i="2"/>
  <c r="S13" i="2"/>
  <c r="S93" i="2"/>
  <c r="S91" i="2"/>
  <c r="S89" i="2"/>
  <c r="S87" i="2"/>
  <c r="S85" i="2"/>
  <c r="S83" i="2"/>
  <c r="S81" i="2"/>
  <c r="S79" i="2"/>
  <c r="S77" i="2"/>
  <c r="S75" i="2"/>
  <c r="S73" i="2"/>
  <c r="S71" i="2"/>
  <c r="S69" i="2"/>
  <c r="S67" i="2"/>
  <c r="S65" i="2"/>
  <c r="S63" i="2"/>
  <c r="S61" i="2"/>
  <c r="S59" i="2"/>
  <c r="S57" i="2"/>
  <c r="S55" i="2"/>
  <c r="S53" i="2"/>
  <c r="S51" i="2"/>
  <c r="S49" i="2"/>
  <c r="S47" i="2"/>
  <c r="S45" i="2"/>
  <c r="S43" i="2"/>
  <c r="S41" i="2"/>
  <c r="S39" i="2"/>
  <c r="S37" i="2"/>
  <c r="S35" i="2"/>
  <c r="S33" i="2"/>
  <c r="S31" i="2"/>
  <c r="S29" i="2"/>
  <c r="S27" i="2"/>
  <c r="S25" i="2"/>
  <c r="S23" i="2"/>
  <c r="S21" i="2"/>
  <c r="S19" i="2"/>
  <c r="S17" i="2"/>
  <c r="S111" i="2"/>
  <c r="S109" i="2"/>
  <c r="S107" i="2"/>
  <c r="S105" i="2"/>
  <c r="S103" i="2"/>
  <c r="S101" i="2"/>
  <c r="S99" i="2"/>
  <c r="S97" i="2"/>
  <c r="A12" i="7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B5" i="5"/>
  <c r="T567" i="5"/>
  <c r="T557" i="5"/>
  <c r="T544" i="5"/>
  <c r="T534" i="5"/>
  <c r="T521" i="5"/>
  <c r="T511" i="5"/>
  <c r="T498" i="5"/>
  <c r="T488" i="5"/>
  <c r="T475" i="5"/>
  <c r="T465" i="5"/>
  <c r="T452" i="5"/>
  <c r="T442" i="5"/>
  <c r="T429" i="5"/>
  <c r="T419" i="5"/>
  <c r="T406" i="5"/>
  <c r="T396" i="5"/>
  <c r="T383" i="5"/>
  <c r="T373" i="5"/>
  <c r="T360" i="5"/>
  <c r="T350" i="5"/>
  <c r="T337" i="5"/>
  <c r="T327" i="5"/>
  <c r="T314" i="5"/>
  <c r="T304" i="5"/>
  <c r="T291" i="5"/>
  <c r="T281" i="5"/>
  <c r="T268" i="5"/>
  <c r="T258" i="5"/>
  <c r="T245" i="5"/>
  <c r="T235" i="5"/>
  <c r="T222" i="5"/>
  <c r="T212" i="5"/>
  <c r="T199" i="5"/>
  <c r="T189" i="5"/>
  <c r="T176" i="5"/>
  <c r="T166" i="5"/>
  <c r="T153" i="5"/>
  <c r="T143" i="5"/>
  <c r="T130" i="5"/>
  <c r="T120" i="5"/>
  <c r="T107" i="5"/>
  <c r="T97" i="5"/>
  <c r="T84" i="5"/>
  <c r="T74" i="5"/>
  <c r="T61" i="5"/>
  <c r="T51" i="5"/>
  <c r="T38" i="5"/>
  <c r="T28" i="5"/>
  <c r="T15" i="5"/>
  <c r="T5" i="5"/>
  <c r="U567" i="1"/>
  <c r="U557" i="1"/>
  <c r="U544" i="1"/>
  <c r="U534" i="1"/>
  <c r="U521" i="1"/>
  <c r="U511" i="1"/>
  <c r="U498" i="1"/>
  <c r="U488" i="1"/>
  <c r="U475" i="1"/>
  <c r="U465" i="1"/>
  <c r="U452" i="1"/>
  <c r="U442" i="1"/>
  <c r="U429" i="1"/>
  <c r="U419" i="1"/>
  <c r="U406" i="1"/>
  <c r="U396" i="1"/>
  <c r="U383" i="1"/>
  <c r="U373" i="1"/>
  <c r="U360" i="1"/>
  <c r="U350" i="1"/>
  <c r="U337" i="1"/>
  <c r="U327" i="1"/>
  <c r="U314" i="1"/>
  <c r="U304" i="1"/>
  <c r="U291" i="1"/>
  <c r="U281" i="1"/>
  <c r="U268" i="1"/>
  <c r="U258" i="1"/>
  <c r="U245" i="1"/>
  <c r="U235" i="1"/>
  <c r="U222" i="1"/>
  <c r="U212" i="1"/>
  <c r="U199" i="1"/>
  <c r="U189" i="1"/>
  <c r="U176" i="1"/>
  <c r="U166" i="1"/>
  <c r="U153" i="1"/>
  <c r="U143" i="1"/>
  <c r="U130" i="1"/>
  <c r="U120" i="1"/>
  <c r="U107" i="1"/>
  <c r="U97" i="1"/>
  <c r="U84" i="1"/>
  <c r="U74" i="1"/>
  <c r="U61" i="1"/>
  <c r="U51" i="1"/>
  <c r="U38" i="1"/>
  <c r="U28" i="1"/>
  <c r="U15" i="1"/>
  <c r="U5" i="1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4" i="3"/>
  <c r="K5" i="3"/>
  <c r="K6" i="3"/>
  <c r="K7" i="3"/>
  <c r="K8" i="3"/>
  <c r="K9" i="3"/>
  <c r="K10" i="3"/>
  <c r="K11" i="3"/>
  <c r="K12" i="3"/>
  <c r="K13" i="3"/>
  <c r="K3" i="3"/>
  <c r="L563" i="1" l="1"/>
  <c r="C563" i="1" s="1"/>
  <c r="H558" i="1"/>
  <c r="L561" i="1"/>
  <c r="C561" i="1" s="1"/>
  <c r="C558" i="1"/>
  <c r="J562" i="1"/>
  <c r="C560" i="1"/>
  <c r="L562" i="1"/>
  <c r="C562" i="1" s="1"/>
  <c r="C559" i="1"/>
  <c r="L573" i="1"/>
  <c r="C573" i="1" s="1"/>
  <c r="H568" i="1"/>
  <c r="L571" i="1"/>
  <c r="C571" i="1" s="1"/>
  <c r="C569" i="1"/>
  <c r="C570" i="1"/>
  <c r="L572" i="1"/>
  <c r="C572" i="1" s="1"/>
  <c r="C568" i="1"/>
  <c r="J572" i="1"/>
  <c r="B15" i="5"/>
  <c r="K9" i="5"/>
  <c r="B9" i="5" s="1"/>
  <c r="M5" i="5" s="1"/>
  <c r="K10" i="5"/>
  <c r="B10" i="5" s="1"/>
  <c r="B8" i="5"/>
  <c r="I10" i="5"/>
  <c r="K11" i="5"/>
  <c r="B11" i="5" s="1"/>
  <c r="G116" i="2"/>
  <c r="G117" i="2"/>
  <c r="J116" i="2"/>
  <c r="J117" i="2"/>
  <c r="H3" i="5"/>
  <c r="E3" i="5"/>
  <c r="I3" i="1"/>
  <c r="F3" i="1"/>
  <c r="H3" i="4"/>
  <c r="E3" i="4"/>
  <c r="L5" i="2"/>
  <c r="K5" i="7" s="1"/>
  <c r="L3" i="2"/>
  <c r="K3" i="7" s="1"/>
  <c r="G7" i="2"/>
  <c r="F7" i="7" s="1"/>
  <c r="G5" i="2"/>
  <c r="G5" i="6" s="1"/>
  <c r="F3" i="2"/>
  <c r="E3" i="7" s="1"/>
  <c r="L15" i="5"/>
  <c r="L5" i="5"/>
  <c r="B28" i="5" l="1"/>
  <c r="K21" i="5"/>
  <c r="B21" i="5" s="1"/>
  <c r="K19" i="5"/>
  <c r="B19" i="5" s="1"/>
  <c r="K20" i="5"/>
  <c r="B20" i="5" s="1"/>
  <c r="B18" i="5"/>
  <c r="I20" i="5"/>
  <c r="L5" i="6"/>
  <c r="H555" i="5"/>
  <c r="H532" i="5"/>
  <c r="H509" i="5"/>
  <c r="H486" i="5"/>
  <c r="H463" i="5"/>
  <c r="H440" i="5"/>
  <c r="H417" i="5"/>
  <c r="H394" i="5"/>
  <c r="H371" i="5"/>
  <c r="H348" i="5"/>
  <c r="H325" i="5"/>
  <c r="H302" i="5"/>
  <c r="H279" i="5"/>
  <c r="H256" i="5"/>
  <c r="H233" i="5"/>
  <c r="H210" i="5"/>
  <c r="H187" i="5"/>
  <c r="H164" i="5"/>
  <c r="H141" i="5"/>
  <c r="H118" i="5"/>
  <c r="H95" i="5"/>
  <c r="H72" i="5"/>
  <c r="H49" i="5"/>
  <c r="H26" i="5"/>
  <c r="E555" i="5"/>
  <c r="E532" i="5"/>
  <c r="E509" i="5"/>
  <c r="E486" i="5"/>
  <c r="E463" i="5"/>
  <c r="E440" i="5"/>
  <c r="E417" i="5"/>
  <c r="E394" i="5"/>
  <c r="E371" i="5"/>
  <c r="E348" i="5"/>
  <c r="E325" i="5"/>
  <c r="E302" i="5"/>
  <c r="E279" i="5"/>
  <c r="E256" i="5"/>
  <c r="E233" i="5"/>
  <c r="E210" i="5"/>
  <c r="E187" i="5"/>
  <c r="E164" i="5"/>
  <c r="E141" i="5"/>
  <c r="E118" i="5"/>
  <c r="E95" i="5"/>
  <c r="E72" i="5"/>
  <c r="E49" i="5"/>
  <c r="E26" i="5"/>
  <c r="I555" i="1"/>
  <c r="I509" i="1"/>
  <c r="I463" i="1"/>
  <c r="I417" i="1"/>
  <c r="I371" i="1"/>
  <c r="I325" i="1"/>
  <c r="I279" i="1"/>
  <c r="I233" i="1"/>
  <c r="I187" i="1"/>
  <c r="I141" i="1"/>
  <c r="I95" i="1"/>
  <c r="I49" i="1"/>
  <c r="I532" i="1"/>
  <c r="I486" i="1"/>
  <c r="I440" i="1"/>
  <c r="I394" i="1"/>
  <c r="I348" i="1"/>
  <c r="I302" i="1"/>
  <c r="I256" i="1"/>
  <c r="I210" i="1"/>
  <c r="I164" i="1"/>
  <c r="I118" i="1"/>
  <c r="I72" i="1"/>
  <c r="F3" i="6"/>
  <c r="F532" i="1"/>
  <c r="F486" i="1"/>
  <c r="F440" i="1"/>
  <c r="F394" i="1"/>
  <c r="F348" i="1"/>
  <c r="F302" i="1"/>
  <c r="F256" i="1"/>
  <c r="F210" i="1"/>
  <c r="F164" i="1"/>
  <c r="F118" i="1"/>
  <c r="F72" i="1"/>
  <c r="F555" i="1"/>
  <c r="F509" i="1"/>
  <c r="F463" i="1"/>
  <c r="F417" i="1"/>
  <c r="F371" i="1"/>
  <c r="F325" i="1"/>
  <c r="F279" i="1"/>
  <c r="F233" i="1"/>
  <c r="F187" i="1"/>
  <c r="F141" i="1"/>
  <c r="F95" i="1"/>
  <c r="F49" i="1"/>
  <c r="F5" i="7"/>
  <c r="G7" i="6"/>
  <c r="L3" i="6"/>
  <c r="M5" i="1"/>
  <c r="Q5" i="5"/>
  <c r="J12" i="7" s="1"/>
  <c r="I26" i="1"/>
  <c r="F26" i="1"/>
  <c r="R15" i="1" l="1"/>
  <c r="M15" i="1"/>
  <c r="I33" i="5"/>
  <c r="K34" i="5"/>
  <c r="B34" i="5" s="1"/>
  <c r="K32" i="5"/>
  <c r="B32" i="5" s="1"/>
  <c r="B31" i="5"/>
  <c r="K33" i="5"/>
  <c r="B33" i="5" s="1"/>
  <c r="B38" i="5"/>
  <c r="G39" i="5" s="1"/>
  <c r="L28" i="5"/>
  <c r="N5" i="5"/>
  <c r="C12" i="7" s="1"/>
  <c r="O5" i="5"/>
  <c r="D12" i="7" s="1"/>
  <c r="B12" i="7"/>
  <c r="Q15" i="5"/>
  <c r="J13" i="7" s="1"/>
  <c r="R5" i="1"/>
  <c r="K12" i="6" s="1"/>
  <c r="G29" i="5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J118" i="2"/>
  <c r="G118" i="2"/>
  <c r="M117" i="2"/>
  <c r="M116" i="2"/>
  <c r="F110" i="2"/>
  <c r="N112" i="2"/>
  <c r="M112" i="2"/>
  <c r="D12" i="6" l="1"/>
  <c r="R28" i="1"/>
  <c r="N28" i="1"/>
  <c r="P28" i="1"/>
  <c r="O28" i="1"/>
  <c r="M28" i="1"/>
  <c r="G6" i="5"/>
  <c r="G16" i="5"/>
  <c r="K43" i="5"/>
  <c r="B43" i="5" s="1"/>
  <c r="B41" i="5"/>
  <c r="K42" i="5"/>
  <c r="B42" i="5" s="1"/>
  <c r="I43" i="5"/>
  <c r="K44" i="5"/>
  <c r="B44" i="5" s="1"/>
  <c r="B51" i="5"/>
  <c r="G52" i="5" s="1"/>
  <c r="L38" i="5"/>
  <c r="G16" i="4"/>
  <c r="N15" i="1"/>
  <c r="O15" i="1"/>
  <c r="P15" i="1"/>
  <c r="M118" i="2"/>
  <c r="N15" i="5"/>
  <c r="C13" i="7" s="1"/>
  <c r="O15" i="5"/>
  <c r="D13" i="7" s="1"/>
  <c r="M15" i="5"/>
  <c r="B13" i="7" s="1"/>
  <c r="Q28" i="5"/>
  <c r="J14" i="7" s="1"/>
  <c r="Q12" i="2"/>
  <c r="P12" i="2"/>
  <c r="F68" i="2"/>
  <c r="P68" i="2"/>
  <c r="Q68" i="2"/>
  <c r="F69" i="2"/>
  <c r="P69" i="2"/>
  <c r="Q69" i="2"/>
  <c r="F70" i="2"/>
  <c r="P70" i="2"/>
  <c r="Q70" i="2"/>
  <c r="F71" i="2"/>
  <c r="P71" i="2"/>
  <c r="Q71" i="2"/>
  <c r="F72" i="2"/>
  <c r="P72" i="2"/>
  <c r="Q72" i="2"/>
  <c r="F73" i="2"/>
  <c r="P73" i="2"/>
  <c r="Q73" i="2"/>
  <c r="F74" i="2"/>
  <c r="P74" i="2"/>
  <c r="Q74" i="2"/>
  <c r="F75" i="2"/>
  <c r="P75" i="2"/>
  <c r="Q75" i="2"/>
  <c r="F76" i="2"/>
  <c r="P76" i="2"/>
  <c r="Q76" i="2"/>
  <c r="F77" i="2"/>
  <c r="P77" i="2"/>
  <c r="Q77" i="2"/>
  <c r="F78" i="2"/>
  <c r="P78" i="2"/>
  <c r="Q78" i="2"/>
  <c r="F79" i="2"/>
  <c r="P79" i="2"/>
  <c r="Q79" i="2"/>
  <c r="F80" i="2"/>
  <c r="P80" i="2"/>
  <c r="Q80" i="2"/>
  <c r="F81" i="2"/>
  <c r="P81" i="2"/>
  <c r="Q81" i="2"/>
  <c r="F82" i="2"/>
  <c r="P82" i="2"/>
  <c r="Q82" i="2"/>
  <c r="F83" i="2"/>
  <c r="P83" i="2"/>
  <c r="Q83" i="2"/>
  <c r="F84" i="2"/>
  <c r="P84" i="2"/>
  <c r="Q84" i="2"/>
  <c r="F85" i="2"/>
  <c r="P85" i="2"/>
  <c r="Q85" i="2"/>
  <c r="F86" i="2"/>
  <c r="P86" i="2"/>
  <c r="Q86" i="2"/>
  <c r="F87" i="2"/>
  <c r="P87" i="2"/>
  <c r="Q87" i="2"/>
  <c r="F88" i="2"/>
  <c r="P88" i="2"/>
  <c r="Q88" i="2"/>
  <c r="F89" i="2"/>
  <c r="P89" i="2"/>
  <c r="Q89" i="2"/>
  <c r="F90" i="2"/>
  <c r="P90" i="2"/>
  <c r="Q90" i="2"/>
  <c r="F91" i="2"/>
  <c r="P91" i="2"/>
  <c r="Q91" i="2"/>
  <c r="F92" i="2"/>
  <c r="P92" i="2"/>
  <c r="Q92" i="2"/>
  <c r="F93" i="2"/>
  <c r="P93" i="2"/>
  <c r="Q93" i="2"/>
  <c r="F94" i="2"/>
  <c r="P94" i="2"/>
  <c r="Q94" i="2"/>
  <c r="F95" i="2"/>
  <c r="P95" i="2"/>
  <c r="Q95" i="2"/>
  <c r="F96" i="2"/>
  <c r="P96" i="2"/>
  <c r="Q96" i="2"/>
  <c r="F97" i="2"/>
  <c r="P97" i="2"/>
  <c r="Q97" i="2"/>
  <c r="F98" i="2"/>
  <c r="P98" i="2"/>
  <c r="Q98" i="2"/>
  <c r="F99" i="2"/>
  <c r="P99" i="2"/>
  <c r="Q99" i="2"/>
  <c r="F100" i="2"/>
  <c r="P100" i="2"/>
  <c r="Q100" i="2"/>
  <c r="F101" i="2"/>
  <c r="P101" i="2"/>
  <c r="Q101" i="2"/>
  <c r="F102" i="2"/>
  <c r="P102" i="2"/>
  <c r="Q102" i="2"/>
  <c r="F103" i="2"/>
  <c r="P103" i="2"/>
  <c r="Q103" i="2"/>
  <c r="F104" i="2"/>
  <c r="P104" i="2"/>
  <c r="Q104" i="2"/>
  <c r="F105" i="2"/>
  <c r="P105" i="2"/>
  <c r="Q105" i="2"/>
  <c r="F106" i="2"/>
  <c r="P106" i="2"/>
  <c r="Q106" i="2"/>
  <c r="F107" i="2"/>
  <c r="P107" i="2"/>
  <c r="Q107" i="2"/>
  <c r="F108" i="2"/>
  <c r="P108" i="2"/>
  <c r="Q108" i="2"/>
  <c r="F109" i="2"/>
  <c r="P109" i="2"/>
  <c r="Q109" i="2"/>
  <c r="P110" i="2"/>
  <c r="Q110" i="2"/>
  <c r="F111" i="2"/>
  <c r="P111" i="2"/>
  <c r="Q111" i="2"/>
  <c r="F40" i="2"/>
  <c r="C329" i="1" s="1"/>
  <c r="P40" i="2"/>
  <c r="C328" i="1" s="1"/>
  <c r="Q40" i="2"/>
  <c r="F41" i="2"/>
  <c r="C339" i="1" s="1"/>
  <c r="P41" i="2"/>
  <c r="C338" i="1" s="1"/>
  <c r="Q41" i="2"/>
  <c r="F42" i="2"/>
  <c r="C352" i="1" s="1"/>
  <c r="P42" i="2"/>
  <c r="C351" i="1" s="1"/>
  <c r="Q42" i="2"/>
  <c r="F43" i="2"/>
  <c r="C362" i="1" s="1"/>
  <c r="P43" i="2"/>
  <c r="C361" i="1" s="1"/>
  <c r="Q43" i="2"/>
  <c r="F44" i="2"/>
  <c r="C375" i="1" s="1"/>
  <c r="P44" i="2"/>
  <c r="C374" i="1" s="1"/>
  <c r="Q44" i="2"/>
  <c r="F45" i="2"/>
  <c r="C385" i="1" s="1"/>
  <c r="P45" i="2"/>
  <c r="C384" i="1" s="1"/>
  <c r="Q45" i="2"/>
  <c r="F46" i="2"/>
  <c r="P46" i="2"/>
  <c r="Q46" i="2"/>
  <c r="F47" i="2"/>
  <c r="P47" i="2"/>
  <c r="Q47" i="2"/>
  <c r="F48" i="2"/>
  <c r="P48" i="2"/>
  <c r="Q48" i="2"/>
  <c r="F49" i="2"/>
  <c r="P49" i="2"/>
  <c r="Q49" i="2"/>
  <c r="F50" i="2"/>
  <c r="P50" i="2"/>
  <c r="Q50" i="2"/>
  <c r="F51" i="2"/>
  <c r="P51" i="2"/>
  <c r="Q51" i="2"/>
  <c r="F52" i="2"/>
  <c r="P52" i="2"/>
  <c r="Q52" i="2"/>
  <c r="F53" i="2"/>
  <c r="P53" i="2"/>
  <c r="Q53" i="2"/>
  <c r="F54" i="2"/>
  <c r="P54" i="2"/>
  <c r="Q54" i="2"/>
  <c r="F55" i="2"/>
  <c r="P55" i="2"/>
  <c r="Q55" i="2"/>
  <c r="F56" i="2"/>
  <c r="P56" i="2"/>
  <c r="Q56" i="2"/>
  <c r="F57" i="2"/>
  <c r="P57" i="2"/>
  <c r="Q57" i="2"/>
  <c r="F58" i="2"/>
  <c r="P58" i="2"/>
  <c r="Q58" i="2"/>
  <c r="F59" i="2"/>
  <c r="P59" i="2"/>
  <c r="Q59" i="2"/>
  <c r="F60" i="2"/>
  <c r="P60" i="2"/>
  <c r="Q60" i="2"/>
  <c r="F61" i="2"/>
  <c r="P61" i="2"/>
  <c r="Q61" i="2"/>
  <c r="F62" i="2"/>
  <c r="P62" i="2"/>
  <c r="Q62" i="2"/>
  <c r="F63" i="2"/>
  <c r="P63" i="2"/>
  <c r="Q63" i="2"/>
  <c r="F64" i="2"/>
  <c r="P64" i="2"/>
  <c r="Q64" i="2"/>
  <c r="F65" i="2"/>
  <c r="P65" i="2"/>
  <c r="Q65" i="2"/>
  <c r="F66" i="2"/>
  <c r="P66" i="2"/>
  <c r="Q66" i="2"/>
  <c r="F67" i="2"/>
  <c r="P67" i="2"/>
  <c r="Q67" i="2"/>
  <c r="F26" i="2"/>
  <c r="C168" i="1" s="1"/>
  <c r="P26" i="2"/>
  <c r="C167" i="1" s="1"/>
  <c r="Q26" i="2"/>
  <c r="F27" i="2"/>
  <c r="C178" i="1" s="1"/>
  <c r="P27" i="2"/>
  <c r="C177" i="1" s="1"/>
  <c r="Q27" i="2"/>
  <c r="F28" i="2"/>
  <c r="C191" i="1" s="1"/>
  <c r="P28" i="2"/>
  <c r="C190" i="1" s="1"/>
  <c r="Q28" i="2"/>
  <c r="F29" i="2"/>
  <c r="C201" i="1" s="1"/>
  <c r="P29" i="2"/>
  <c r="C200" i="1" s="1"/>
  <c r="Q29" i="2"/>
  <c r="F30" i="2"/>
  <c r="C214" i="1" s="1"/>
  <c r="P30" i="2"/>
  <c r="C213" i="1" s="1"/>
  <c r="Q30" i="2"/>
  <c r="F31" i="2"/>
  <c r="C224" i="1" s="1"/>
  <c r="P31" i="2"/>
  <c r="C223" i="1" s="1"/>
  <c r="Q31" i="2"/>
  <c r="F32" i="2"/>
  <c r="C237" i="1" s="1"/>
  <c r="P32" i="2"/>
  <c r="C236" i="1" s="1"/>
  <c r="Q32" i="2"/>
  <c r="F33" i="2"/>
  <c r="C247" i="1" s="1"/>
  <c r="P33" i="2"/>
  <c r="C246" i="1" s="1"/>
  <c r="Q33" i="2"/>
  <c r="F34" i="2"/>
  <c r="C260" i="1" s="1"/>
  <c r="P34" i="2"/>
  <c r="C259" i="1" s="1"/>
  <c r="Q34" i="2"/>
  <c r="F35" i="2"/>
  <c r="C270" i="1" s="1"/>
  <c r="P35" i="2"/>
  <c r="C269" i="1" s="1"/>
  <c r="Q35" i="2"/>
  <c r="F36" i="2"/>
  <c r="C283" i="1" s="1"/>
  <c r="P36" i="2"/>
  <c r="C282" i="1" s="1"/>
  <c r="Q36" i="2"/>
  <c r="F37" i="2"/>
  <c r="C293" i="1" s="1"/>
  <c r="P37" i="2"/>
  <c r="C292" i="1" s="1"/>
  <c r="Q37" i="2"/>
  <c r="F38" i="2"/>
  <c r="C306" i="1" s="1"/>
  <c r="P38" i="2"/>
  <c r="C305" i="1" s="1"/>
  <c r="Q38" i="2"/>
  <c r="F39" i="2"/>
  <c r="C316" i="1" s="1"/>
  <c r="P39" i="2"/>
  <c r="C315" i="1" s="1"/>
  <c r="Q39" i="2"/>
  <c r="Q25" i="2"/>
  <c r="P25" i="2"/>
  <c r="C154" i="1" s="1"/>
  <c r="F25" i="2"/>
  <c r="C155" i="1" s="1"/>
  <c r="Q24" i="2"/>
  <c r="P24" i="2"/>
  <c r="C144" i="1" s="1"/>
  <c r="F24" i="2"/>
  <c r="C145" i="1" s="1"/>
  <c r="Q23" i="2"/>
  <c r="P23" i="2"/>
  <c r="C131" i="1" s="1"/>
  <c r="F23" i="2"/>
  <c r="C132" i="1" s="1"/>
  <c r="Q22" i="2"/>
  <c r="P22" i="2"/>
  <c r="C121" i="1" s="1"/>
  <c r="F22" i="2"/>
  <c r="C122" i="1" s="1"/>
  <c r="Q21" i="2"/>
  <c r="P21" i="2"/>
  <c r="C108" i="1" s="1"/>
  <c r="F21" i="2"/>
  <c r="C109" i="1" s="1"/>
  <c r="Q20" i="2"/>
  <c r="P20" i="2"/>
  <c r="C98" i="1" s="1"/>
  <c r="F20" i="2"/>
  <c r="C99" i="1" s="1"/>
  <c r="Q19" i="2"/>
  <c r="P19" i="2"/>
  <c r="C85" i="1" s="1"/>
  <c r="F19" i="2"/>
  <c r="C86" i="1" s="1"/>
  <c r="Q18" i="2"/>
  <c r="P18" i="2"/>
  <c r="C75" i="1" s="1"/>
  <c r="F18" i="2"/>
  <c r="C76" i="1" s="1"/>
  <c r="Q17" i="2"/>
  <c r="P17" i="2"/>
  <c r="C62" i="1" s="1"/>
  <c r="F17" i="2"/>
  <c r="C63" i="1" s="1"/>
  <c r="Q16" i="2"/>
  <c r="P16" i="2"/>
  <c r="C52" i="1" s="1"/>
  <c r="F16" i="2"/>
  <c r="C53" i="1" s="1"/>
  <c r="Q15" i="2"/>
  <c r="P15" i="2"/>
  <c r="C39" i="1" s="1"/>
  <c r="F15" i="2"/>
  <c r="C40" i="1" s="1"/>
  <c r="Q14" i="2"/>
  <c r="P14" i="2"/>
  <c r="C29" i="1" s="1"/>
  <c r="F14" i="2"/>
  <c r="C30" i="1" s="1"/>
  <c r="Q13" i="2"/>
  <c r="P13" i="2"/>
  <c r="F13" i="2"/>
  <c r="F12" i="2"/>
  <c r="B7" i="4" l="1"/>
  <c r="C17" i="1"/>
  <c r="Q15" i="1" s="1"/>
  <c r="B6" i="4"/>
  <c r="C16" i="1"/>
  <c r="B29" i="5"/>
  <c r="S28" i="5" s="1"/>
  <c r="M14" i="7" s="1"/>
  <c r="C7" i="1"/>
  <c r="Q5" i="1" s="1"/>
  <c r="F12" i="6" s="1"/>
  <c r="C6" i="1"/>
  <c r="C12" i="6"/>
  <c r="E12" i="6"/>
  <c r="P38" i="1"/>
  <c r="O38" i="1"/>
  <c r="R38" i="1"/>
  <c r="N38" i="1"/>
  <c r="M38" i="1"/>
  <c r="Q38" i="1"/>
  <c r="B53" i="5"/>
  <c r="B7" i="5"/>
  <c r="P5" i="5" s="1"/>
  <c r="E12" i="7" s="1"/>
  <c r="B39" i="5"/>
  <c r="B40" i="5"/>
  <c r="P38" i="5" s="1"/>
  <c r="E15" i="7" s="1"/>
  <c r="B17" i="5"/>
  <c r="P15" i="5" s="1"/>
  <c r="E13" i="7" s="1"/>
  <c r="B52" i="5"/>
  <c r="B6" i="5"/>
  <c r="S5" i="5" s="1"/>
  <c r="M12" i="7" s="1"/>
  <c r="K55" i="5"/>
  <c r="B55" i="5" s="1"/>
  <c r="K56" i="5"/>
  <c r="B56" i="5" s="1"/>
  <c r="B54" i="5"/>
  <c r="K57" i="5"/>
  <c r="B57" i="5" s="1"/>
  <c r="I56" i="5"/>
  <c r="B61" i="5"/>
  <c r="B63" i="5" s="1"/>
  <c r="L51" i="5"/>
  <c r="B30" i="5"/>
  <c r="P28" i="5" s="1"/>
  <c r="E14" i="7" s="1"/>
  <c r="B16" i="5"/>
  <c r="R15" i="5" s="1"/>
  <c r="L13" i="7" s="1"/>
  <c r="B17" i="4"/>
  <c r="B16" i="4"/>
  <c r="O28" i="5"/>
  <c r="D14" i="7" s="1"/>
  <c r="N28" i="5"/>
  <c r="C14" i="7" s="1"/>
  <c r="M28" i="5"/>
  <c r="B14" i="7" s="1"/>
  <c r="M38" i="5"/>
  <c r="B15" i="7" s="1"/>
  <c r="Q38" i="5"/>
  <c r="J15" i="7" s="1"/>
  <c r="Q28" i="1"/>
  <c r="R28" i="5" l="1"/>
  <c r="L14" i="7" s="1"/>
  <c r="R51" i="1"/>
  <c r="N51" i="1"/>
  <c r="P51" i="1"/>
  <c r="O51" i="1"/>
  <c r="M51" i="1"/>
  <c r="T51" i="1"/>
  <c r="Q51" i="1"/>
  <c r="R5" i="5"/>
  <c r="L12" i="7" s="1"/>
  <c r="K67" i="5"/>
  <c r="B67" i="5" s="1"/>
  <c r="K65" i="5"/>
  <c r="B65" i="5" s="1"/>
  <c r="K66" i="5"/>
  <c r="B66" i="5" s="1"/>
  <c r="B64" i="5"/>
  <c r="I66" i="5"/>
  <c r="G62" i="5"/>
  <c r="B74" i="5"/>
  <c r="L61" i="5"/>
  <c r="B62" i="5"/>
  <c r="S15" i="5"/>
  <c r="M13" i="7" s="1"/>
  <c r="O38" i="5"/>
  <c r="D15" i="7" s="1"/>
  <c r="N38" i="5"/>
  <c r="C15" i="7" s="1"/>
  <c r="S28" i="1"/>
  <c r="T28" i="1"/>
  <c r="S38" i="1"/>
  <c r="T38" i="1"/>
  <c r="S15" i="1"/>
  <c r="T15" i="1"/>
  <c r="S5" i="1"/>
  <c r="M12" i="6" s="1"/>
  <c r="T5" i="1"/>
  <c r="N12" i="6" s="1"/>
  <c r="R38" i="5"/>
  <c r="L15" i="7" s="1"/>
  <c r="S38" i="5"/>
  <c r="M15" i="7" s="1"/>
  <c r="Q51" i="5"/>
  <c r="J16" i="7" s="1"/>
  <c r="P51" i="5"/>
  <c r="E16" i="7" s="1"/>
  <c r="S51" i="1" l="1"/>
  <c r="P61" i="1"/>
  <c r="O61" i="1"/>
  <c r="R61" i="1"/>
  <c r="N61" i="1"/>
  <c r="M61" i="1"/>
  <c r="Q61" i="1"/>
  <c r="I79" i="5"/>
  <c r="K79" i="5"/>
  <c r="B79" i="5" s="1"/>
  <c r="K80" i="5"/>
  <c r="B80" i="5" s="1"/>
  <c r="B77" i="5"/>
  <c r="K78" i="5"/>
  <c r="B78" i="5" s="1"/>
  <c r="G75" i="5"/>
  <c r="L74" i="5"/>
  <c r="B84" i="5"/>
  <c r="B75" i="5"/>
  <c r="B76" i="5"/>
  <c r="N51" i="5"/>
  <c r="C16" i="7" s="1"/>
  <c r="O51" i="5"/>
  <c r="D16" i="7" s="1"/>
  <c r="M51" i="5"/>
  <c r="B16" i="7" s="1"/>
  <c r="R51" i="5"/>
  <c r="L16" i="7" s="1"/>
  <c r="S51" i="5"/>
  <c r="M16" i="7" s="1"/>
  <c r="P61" i="5"/>
  <c r="E17" i="7" s="1"/>
  <c r="Q61" i="5"/>
  <c r="J17" i="7" s="1"/>
  <c r="S61" i="1" l="1"/>
  <c r="T61" i="1"/>
  <c r="R74" i="1"/>
  <c r="N74" i="1"/>
  <c r="P74" i="1"/>
  <c r="O74" i="1"/>
  <c r="M74" i="1"/>
  <c r="Q74" i="1"/>
  <c r="K89" i="5"/>
  <c r="B89" i="5" s="1"/>
  <c r="B87" i="5"/>
  <c r="I89" i="5"/>
  <c r="K90" i="5"/>
  <c r="B90" i="5" s="1"/>
  <c r="K88" i="5"/>
  <c r="B88" i="5" s="1"/>
  <c r="G85" i="5"/>
  <c r="B85" i="5"/>
  <c r="B86" i="5"/>
  <c r="B97" i="5"/>
  <c r="L84" i="5"/>
  <c r="N61" i="5"/>
  <c r="C17" i="7" s="1"/>
  <c r="O61" i="5"/>
  <c r="D17" i="7" s="1"/>
  <c r="M61" i="5"/>
  <c r="B17" i="7" s="1"/>
  <c r="R61" i="5"/>
  <c r="L17" i="7" s="1"/>
  <c r="S61" i="5"/>
  <c r="M17" i="7" s="1"/>
  <c r="Q74" i="5"/>
  <c r="J18" i="7" s="1"/>
  <c r="P74" i="5"/>
  <c r="E18" i="7" s="1"/>
  <c r="T74" i="1" l="1"/>
  <c r="S74" i="1"/>
  <c r="R84" i="1"/>
  <c r="N84" i="1"/>
  <c r="P84" i="1"/>
  <c r="O84" i="1"/>
  <c r="M84" i="1"/>
  <c r="Q84" i="1"/>
  <c r="K101" i="5"/>
  <c r="B101" i="5" s="1"/>
  <c r="K102" i="5"/>
  <c r="B102" i="5" s="1"/>
  <c r="B100" i="5"/>
  <c r="I102" i="5"/>
  <c r="K103" i="5"/>
  <c r="B103" i="5" s="1"/>
  <c r="G98" i="5"/>
  <c r="B99" i="5"/>
  <c r="B98" i="5"/>
  <c r="B107" i="5"/>
  <c r="L97" i="5"/>
  <c r="N74" i="5"/>
  <c r="C18" i="7" s="1"/>
  <c r="O74" i="5"/>
  <c r="D18" i="7" s="1"/>
  <c r="M74" i="5"/>
  <c r="B18" i="7" s="1"/>
  <c r="R74" i="5"/>
  <c r="L18" i="7" s="1"/>
  <c r="S74" i="5"/>
  <c r="M18" i="7" s="1"/>
  <c r="P84" i="5"/>
  <c r="E19" i="7" s="1"/>
  <c r="Q84" i="5"/>
  <c r="J19" i="7" s="1"/>
  <c r="T84" i="1" l="1"/>
  <c r="S84" i="1"/>
  <c r="P97" i="1"/>
  <c r="O97" i="1"/>
  <c r="R97" i="1"/>
  <c r="N97" i="1"/>
  <c r="M97" i="1"/>
  <c r="Q97" i="1"/>
  <c r="K113" i="5"/>
  <c r="B113" i="5" s="1"/>
  <c r="I112" i="5"/>
  <c r="K111" i="5"/>
  <c r="B111" i="5" s="1"/>
  <c r="K112" i="5"/>
  <c r="B112" i="5" s="1"/>
  <c r="B110" i="5"/>
  <c r="G108" i="5"/>
  <c r="B109" i="5"/>
  <c r="B108" i="5"/>
  <c r="B120" i="5"/>
  <c r="L107" i="5"/>
  <c r="O84" i="5"/>
  <c r="D19" i="7" s="1"/>
  <c r="N84" i="5"/>
  <c r="C19" i="7" s="1"/>
  <c r="M84" i="5"/>
  <c r="B19" i="7" s="1"/>
  <c r="R84" i="5"/>
  <c r="L19" i="7" s="1"/>
  <c r="S84" i="5"/>
  <c r="M19" i="7" s="1"/>
  <c r="Q97" i="5"/>
  <c r="J20" i="7" s="1"/>
  <c r="P97" i="5"/>
  <c r="E20" i="7" s="1"/>
  <c r="T97" i="1" l="1"/>
  <c r="S97" i="1"/>
  <c r="R107" i="1"/>
  <c r="N107" i="1"/>
  <c r="P107" i="1"/>
  <c r="O107" i="1"/>
  <c r="M107" i="1"/>
  <c r="Q107" i="1"/>
  <c r="I125" i="5"/>
  <c r="K126" i="5"/>
  <c r="B126" i="5" s="1"/>
  <c r="B123" i="5"/>
  <c r="K124" i="5"/>
  <c r="B124" i="5" s="1"/>
  <c r="K125" i="5"/>
  <c r="B125" i="5" s="1"/>
  <c r="G121" i="5"/>
  <c r="B121" i="5"/>
  <c r="B122" i="5"/>
  <c r="L120" i="5"/>
  <c r="B130" i="5"/>
  <c r="N97" i="5"/>
  <c r="C20" i="7" s="1"/>
  <c r="O97" i="5"/>
  <c r="D20" i="7" s="1"/>
  <c r="M97" i="5"/>
  <c r="B20" i="7" s="1"/>
  <c r="R97" i="5"/>
  <c r="L20" i="7" s="1"/>
  <c r="S97" i="5"/>
  <c r="M20" i="7" s="1"/>
  <c r="P107" i="5"/>
  <c r="E21" i="7" s="1"/>
  <c r="Q107" i="5"/>
  <c r="J21" i="7" s="1"/>
  <c r="T107" i="1" l="1"/>
  <c r="S107" i="1"/>
  <c r="P120" i="1"/>
  <c r="O120" i="1"/>
  <c r="R120" i="1"/>
  <c r="N120" i="1"/>
  <c r="M120" i="1"/>
  <c r="Q120" i="1"/>
  <c r="K135" i="5"/>
  <c r="B135" i="5" s="1"/>
  <c r="B133" i="5"/>
  <c r="K134" i="5"/>
  <c r="B134" i="5" s="1"/>
  <c r="I135" i="5"/>
  <c r="K136" i="5"/>
  <c r="B136" i="5" s="1"/>
  <c r="G131" i="5"/>
  <c r="B132" i="5"/>
  <c r="B131" i="5"/>
  <c r="B143" i="5"/>
  <c r="L130" i="5"/>
  <c r="O107" i="5"/>
  <c r="D21" i="7" s="1"/>
  <c r="N107" i="5"/>
  <c r="C21" i="7" s="1"/>
  <c r="M107" i="5"/>
  <c r="B21" i="7" s="1"/>
  <c r="R107" i="5"/>
  <c r="L21" i="7" s="1"/>
  <c r="S107" i="5"/>
  <c r="M21" i="7" s="1"/>
  <c r="Q120" i="5"/>
  <c r="J22" i="7" s="1"/>
  <c r="P120" i="5"/>
  <c r="E22" i="7" s="1"/>
  <c r="S120" i="1" l="1"/>
  <c r="T120" i="1"/>
  <c r="R130" i="1"/>
  <c r="N130" i="1"/>
  <c r="P130" i="1"/>
  <c r="O130" i="1"/>
  <c r="M130" i="1"/>
  <c r="Q130" i="1"/>
  <c r="K147" i="5"/>
  <c r="B147" i="5" s="1"/>
  <c r="K148" i="5"/>
  <c r="B148" i="5" s="1"/>
  <c r="B146" i="5"/>
  <c r="K149" i="5"/>
  <c r="B149" i="5" s="1"/>
  <c r="I148" i="5"/>
  <c r="G144" i="5"/>
  <c r="B144" i="5"/>
  <c r="B145" i="5"/>
  <c r="B153" i="5"/>
  <c r="L143" i="5"/>
  <c r="N120" i="5"/>
  <c r="C22" i="7" s="1"/>
  <c r="O120" i="5"/>
  <c r="D22" i="7" s="1"/>
  <c r="M120" i="5"/>
  <c r="B22" i="7" s="1"/>
  <c r="R120" i="5"/>
  <c r="L22" i="7" s="1"/>
  <c r="S120" i="5"/>
  <c r="M22" i="7" s="1"/>
  <c r="P130" i="5"/>
  <c r="E23" i="7" s="1"/>
  <c r="Q130" i="5"/>
  <c r="J23" i="7" s="1"/>
  <c r="S130" i="1" l="1"/>
  <c r="T130" i="1"/>
  <c r="P143" i="1"/>
  <c r="O143" i="1"/>
  <c r="R143" i="1"/>
  <c r="N143" i="1"/>
  <c r="Q143" i="1"/>
  <c r="M143" i="1"/>
  <c r="K159" i="5"/>
  <c r="B159" i="5" s="1"/>
  <c r="K157" i="5"/>
  <c r="B157" i="5" s="1"/>
  <c r="K158" i="5"/>
  <c r="B158" i="5" s="1"/>
  <c r="B156" i="5"/>
  <c r="I158" i="5"/>
  <c r="G154" i="5"/>
  <c r="B154" i="5"/>
  <c r="B155" i="5"/>
  <c r="B166" i="5"/>
  <c r="L153" i="5"/>
  <c r="N130" i="5"/>
  <c r="C23" i="7" s="1"/>
  <c r="O130" i="5"/>
  <c r="D23" i="7" s="1"/>
  <c r="M130" i="5"/>
  <c r="B23" i="7" s="1"/>
  <c r="R130" i="5"/>
  <c r="L23" i="7" s="1"/>
  <c r="S130" i="5"/>
  <c r="M23" i="7" s="1"/>
  <c r="Q143" i="5"/>
  <c r="J24" i="7" s="1"/>
  <c r="P143" i="5"/>
  <c r="E24" i="7" s="1"/>
  <c r="S143" i="1" l="1"/>
  <c r="T143" i="1"/>
  <c r="R153" i="1"/>
  <c r="N153" i="1"/>
  <c r="P153" i="1"/>
  <c r="O153" i="1"/>
  <c r="Q153" i="1"/>
  <c r="M153" i="1"/>
  <c r="I171" i="5"/>
  <c r="B169" i="5"/>
  <c r="K172" i="5"/>
  <c r="B172" i="5" s="1"/>
  <c r="K171" i="5"/>
  <c r="B171" i="5" s="1"/>
  <c r="K170" i="5"/>
  <c r="B170" i="5" s="1"/>
  <c r="G167" i="5"/>
  <c r="B167" i="5"/>
  <c r="B168" i="5"/>
  <c r="B176" i="5"/>
  <c r="L166" i="5"/>
  <c r="O143" i="5"/>
  <c r="D24" i="7" s="1"/>
  <c r="N143" i="5"/>
  <c r="C24" i="7" s="1"/>
  <c r="M143" i="5"/>
  <c r="B24" i="7" s="1"/>
  <c r="R143" i="5"/>
  <c r="L24" i="7" s="1"/>
  <c r="S143" i="5"/>
  <c r="M24" i="7" s="1"/>
  <c r="P153" i="5"/>
  <c r="E25" i="7" s="1"/>
  <c r="Q153" i="5"/>
  <c r="J25" i="7" s="1"/>
  <c r="P166" i="1" l="1"/>
  <c r="O166" i="1"/>
  <c r="R166" i="1"/>
  <c r="N166" i="1"/>
  <c r="Q166" i="1"/>
  <c r="M166" i="1"/>
  <c r="S153" i="1"/>
  <c r="T153" i="1"/>
  <c r="K181" i="5"/>
  <c r="B181" i="5" s="1"/>
  <c r="B179" i="5"/>
  <c r="I181" i="5"/>
  <c r="K182" i="5"/>
  <c r="B182" i="5" s="1"/>
  <c r="K180" i="5"/>
  <c r="B180" i="5" s="1"/>
  <c r="G177" i="5"/>
  <c r="B177" i="5"/>
  <c r="B178" i="5"/>
  <c r="L176" i="5"/>
  <c r="B189" i="5"/>
  <c r="N153" i="5"/>
  <c r="C25" i="7" s="1"/>
  <c r="O153" i="5"/>
  <c r="D25" i="7" s="1"/>
  <c r="M153" i="5"/>
  <c r="B25" i="7" s="1"/>
  <c r="R153" i="5"/>
  <c r="L25" i="7" s="1"/>
  <c r="S153" i="5"/>
  <c r="M25" i="7" s="1"/>
  <c r="Q166" i="5"/>
  <c r="J26" i="7" s="1"/>
  <c r="P166" i="5"/>
  <c r="E26" i="7" s="1"/>
  <c r="R176" i="1" l="1"/>
  <c r="N176" i="1"/>
  <c r="P176" i="1"/>
  <c r="O176" i="1"/>
  <c r="Q176" i="1"/>
  <c r="M176" i="1"/>
  <c r="S166" i="1"/>
  <c r="T166" i="1"/>
  <c r="K193" i="5"/>
  <c r="B193" i="5" s="1"/>
  <c r="K195" i="5"/>
  <c r="B195" i="5" s="1"/>
  <c r="K194" i="5"/>
  <c r="B194" i="5" s="1"/>
  <c r="B192" i="5"/>
  <c r="I194" i="5"/>
  <c r="G190" i="5"/>
  <c r="B191" i="5"/>
  <c r="B190" i="5"/>
  <c r="B199" i="5"/>
  <c r="L189" i="5"/>
  <c r="N166" i="5"/>
  <c r="C26" i="7" s="1"/>
  <c r="O166" i="5"/>
  <c r="D26" i="7" s="1"/>
  <c r="M166" i="5"/>
  <c r="B26" i="7" s="1"/>
  <c r="R166" i="5"/>
  <c r="L26" i="7" s="1"/>
  <c r="S166" i="5"/>
  <c r="M26" i="7" s="1"/>
  <c r="P176" i="5"/>
  <c r="E27" i="7" s="1"/>
  <c r="Q176" i="5"/>
  <c r="J27" i="7" s="1"/>
  <c r="P189" i="1" l="1"/>
  <c r="O189" i="1"/>
  <c r="R189" i="1"/>
  <c r="N189" i="1"/>
  <c r="Q189" i="1"/>
  <c r="M189" i="1"/>
  <c r="T176" i="1"/>
  <c r="S176" i="1"/>
  <c r="K205" i="5"/>
  <c r="B205" i="5" s="1"/>
  <c r="K203" i="5"/>
  <c r="B203" i="5" s="1"/>
  <c r="I204" i="5"/>
  <c r="K204" i="5"/>
  <c r="B204" i="5" s="1"/>
  <c r="B202" i="5"/>
  <c r="G200" i="5"/>
  <c r="B201" i="5"/>
  <c r="B200" i="5"/>
  <c r="L199" i="5"/>
  <c r="B212" i="5"/>
  <c r="N176" i="5"/>
  <c r="C27" i="7" s="1"/>
  <c r="O176" i="5"/>
  <c r="D27" i="7" s="1"/>
  <c r="M176" i="5"/>
  <c r="B27" i="7" s="1"/>
  <c r="R176" i="5"/>
  <c r="L27" i="7" s="1"/>
  <c r="S176" i="5"/>
  <c r="M27" i="7" s="1"/>
  <c r="Q189" i="5"/>
  <c r="J28" i="7" s="1"/>
  <c r="P189" i="5"/>
  <c r="E28" i="7" s="1"/>
  <c r="R199" i="1" l="1"/>
  <c r="N199" i="1"/>
  <c r="P199" i="1"/>
  <c r="O199" i="1"/>
  <c r="Q199" i="1"/>
  <c r="M199" i="1"/>
  <c r="S189" i="1"/>
  <c r="T189" i="1"/>
  <c r="I217" i="5"/>
  <c r="K217" i="5"/>
  <c r="B217" i="5" s="1"/>
  <c r="K218" i="5"/>
  <c r="B218" i="5" s="1"/>
  <c r="K216" i="5"/>
  <c r="B216" i="5" s="1"/>
  <c r="B215" i="5"/>
  <c r="G213" i="5"/>
  <c r="B213" i="5"/>
  <c r="B214" i="5"/>
  <c r="B222" i="5"/>
  <c r="L212" i="5"/>
  <c r="N189" i="5"/>
  <c r="C28" i="7" s="1"/>
  <c r="O189" i="5"/>
  <c r="D28" i="7" s="1"/>
  <c r="M189" i="5"/>
  <c r="B28" i="7" s="1"/>
  <c r="R189" i="5"/>
  <c r="L28" i="7" s="1"/>
  <c r="S189" i="5"/>
  <c r="M28" i="7" s="1"/>
  <c r="M199" i="5"/>
  <c r="B29" i="7" s="1"/>
  <c r="P199" i="5"/>
  <c r="E29" i="7" s="1"/>
  <c r="Q199" i="5"/>
  <c r="J29" i="7" s="1"/>
  <c r="P212" i="1" l="1"/>
  <c r="O212" i="1"/>
  <c r="R212" i="1"/>
  <c r="N212" i="1"/>
  <c r="Q212" i="1"/>
  <c r="M212" i="1"/>
  <c r="S199" i="1"/>
  <c r="T199" i="1"/>
  <c r="K227" i="5"/>
  <c r="B227" i="5" s="1"/>
  <c r="B225" i="5"/>
  <c r="I227" i="5"/>
  <c r="K226" i="5"/>
  <c r="B226" i="5" s="1"/>
  <c r="K228" i="5"/>
  <c r="B228" i="5" s="1"/>
  <c r="G223" i="5"/>
  <c r="B224" i="5"/>
  <c r="B223" i="5"/>
  <c r="L222" i="5"/>
  <c r="B235" i="5"/>
  <c r="N199" i="5"/>
  <c r="C29" i="7" s="1"/>
  <c r="R199" i="5"/>
  <c r="L29" i="7" s="1"/>
  <c r="S199" i="5"/>
  <c r="M29" i="7" s="1"/>
  <c r="O199" i="5"/>
  <c r="D29" i="7" s="1"/>
  <c r="Q212" i="5"/>
  <c r="J30" i="7" s="1"/>
  <c r="P212" i="5"/>
  <c r="E30" i="7" s="1"/>
  <c r="R222" i="1" l="1"/>
  <c r="N222" i="1"/>
  <c r="P222" i="1"/>
  <c r="O222" i="1"/>
  <c r="Q222" i="1"/>
  <c r="M222" i="1"/>
  <c r="T212" i="1"/>
  <c r="S212" i="1"/>
  <c r="K239" i="5"/>
  <c r="B239" i="5" s="1"/>
  <c r="K241" i="5"/>
  <c r="B241" i="5" s="1"/>
  <c r="K240" i="5"/>
  <c r="B240" i="5" s="1"/>
  <c r="B238" i="5"/>
  <c r="I240" i="5"/>
  <c r="G236" i="5"/>
  <c r="B236" i="5"/>
  <c r="B237" i="5"/>
  <c r="B245" i="5"/>
  <c r="L235" i="5"/>
  <c r="N212" i="5"/>
  <c r="C30" i="7" s="1"/>
  <c r="O212" i="5"/>
  <c r="D30" i="7" s="1"/>
  <c r="M212" i="5"/>
  <c r="B30" i="7" s="1"/>
  <c r="R212" i="5"/>
  <c r="L30" i="7" s="1"/>
  <c r="S212" i="5"/>
  <c r="M30" i="7" s="1"/>
  <c r="P222" i="5"/>
  <c r="E31" i="7" s="1"/>
  <c r="Q222" i="5"/>
  <c r="J31" i="7" s="1"/>
  <c r="P235" i="1" l="1"/>
  <c r="O235" i="1"/>
  <c r="R235" i="1"/>
  <c r="N235" i="1"/>
  <c r="Q235" i="1"/>
  <c r="M235" i="1"/>
  <c r="T222" i="1"/>
  <c r="S222" i="1"/>
  <c r="K251" i="5"/>
  <c r="B251" i="5" s="1"/>
  <c r="K249" i="5"/>
  <c r="B249" i="5" s="1"/>
  <c r="K250" i="5"/>
  <c r="B250" i="5" s="1"/>
  <c r="B248" i="5"/>
  <c r="I250" i="5"/>
  <c r="G246" i="5"/>
  <c r="B246" i="5"/>
  <c r="B247" i="5"/>
  <c r="B258" i="5"/>
  <c r="L245" i="5"/>
  <c r="O222" i="5"/>
  <c r="D31" i="7" s="1"/>
  <c r="N222" i="5"/>
  <c r="C31" i="7" s="1"/>
  <c r="M222" i="5"/>
  <c r="B31" i="7" s="1"/>
  <c r="R222" i="5"/>
  <c r="L31" i="7" s="1"/>
  <c r="S222" i="5"/>
  <c r="M31" i="7" s="1"/>
  <c r="Q235" i="5"/>
  <c r="J32" i="7" s="1"/>
  <c r="P235" i="5"/>
  <c r="E32" i="7" s="1"/>
  <c r="R245" i="1" l="1"/>
  <c r="N245" i="1"/>
  <c r="P245" i="1"/>
  <c r="O245" i="1"/>
  <c r="Q245" i="1"/>
  <c r="M245" i="1"/>
  <c r="T235" i="1"/>
  <c r="S235" i="1"/>
  <c r="I263" i="5"/>
  <c r="B261" i="5"/>
  <c r="K264" i="5"/>
  <c r="B264" i="5" s="1"/>
  <c r="K263" i="5"/>
  <c r="B263" i="5" s="1"/>
  <c r="K262" i="5"/>
  <c r="B262" i="5" s="1"/>
  <c r="G259" i="5"/>
  <c r="B259" i="5"/>
  <c r="B260" i="5"/>
  <c r="B268" i="5"/>
  <c r="L258" i="5"/>
  <c r="O235" i="5"/>
  <c r="D32" i="7" s="1"/>
  <c r="N235" i="5"/>
  <c r="C32" i="7" s="1"/>
  <c r="M235" i="5"/>
  <c r="B32" i="7" s="1"/>
  <c r="R235" i="5"/>
  <c r="L32" i="7" s="1"/>
  <c r="S235" i="5"/>
  <c r="M32" i="7" s="1"/>
  <c r="P245" i="5"/>
  <c r="E33" i="7" s="1"/>
  <c r="Q245" i="5"/>
  <c r="J33" i="7" s="1"/>
  <c r="P258" i="1" l="1"/>
  <c r="O258" i="1"/>
  <c r="R258" i="1"/>
  <c r="N258" i="1"/>
  <c r="Q258" i="1"/>
  <c r="M258" i="1"/>
  <c r="S245" i="1"/>
  <c r="T245" i="1"/>
  <c r="K273" i="5"/>
  <c r="B273" i="5" s="1"/>
  <c r="B271" i="5"/>
  <c r="I273" i="5"/>
  <c r="K274" i="5"/>
  <c r="B274" i="5" s="1"/>
  <c r="K272" i="5"/>
  <c r="B272" i="5" s="1"/>
  <c r="G269" i="5"/>
  <c r="B269" i="5"/>
  <c r="B270" i="5"/>
  <c r="L268" i="5"/>
  <c r="B281" i="5"/>
  <c r="N245" i="5"/>
  <c r="C33" i="7" s="1"/>
  <c r="O245" i="5"/>
  <c r="D33" i="7" s="1"/>
  <c r="M245" i="5"/>
  <c r="B33" i="7" s="1"/>
  <c r="R245" i="5"/>
  <c r="L33" i="7" s="1"/>
  <c r="S245" i="5"/>
  <c r="M33" i="7" s="1"/>
  <c r="Q258" i="5"/>
  <c r="J34" i="7" s="1"/>
  <c r="P258" i="5"/>
  <c r="E34" i="7" s="1"/>
  <c r="R268" i="1" l="1"/>
  <c r="N268" i="1"/>
  <c r="P268" i="1"/>
  <c r="O268" i="1"/>
  <c r="Q268" i="1"/>
  <c r="M268" i="1"/>
  <c r="S258" i="1"/>
  <c r="T258" i="1"/>
  <c r="K285" i="5"/>
  <c r="B285" i="5" s="1"/>
  <c r="K286" i="5"/>
  <c r="B286" i="5" s="1"/>
  <c r="B284" i="5"/>
  <c r="I286" i="5"/>
  <c r="K287" i="5"/>
  <c r="B287" i="5" s="1"/>
  <c r="G282" i="5"/>
  <c r="B283" i="5"/>
  <c r="B282" i="5"/>
  <c r="B291" i="5"/>
  <c r="L281" i="5"/>
  <c r="N258" i="5"/>
  <c r="C34" i="7" s="1"/>
  <c r="O258" i="5"/>
  <c r="D34" i="7" s="1"/>
  <c r="M258" i="5"/>
  <c r="B34" i="7" s="1"/>
  <c r="R258" i="5"/>
  <c r="L34" i="7" s="1"/>
  <c r="S258" i="5"/>
  <c r="M34" i="7" s="1"/>
  <c r="P268" i="5"/>
  <c r="E35" i="7" s="1"/>
  <c r="Q268" i="5"/>
  <c r="J35" i="7" s="1"/>
  <c r="P281" i="1" l="1"/>
  <c r="O281" i="1"/>
  <c r="R281" i="1"/>
  <c r="N281" i="1"/>
  <c r="Q281" i="1"/>
  <c r="M281" i="1"/>
  <c r="S268" i="1"/>
  <c r="T268" i="1"/>
  <c r="K297" i="5"/>
  <c r="B297" i="5" s="1"/>
  <c r="I296" i="5"/>
  <c r="K295" i="5"/>
  <c r="B295" i="5" s="1"/>
  <c r="K296" i="5"/>
  <c r="B296" i="5" s="1"/>
  <c r="B294" i="5"/>
  <c r="G292" i="5"/>
  <c r="B293" i="5"/>
  <c r="B292" i="5"/>
  <c r="B304" i="5"/>
  <c r="L291" i="5"/>
  <c r="N268" i="5"/>
  <c r="C35" i="7" s="1"/>
  <c r="O268" i="5"/>
  <c r="D35" i="7" s="1"/>
  <c r="M268" i="5"/>
  <c r="B35" i="7" s="1"/>
  <c r="R268" i="5"/>
  <c r="L35" i="7" s="1"/>
  <c r="S268" i="5"/>
  <c r="M35" i="7" s="1"/>
  <c r="Q281" i="5"/>
  <c r="J36" i="7" s="1"/>
  <c r="P281" i="5"/>
  <c r="E36" i="7" s="1"/>
  <c r="R291" i="1" l="1"/>
  <c r="N291" i="1"/>
  <c r="P291" i="1"/>
  <c r="O291" i="1"/>
  <c r="Q291" i="1"/>
  <c r="M291" i="1"/>
  <c r="T281" i="1"/>
  <c r="S281" i="1"/>
  <c r="N16" i="7"/>
  <c r="N24" i="7"/>
  <c r="N32" i="7"/>
  <c r="N15" i="7"/>
  <c r="N23" i="7"/>
  <c r="N31" i="7"/>
  <c r="N12" i="7"/>
  <c r="N18" i="7"/>
  <c r="N26" i="7"/>
  <c r="N34" i="7"/>
  <c r="N17" i="7"/>
  <c r="N25" i="7"/>
  <c r="N33" i="7"/>
  <c r="N20" i="7"/>
  <c r="N28" i="7"/>
  <c r="N36" i="7"/>
  <c r="N19" i="7"/>
  <c r="N27" i="7"/>
  <c r="N35" i="7"/>
  <c r="N14" i="7"/>
  <c r="N22" i="7"/>
  <c r="N30" i="7"/>
  <c r="N13" i="7"/>
  <c r="N21" i="7"/>
  <c r="N29" i="7"/>
  <c r="N37" i="7"/>
  <c r="I309" i="5"/>
  <c r="K310" i="5"/>
  <c r="B310" i="5" s="1"/>
  <c r="B307" i="5"/>
  <c r="K308" i="5"/>
  <c r="B308" i="5" s="1"/>
  <c r="K309" i="5"/>
  <c r="B309" i="5" s="1"/>
  <c r="G305" i="5"/>
  <c r="B305" i="5"/>
  <c r="B306" i="5"/>
  <c r="B314" i="5"/>
  <c r="L304" i="5"/>
  <c r="N281" i="5"/>
  <c r="C36" i="7" s="1"/>
  <c r="O281" i="5"/>
  <c r="D36" i="7" s="1"/>
  <c r="M281" i="5"/>
  <c r="B36" i="7" s="1"/>
  <c r="R281" i="5"/>
  <c r="L36" i="7" s="1"/>
  <c r="S281" i="5"/>
  <c r="M36" i="7" s="1"/>
  <c r="P291" i="5"/>
  <c r="E37" i="7" s="1"/>
  <c r="Q291" i="5"/>
  <c r="J37" i="7" s="1"/>
  <c r="P304" i="1" l="1"/>
  <c r="O304" i="1"/>
  <c r="R304" i="1"/>
  <c r="N304" i="1"/>
  <c r="Q304" i="1"/>
  <c r="M304" i="1"/>
  <c r="T291" i="1"/>
  <c r="S291" i="1"/>
  <c r="K319" i="5"/>
  <c r="B319" i="5" s="1"/>
  <c r="B317" i="5"/>
  <c r="K318" i="5"/>
  <c r="B318" i="5" s="1"/>
  <c r="I319" i="5"/>
  <c r="K320" i="5"/>
  <c r="B320" i="5" s="1"/>
  <c r="G315" i="5"/>
  <c r="B316" i="5"/>
  <c r="B315" i="5"/>
  <c r="L314" i="5"/>
  <c r="B327" i="5"/>
  <c r="N291" i="5"/>
  <c r="C37" i="7" s="1"/>
  <c r="O291" i="5"/>
  <c r="D37" i="7" s="1"/>
  <c r="M291" i="5"/>
  <c r="B37" i="7" s="1"/>
  <c r="R291" i="5"/>
  <c r="L37" i="7" s="1"/>
  <c r="S291" i="5"/>
  <c r="M37" i="7" s="1"/>
  <c r="Q304" i="5"/>
  <c r="J38" i="7" s="1"/>
  <c r="P304" i="5"/>
  <c r="E38" i="7" s="1"/>
  <c r="R314" i="1" l="1"/>
  <c r="N314" i="1"/>
  <c r="P314" i="1"/>
  <c r="O314" i="1"/>
  <c r="Q314" i="1"/>
  <c r="M314" i="1"/>
  <c r="T304" i="1"/>
  <c r="S304" i="1"/>
  <c r="K331" i="5"/>
  <c r="B331" i="5" s="1"/>
  <c r="K332" i="5"/>
  <c r="B332" i="5" s="1"/>
  <c r="B330" i="5"/>
  <c r="K333" i="5"/>
  <c r="B333" i="5" s="1"/>
  <c r="I332" i="5"/>
  <c r="G328" i="5"/>
  <c r="B328" i="5"/>
  <c r="B329" i="5"/>
  <c r="L327" i="5"/>
  <c r="B337" i="5"/>
  <c r="N304" i="5"/>
  <c r="C38" i="7" s="1"/>
  <c r="O304" i="5"/>
  <c r="D38" i="7" s="1"/>
  <c r="M304" i="5"/>
  <c r="B38" i="7" s="1"/>
  <c r="R304" i="5"/>
  <c r="L38" i="7" s="1"/>
  <c r="S304" i="5"/>
  <c r="M38" i="7" s="1"/>
  <c r="P314" i="5"/>
  <c r="E39" i="7" s="1"/>
  <c r="Q314" i="5"/>
  <c r="J39" i="7" s="1"/>
  <c r="P327" i="1" l="1"/>
  <c r="O327" i="1"/>
  <c r="R327" i="1"/>
  <c r="N327" i="1"/>
  <c r="Q327" i="1"/>
  <c r="M327" i="1"/>
  <c r="S314" i="1"/>
  <c r="T314" i="1"/>
  <c r="K343" i="5"/>
  <c r="B343" i="5" s="1"/>
  <c r="I342" i="5"/>
  <c r="K341" i="5"/>
  <c r="B341" i="5" s="1"/>
  <c r="K342" i="5"/>
  <c r="B342" i="5" s="1"/>
  <c r="B340" i="5"/>
  <c r="G338" i="5"/>
  <c r="B338" i="5"/>
  <c r="B339" i="5"/>
  <c r="B350" i="5"/>
  <c r="L337" i="5"/>
  <c r="N314" i="5"/>
  <c r="C39" i="7" s="1"/>
  <c r="O314" i="5"/>
  <c r="D39" i="7" s="1"/>
  <c r="M314" i="5"/>
  <c r="B39" i="7" s="1"/>
  <c r="R314" i="5"/>
  <c r="L39" i="7" s="1"/>
  <c r="S314" i="5"/>
  <c r="M39" i="7" s="1"/>
  <c r="Q327" i="5"/>
  <c r="J40" i="7" s="1"/>
  <c r="P327" i="5"/>
  <c r="E40" i="7" s="1"/>
  <c r="T327" i="1" l="1"/>
  <c r="S327" i="1"/>
  <c r="R337" i="1"/>
  <c r="N337" i="1"/>
  <c r="P337" i="1"/>
  <c r="O337" i="1"/>
  <c r="Q337" i="1"/>
  <c r="M337" i="1"/>
  <c r="I355" i="5"/>
  <c r="K356" i="5"/>
  <c r="B356" i="5" s="1"/>
  <c r="K355" i="5"/>
  <c r="B355" i="5" s="1"/>
  <c r="K354" i="5"/>
  <c r="B354" i="5" s="1"/>
  <c r="B353" i="5"/>
  <c r="G351" i="5"/>
  <c r="B351" i="5"/>
  <c r="B352" i="5"/>
  <c r="B360" i="5"/>
  <c r="L350" i="5"/>
  <c r="N327" i="5"/>
  <c r="C40" i="7" s="1"/>
  <c r="O327" i="5"/>
  <c r="D40" i="7" s="1"/>
  <c r="M327" i="5"/>
  <c r="B40" i="7" s="1"/>
  <c r="R327" i="5"/>
  <c r="L40" i="7" s="1"/>
  <c r="S327" i="5"/>
  <c r="M40" i="7" s="1"/>
  <c r="P337" i="5"/>
  <c r="E41" i="7" s="1"/>
  <c r="Q337" i="5"/>
  <c r="J41" i="7" s="1"/>
  <c r="T337" i="1" l="1"/>
  <c r="S337" i="1"/>
  <c r="P350" i="1"/>
  <c r="O350" i="1"/>
  <c r="R350" i="1"/>
  <c r="N350" i="1"/>
  <c r="Q350" i="1"/>
  <c r="M350" i="1"/>
  <c r="K365" i="5"/>
  <c r="B365" i="5" s="1"/>
  <c r="B363" i="5"/>
  <c r="K364" i="5"/>
  <c r="B364" i="5" s="1"/>
  <c r="I365" i="5"/>
  <c r="K366" i="5"/>
  <c r="B366" i="5" s="1"/>
  <c r="G361" i="5"/>
  <c r="B361" i="5"/>
  <c r="B362" i="5"/>
  <c r="L360" i="5"/>
  <c r="B373" i="5"/>
  <c r="O337" i="5"/>
  <c r="D41" i="7" s="1"/>
  <c r="N337" i="5"/>
  <c r="C41" i="7" s="1"/>
  <c r="M337" i="5"/>
  <c r="B41" i="7" s="1"/>
  <c r="R337" i="5"/>
  <c r="L41" i="7" s="1"/>
  <c r="S337" i="5"/>
  <c r="M41" i="7" s="1"/>
  <c r="Q350" i="5"/>
  <c r="J42" i="7" s="1"/>
  <c r="P350" i="5"/>
  <c r="E42" i="7" s="1"/>
  <c r="R360" i="1" l="1"/>
  <c r="N360" i="1"/>
  <c r="P360" i="1"/>
  <c r="O360" i="1"/>
  <c r="Q360" i="1"/>
  <c r="M360" i="1"/>
  <c r="S350" i="1"/>
  <c r="T350" i="1"/>
  <c r="K377" i="5"/>
  <c r="B377" i="5" s="1"/>
  <c r="K378" i="5"/>
  <c r="B378" i="5" s="1"/>
  <c r="B376" i="5"/>
  <c r="I378" i="5"/>
  <c r="K379" i="5"/>
  <c r="B379" i="5" s="1"/>
  <c r="G374" i="5"/>
  <c r="B375" i="5"/>
  <c r="B374" i="5"/>
  <c r="B383" i="5"/>
  <c r="L373" i="5"/>
  <c r="N350" i="5"/>
  <c r="C42" i="7" s="1"/>
  <c r="O350" i="5"/>
  <c r="D42" i="7" s="1"/>
  <c r="M350" i="5"/>
  <c r="B42" i="7" s="1"/>
  <c r="R350" i="5"/>
  <c r="L42" i="7" s="1"/>
  <c r="S350" i="5"/>
  <c r="M42" i="7" s="1"/>
  <c r="P360" i="5"/>
  <c r="E43" i="7" s="1"/>
  <c r="Q360" i="5"/>
  <c r="J43" i="7" s="1"/>
  <c r="P373" i="1" l="1"/>
  <c r="O373" i="1"/>
  <c r="R373" i="1"/>
  <c r="N373" i="1"/>
  <c r="Q373" i="1"/>
  <c r="M373" i="1"/>
  <c r="S360" i="1"/>
  <c r="T360" i="1"/>
  <c r="K389" i="5"/>
  <c r="B389" i="5" s="1"/>
  <c r="I388" i="5"/>
  <c r="K387" i="5"/>
  <c r="B387" i="5" s="1"/>
  <c r="K388" i="5"/>
  <c r="B388" i="5" s="1"/>
  <c r="B386" i="5"/>
  <c r="G384" i="5"/>
  <c r="B385" i="5"/>
  <c r="B384" i="5"/>
  <c r="B396" i="5"/>
  <c r="L383" i="5"/>
  <c r="O360" i="5"/>
  <c r="D43" i="7" s="1"/>
  <c r="N360" i="5"/>
  <c r="C43" i="7" s="1"/>
  <c r="M360" i="5"/>
  <c r="B43" i="7" s="1"/>
  <c r="R360" i="5"/>
  <c r="L43" i="7" s="1"/>
  <c r="S360" i="5"/>
  <c r="M43" i="7" s="1"/>
  <c r="Q373" i="5"/>
  <c r="J44" i="7" s="1"/>
  <c r="P373" i="5"/>
  <c r="E44" i="7" s="1"/>
  <c r="R383" i="1" l="1"/>
  <c r="N383" i="1"/>
  <c r="P383" i="1"/>
  <c r="O383" i="1"/>
  <c r="Q383" i="1"/>
  <c r="M383" i="1"/>
  <c r="T373" i="1"/>
  <c r="S373" i="1"/>
  <c r="I401" i="5"/>
  <c r="K402" i="5"/>
  <c r="B402" i="5" s="1"/>
  <c r="K401" i="5"/>
  <c r="B401" i="5" s="1"/>
  <c r="K400" i="5"/>
  <c r="B400" i="5" s="1"/>
  <c r="B399" i="5"/>
  <c r="G397" i="5"/>
  <c r="B397" i="5"/>
  <c r="B398" i="5"/>
  <c r="B406" i="5"/>
  <c r="L396" i="5"/>
  <c r="N373" i="5"/>
  <c r="C44" i="7" s="1"/>
  <c r="O373" i="5"/>
  <c r="D44" i="7" s="1"/>
  <c r="M373" i="5"/>
  <c r="B44" i="7" s="1"/>
  <c r="R373" i="5"/>
  <c r="L44" i="7" s="1"/>
  <c r="S373" i="5"/>
  <c r="M44" i="7" s="1"/>
  <c r="P383" i="5"/>
  <c r="E45" i="7" s="1"/>
  <c r="Q383" i="5"/>
  <c r="J45" i="7" s="1"/>
  <c r="T383" i="1" l="1"/>
  <c r="S383" i="1"/>
  <c r="P396" i="1"/>
  <c r="O396" i="1"/>
  <c r="R396" i="1"/>
  <c r="N396" i="1"/>
  <c r="Q396" i="1"/>
  <c r="M396" i="1"/>
  <c r="K411" i="5"/>
  <c r="B411" i="5" s="1"/>
  <c r="B409" i="5"/>
  <c r="K410" i="5"/>
  <c r="B410" i="5" s="1"/>
  <c r="I411" i="5"/>
  <c r="K412" i="5"/>
  <c r="B412" i="5" s="1"/>
  <c r="G407" i="5"/>
  <c r="B408" i="5"/>
  <c r="B407" i="5"/>
  <c r="L406" i="5"/>
  <c r="B419" i="5"/>
  <c r="O383" i="5"/>
  <c r="D45" i="7" s="1"/>
  <c r="N383" i="5"/>
  <c r="C45" i="7" s="1"/>
  <c r="M383" i="5"/>
  <c r="B45" i="7" s="1"/>
  <c r="R383" i="5"/>
  <c r="L45" i="7" s="1"/>
  <c r="S383" i="5"/>
  <c r="M45" i="7" s="1"/>
  <c r="Q396" i="5"/>
  <c r="J46" i="7" s="1"/>
  <c r="P396" i="5"/>
  <c r="E46" i="7" s="1"/>
  <c r="R406" i="1" l="1"/>
  <c r="N406" i="1"/>
  <c r="P406" i="1"/>
  <c r="O406" i="1"/>
  <c r="Q406" i="1"/>
  <c r="M406" i="1"/>
  <c r="T396" i="1"/>
  <c r="S396" i="1"/>
  <c r="K423" i="5"/>
  <c r="B423" i="5" s="1"/>
  <c r="K424" i="5"/>
  <c r="B424" i="5" s="1"/>
  <c r="B422" i="5"/>
  <c r="I424" i="5"/>
  <c r="K425" i="5"/>
  <c r="B425" i="5" s="1"/>
  <c r="G420" i="5"/>
  <c r="B420" i="5"/>
  <c r="B421" i="5"/>
  <c r="B429" i="5"/>
  <c r="L419" i="5"/>
  <c r="N396" i="5"/>
  <c r="C46" i="7" s="1"/>
  <c r="O396" i="5"/>
  <c r="D46" i="7" s="1"/>
  <c r="M396" i="5"/>
  <c r="B46" i="7" s="1"/>
  <c r="R396" i="5"/>
  <c r="L46" i="7" s="1"/>
  <c r="S396" i="5"/>
  <c r="M46" i="7" s="1"/>
  <c r="P406" i="5"/>
  <c r="E47" i="7" s="1"/>
  <c r="Q406" i="5"/>
  <c r="J47" i="7" s="1"/>
  <c r="P419" i="1" l="1"/>
  <c r="O419" i="1"/>
  <c r="R419" i="1"/>
  <c r="N419" i="1"/>
  <c r="Q419" i="1"/>
  <c r="M419" i="1"/>
  <c r="S406" i="1"/>
  <c r="T406" i="1"/>
  <c r="K435" i="5"/>
  <c r="B435" i="5" s="1"/>
  <c r="I434" i="5"/>
  <c r="K433" i="5"/>
  <c r="B433" i="5" s="1"/>
  <c r="K434" i="5"/>
  <c r="B434" i="5" s="1"/>
  <c r="B432" i="5"/>
  <c r="G430" i="5"/>
  <c r="B430" i="5"/>
  <c r="B431" i="5"/>
  <c r="B442" i="5"/>
  <c r="L429" i="5"/>
  <c r="O406" i="5"/>
  <c r="D47" i="7" s="1"/>
  <c r="N406" i="5"/>
  <c r="C47" i="7" s="1"/>
  <c r="M406" i="5"/>
  <c r="B47" i="7" s="1"/>
  <c r="R406" i="5"/>
  <c r="L47" i="7" s="1"/>
  <c r="S406" i="5"/>
  <c r="M47" i="7" s="1"/>
  <c r="Q419" i="5"/>
  <c r="J48" i="7" s="1"/>
  <c r="P419" i="5"/>
  <c r="E48" i="7" s="1"/>
  <c r="R429" i="1" l="1"/>
  <c r="N429" i="1"/>
  <c r="P429" i="1"/>
  <c r="O429" i="1"/>
  <c r="Q429" i="1"/>
  <c r="M429" i="1"/>
  <c r="T419" i="1"/>
  <c r="S419" i="1"/>
  <c r="I447" i="5"/>
  <c r="K448" i="5"/>
  <c r="B448" i="5" s="1"/>
  <c r="K447" i="5"/>
  <c r="B447" i="5" s="1"/>
  <c r="K446" i="5"/>
  <c r="B446" i="5" s="1"/>
  <c r="B445" i="5"/>
  <c r="G443" i="5"/>
  <c r="B443" i="5"/>
  <c r="B444" i="5"/>
  <c r="B452" i="5"/>
  <c r="L442" i="5"/>
  <c r="N419" i="5"/>
  <c r="C48" i="7" s="1"/>
  <c r="O419" i="5"/>
  <c r="D48" i="7" s="1"/>
  <c r="M419" i="5"/>
  <c r="B48" i="7" s="1"/>
  <c r="R419" i="5"/>
  <c r="L48" i="7" s="1"/>
  <c r="S419" i="5"/>
  <c r="M48" i="7" s="1"/>
  <c r="Q429" i="5"/>
  <c r="J49" i="7" s="1"/>
  <c r="P429" i="5"/>
  <c r="E49" i="7" s="1"/>
  <c r="S429" i="1" l="1"/>
  <c r="T429" i="1"/>
  <c r="P442" i="1"/>
  <c r="O442" i="1"/>
  <c r="R442" i="1"/>
  <c r="N442" i="1"/>
  <c r="Q442" i="1"/>
  <c r="M442" i="1"/>
  <c r="N40" i="7"/>
  <c r="N38" i="7"/>
  <c r="N41" i="7"/>
  <c r="N44" i="7"/>
  <c r="N47" i="7"/>
  <c r="N46" i="7"/>
  <c r="N42" i="7"/>
  <c r="N45" i="7"/>
  <c r="N48" i="7"/>
  <c r="N49" i="7"/>
  <c r="N39" i="7"/>
  <c r="N50" i="7"/>
  <c r="N43" i="7"/>
  <c r="K457" i="5"/>
  <c r="B457" i="5" s="1"/>
  <c r="B455" i="5"/>
  <c r="K456" i="5"/>
  <c r="B456" i="5" s="1"/>
  <c r="I457" i="5"/>
  <c r="K458" i="5"/>
  <c r="B458" i="5" s="1"/>
  <c r="G453" i="5"/>
  <c r="B453" i="5"/>
  <c r="B454" i="5"/>
  <c r="B465" i="5"/>
  <c r="L452" i="5"/>
  <c r="N429" i="5"/>
  <c r="C49" i="7" s="1"/>
  <c r="O429" i="5"/>
  <c r="D49" i="7" s="1"/>
  <c r="M429" i="5"/>
  <c r="B49" i="7" s="1"/>
  <c r="R429" i="5"/>
  <c r="L49" i="7" s="1"/>
  <c r="S429" i="5"/>
  <c r="M49" i="7" s="1"/>
  <c r="P442" i="5"/>
  <c r="E50" i="7" s="1"/>
  <c r="Q442" i="5"/>
  <c r="J50" i="7" s="1"/>
  <c r="T442" i="1" l="1"/>
  <c r="S442" i="1"/>
  <c r="R452" i="1"/>
  <c r="N452" i="1"/>
  <c r="P452" i="1"/>
  <c r="O452" i="1"/>
  <c r="Q452" i="1"/>
  <c r="M452" i="1"/>
  <c r="K469" i="5"/>
  <c r="B469" i="5" s="1"/>
  <c r="K471" i="5"/>
  <c r="B471" i="5" s="1"/>
  <c r="K470" i="5"/>
  <c r="B470" i="5" s="1"/>
  <c r="B468" i="5"/>
  <c r="I470" i="5"/>
  <c r="G466" i="5"/>
  <c r="B467" i="5"/>
  <c r="B466" i="5"/>
  <c r="B475" i="5"/>
  <c r="L465" i="5"/>
  <c r="O442" i="5"/>
  <c r="D50" i="7" s="1"/>
  <c r="N442" i="5"/>
  <c r="C50" i="7" s="1"/>
  <c r="M442" i="5"/>
  <c r="B50" i="7" s="1"/>
  <c r="R442" i="5"/>
  <c r="L50" i="7" s="1"/>
  <c r="S442" i="5"/>
  <c r="M50" i="7" s="1"/>
  <c r="Q452" i="5"/>
  <c r="J51" i="7" s="1"/>
  <c r="P452" i="5"/>
  <c r="E51" i="7" s="1"/>
  <c r="P465" i="1" l="1"/>
  <c r="O465" i="1"/>
  <c r="R465" i="1"/>
  <c r="N465" i="1"/>
  <c r="Q465" i="1"/>
  <c r="M465" i="1"/>
  <c r="S452" i="1"/>
  <c r="T452" i="1"/>
  <c r="K481" i="5"/>
  <c r="B481" i="5" s="1"/>
  <c r="K479" i="5"/>
  <c r="B479" i="5" s="1"/>
  <c r="K480" i="5"/>
  <c r="B480" i="5" s="1"/>
  <c r="B478" i="5"/>
  <c r="I480" i="5"/>
  <c r="G476" i="5"/>
  <c r="B477" i="5"/>
  <c r="B476" i="5"/>
  <c r="L475" i="5"/>
  <c r="B488" i="5"/>
  <c r="N452" i="5"/>
  <c r="C51" i="7" s="1"/>
  <c r="M452" i="5"/>
  <c r="B51" i="7" s="1"/>
  <c r="O452" i="5"/>
  <c r="D51" i="7" s="1"/>
  <c r="R452" i="5"/>
  <c r="L51" i="7" s="1"/>
  <c r="S452" i="5"/>
  <c r="M51" i="7" s="1"/>
  <c r="P465" i="5"/>
  <c r="E52" i="7" s="1"/>
  <c r="Q465" i="5"/>
  <c r="J52" i="7" s="1"/>
  <c r="P475" i="1" l="1"/>
  <c r="N475" i="1"/>
  <c r="O475" i="1"/>
  <c r="R475" i="1"/>
  <c r="Q475" i="1"/>
  <c r="M475" i="1"/>
  <c r="T465" i="1"/>
  <c r="S465" i="1"/>
  <c r="I493" i="5"/>
  <c r="B491" i="5"/>
  <c r="K494" i="5"/>
  <c r="B494" i="5" s="1"/>
  <c r="K492" i="5"/>
  <c r="B492" i="5" s="1"/>
  <c r="K493" i="5"/>
  <c r="B493" i="5" s="1"/>
  <c r="G489" i="5"/>
  <c r="B489" i="5"/>
  <c r="B490" i="5"/>
  <c r="B498" i="5"/>
  <c r="L488" i="5"/>
  <c r="N465" i="5"/>
  <c r="C52" i="7" s="1"/>
  <c r="O465" i="5"/>
  <c r="D52" i="7" s="1"/>
  <c r="M465" i="5"/>
  <c r="B52" i="7" s="1"/>
  <c r="R465" i="5"/>
  <c r="L52" i="7" s="1"/>
  <c r="S465" i="5"/>
  <c r="M52" i="7" s="1"/>
  <c r="Q475" i="5"/>
  <c r="J53" i="7" s="1"/>
  <c r="P475" i="5"/>
  <c r="E53" i="7" s="1"/>
  <c r="T475" i="1" l="1"/>
  <c r="S475" i="1"/>
  <c r="R488" i="1"/>
  <c r="P488" i="1"/>
  <c r="N488" i="1"/>
  <c r="O488" i="1"/>
  <c r="Q488" i="1"/>
  <c r="M488" i="1"/>
  <c r="K503" i="5"/>
  <c r="B503" i="5" s="1"/>
  <c r="B501" i="5"/>
  <c r="K502" i="5"/>
  <c r="B502" i="5" s="1"/>
  <c r="I503" i="5"/>
  <c r="K504" i="5"/>
  <c r="B504" i="5" s="1"/>
  <c r="G499" i="5"/>
  <c r="B500" i="5"/>
  <c r="B499" i="5"/>
  <c r="L498" i="5"/>
  <c r="B511" i="5"/>
  <c r="M475" i="5"/>
  <c r="B53" i="7" s="1"/>
  <c r="N475" i="5"/>
  <c r="C53" i="7" s="1"/>
  <c r="O475" i="5"/>
  <c r="D53" i="7" s="1"/>
  <c r="R475" i="5"/>
  <c r="L53" i="7" s="1"/>
  <c r="S475" i="5"/>
  <c r="M53" i="7" s="1"/>
  <c r="P488" i="5"/>
  <c r="E54" i="7" s="1"/>
  <c r="Q488" i="5"/>
  <c r="J54" i="7" s="1"/>
  <c r="P498" i="1" l="1"/>
  <c r="N498" i="1"/>
  <c r="M498" i="1"/>
  <c r="O498" i="1"/>
  <c r="R498" i="1"/>
  <c r="Q498" i="1"/>
  <c r="S488" i="1"/>
  <c r="T488" i="1"/>
  <c r="K515" i="5"/>
  <c r="B515" i="5" s="1"/>
  <c r="K516" i="5"/>
  <c r="B516" i="5" s="1"/>
  <c r="B514" i="5"/>
  <c r="I516" i="5"/>
  <c r="K517" i="5"/>
  <c r="B517" i="5" s="1"/>
  <c r="G512" i="5"/>
  <c r="B512" i="5"/>
  <c r="B513" i="5"/>
  <c r="L511" i="5"/>
  <c r="B521" i="5"/>
  <c r="N488" i="5"/>
  <c r="C54" i="7" s="1"/>
  <c r="O488" i="5"/>
  <c r="D54" i="7" s="1"/>
  <c r="M488" i="5"/>
  <c r="B54" i="7" s="1"/>
  <c r="R488" i="5"/>
  <c r="L54" i="7" s="1"/>
  <c r="S488" i="5"/>
  <c r="M54" i="7" s="1"/>
  <c r="Q498" i="5"/>
  <c r="J55" i="7" s="1"/>
  <c r="P498" i="5"/>
  <c r="E55" i="7" s="1"/>
  <c r="S498" i="1" l="1"/>
  <c r="T498" i="1"/>
  <c r="R511" i="1"/>
  <c r="P511" i="1"/>
  <c r="N511" i="1"/>
  <c r="O511" i="1"/>
  <c r="Q511" i="1"/>
  <c r="M511" i="1"/>
  <c r="K527" i="5"/>
  <c r="B527" i="5" s="1"/>
  <c r="K525" i="5"/>
  <c r="B525" i="5" s="1"/>
  <c r="K526" i="5"/>
  <c r="B526" i="5" s="1"/>
  <c r="B524" i="5"/>
  <c r="I526" i="5"/>
  <c r="G522" i="5"/>
  <c r="B522" i="5"/>
  <c r="B523" i="5"/>
  <c r="L521" i="5"/>
  <c r="B534" i="5"/>
  <c r="N54" i="7"/>
  <c r="N52" i="7"/>
  <c r="N56" i="7"/>
  <c r="N51" i="7"/>
  <c r="N53" i="7"/>
  <c r="N55" i="7"/>
  <c r="N498" i="5"/>
  <c r="C55" i="7" s="1"/>
  <c r="O498" i="5"/>
  <c r="D55" i="7" s="1"/>
  <c r="M498" i="5"/>
  <c r="B55" i="7" s="1"/>
  <c r="R498" i="5"/>
  <c r="L55" i="7" s="1"/>
  <c r="S498" i="5"/>
  <c r="M55" i="7" s="1"/>
  <c r="P511" i="5"/>
  <c r="E56" i="7" s="1"/>
  <c r="Q511" i="5"/>
  <c r="J56" i="7" s="1"/>
  <c r="T511" i="1" l="1"/>
  <c r="S511" i="1"/>
  <c r="P521" i="1"/>
  <c r="N521" i="1"/>
  <c r="M521" i="1"/>
  <c r="O521" i="1"/>
  <c r="R521" i="1"/>
  <c r="Q521" i="1"/>
  <c r="I539" i="5"/>
  <c r="B537" i="5"/>
  <c r="K540" i="5"/>
  <c r="B540" i="5" s="1"/>
  <c r="K538" i="5"/>
  <c r="B538" i="5" s="1"/>
  <c r="K539" i="5"/>
  <c r="B539" i="5" s="1"/>
  <c r="G535" i="5"/>
  <c r="B535" i="5"/>
  <c r="B536" i="5"/>
  <c r="L534" i="5"/>
  <c r="B544" i="5"/>
  <c r="N511" i="5"/>
  <c r="C56" i="7" s="1"/>
  <c r="O511" i="5"/>
  <c r="D56" i="7" s="1"/>
  <c r="M511" i="5"/>
  <c r="B56" i="7" s="1"/>
  <c r="R511" i="5"/>
  <c r="L56" i="7" s="1"/>
  <c r="S511" i="5"/>
  <c r="M56" i="7" s="1"/>
  <c r="Q521" i="5"/>
  <c r="J57" i="7" s="1"/>
  <c r="P521" i="5"/>
  <c r="E57" i="7" s="1"/>
  <c r="T521" i="1" l="1"/>
  <c r="S521" i="1"/>
  <c r="R534" i="1"/>
  <c r="P534" i="1"/>
  <c r="N534" i="1"/>
  <c r="O534" i="1"/>
  <c r="Q534" i="1"/>
  <c r="M534" i="1"/>
  <c r="K549" i="5"/>
  <c r="B549" i="5" s="1"/>
  <c r="B547" i="5"/>
  <c r="K548" i="5"/>
  <c r="B548" i="5" s="1"/>
  <c r="I549" i="5"/>
  <c r="K550" i="5"/>
  <c r="B550" i="5" s="1"/>
  <c r="G545" i="5"/>
  <c r="B545" i="5"/>
  <c r="B546" i="5"/>
  <c r="L544" i="5"/>
  <c r="B557" i="5"/>
  <c r="M521" i="5"/>
  <c r="B57" i="7" s="1"/>
  <c r="N521" i="5"/>
  <c r="C57" i="7" s="1"/>
  <c r="O521" i="5"/>
  <c r="D57" i="7" s="1"/>
  <c r="R521" i="5"/>
  <c r="L57" i="7" s="1"/>
  <c r="S521" i="5"/>
  <c r="M57" i="7" s="1"/>
  <c r="P534" i="5"/>
  <c r="E58" i="7" s="1"/>
  <c r="Q534" i="5"/>
  <c r="J58" i="7" s="1"/>
  <c r="P544" i="1" l="1"/>
  <c r="N544" i="1"/>
  <c r="O544" i="1"/>
  <c r="R544" i="1"/>
  <c r="Q544" i="1"/>
  <c r="M544" i="1"/>
  <c r="S534" i="1"/>
  <c r="T534" i="1"/>
  <c r="K561" i="5"/>
  <c r="B561" i="5" s="1"/>
  <c r="K563" i="5"/>
  <c r="B563" i="5" s="1"/>
  <c r="K562" i="5"/>
  <c r="B562" i="5" s="1"/>
  <c r="B560" i="5"/>
  <c r="I562" i="5"/>
  <c r="G558" i="5"/>
  <c r="B559" i="5"/>
  <c r="B558" i="5"/>
  <c r="L557" i="5"/>
  <c r="B567" i="5"/>
  <c r="N58" i="7"/>
  <c r="N59" i="7"/>
  <c r="N57" i="7"/>
  <c r="O534" i="5"/>
  <c r="D58" i="7" s="1"/>
  <c r="M534" i="5"/>
  <c r="B58" i="7" s="1"/>
  <c r="R534" i="5"/>
  <c r="L58" i="7" s="1"/>
  <c r="S534" i="5"/>
  <c r="M58" i="7" s="1"/>
  <c r="N534" i="5"/>
  <c r="C58" i="7" s="1"/>
  <c r="Q544" i="5"/>
  <c r="J59" i="7" s="1"/>
  <c r="P544" i="5"/>
  <c r="E59" i="7" s="1"/>
  <c r="T544" i="1" l="1"/>
  <c r="S544" i="1"/>
  <c r="N557" i="1"/>
  <c r="O557" i="1"/>
  <c r="Q557" i="1"/>
  <c r="M557" i="1"/>
  <c r="R557" i="1"/>
  <c r="P557" i="1"/>
  <c r="K573" i="5"/>
  <c r="B573" i="5" s="1"/>
  <c r="K571" i="5"/>
  <c r="B571" i="5" s="1"/>
  <c r="K572" i="5"/>
  <c r="B572" i="5" s="1"/>
  <c r="B570" i="5"/>
  <c r="I572" i="5"/>
  <c r="G568" i="5"/>
  <c r="B569" i="5"/>
  <c r="B568" i="5"/>
  <c r="L567" i="5"/>
  <c r="N544" i="5"/>
  <c r="C59" i="7" s="1"/>
  <c r="O544" i="5"/>
  <c r="D59" i="7" s="1"/>
  <c r="M544" i="5"/>
  <c r="B59" i="7" s="1"/>
  <c r="R544" i="5"/>
  <c r="L59" i="7" s="1"/>
  <c r="S544" i="5"/>
  <c r="M59" i="7" s="1"/>
  <c r="P557" i="5"/>
  <c r="E60" i="7" s="1"/>
  <c r="Q557" i="5"/>
  <c r="J60" i="7" s="1"/>
  <c r="T557" i="1" l="1"/>
  <c r="S557" i="1"/>
  <c r="P567" i="1"/>
  <c r="N567" i="1"/>
  <c r="M567" i="1"/>
  <c r="Q567" i="1"/>
  <c r="O567" i="1"/>
  <c r="R567" i="1"/>
  <c r="N60" i="7"/>
  <c r="N61" i="7"/>
  <c r="N557" i="5"/>
  <c r="C60" i="7" s="1"/>
  <c r="O557" i="5"/>
  <c r="D60" i="7" s="1"/>
  <c r="M557" i="5"/>
  <c r="B60" i="7" s="1"/>
  <c r="R557" i="5"/>
  <c r="L60" i="7" s="1"/>
  <c r="S557" i="5"/>
  <c r="M60" i="7" s="1"/>
  <c r="Q567" i="5"/>
  <c r="J61" i="7" s="1"/>
  <c r="P567" i="5"/>
  <c r="E61" i="7" s="1"/>
  <c r="S567" i="1" l="1"/>
  <c r="T567" i="1"/>
  <c r="O567" i="5"/>
  <c r="D61" i="7" s="1"/>
  <c r="M567" i="5"/>
  <c r="B61" i="7" s="1"/>
  <c r="N567" i="5"/>
  <c r="C61" i="7" s="1"/>
  <c r="R567" i="5"/>
  <c r="L61" i="7" s="1"/>
  <c r="L62" i="7" s="1"/>
  <c r="F67" i="7" s="1"/>
  <c r="S567" i="5"/>
  <c r="M61" i="7" s="1"/>
  <c r="M62" i="7" s="1"/>
  <c r="I67" i="7" s="1"/>
  <c r="N46" i="6" l="1"/>
  <c r="M43" i="6"/>
  <c r="F45" i="6"/>
  <c r="C44" i="6"/>
  <c r="D48" i="6"/>
  <c r="E46" i="6"/>
  <c r="E47" i="6"/>
  <c r="C43" i="6"/>
  <c r="C45" i="6"/>
  <c r="M48" i="6"/>
  <c r="N47" i="6"/>
  <c r="F46" i="6"/>
  <c r="K46" i="6"/>
  <c r="N43" i="6"/>
  <c r="M44" i="6"/>
  <c r="C48" i="6"/>
  <c r="E48" i="6"/>
  <c r="M46" i="6"/>
  <c r="F43" i="6"/>
  <c r="N45" i="6"/>
  <c r="F44" i="6"/>
  <c r="K44" i="6"/>
  <c r="M47" i="6"/>
  <c r="C46" i="6"/>
  <c r="E43" i="6"/>
  <c r="N44" i="6"/>
  <c r="M45" i="6"/>
  <c r="N48" i="6"/>
  <c r="K47" i="6"/>
  <c r="D46" i="6"/>
  <c r="K45" i="6"/>
  <c r="K48" i="6"/>
  <c r="F47" i="6"/>
  <c r="D44" i="6"/>
  <c r="D45" i="6"/>
  <c r="K43" i="6"/>
  <c r="D47" i="6"/>
  <c r="E45" i="6"/>
  <c r="D43" i="6"/>
  <c r="C47" i="6"/>
  <c r="F48" i="6"/>
  <c r="E44" i="6"/>
  <c r="O46" i="6"/>
  <c r="O43" i="6"/>
  <c r="O44" i="6"/>
  <c r="O48" i="6"/>
  <c r="O47" i="6"/>
  <c r="O45" i="6"/>
  <c r="D13" i="6"/>
  <c r="K13" i="6"/>
  <c r="E13" i="6"/>
  <c r="C13" i="6"/>
  <c r="E14" i="6"/>
  <c r="N13" i="6"/>
  <c r="M13" i="6"/>
  <c r="F15" i="6"/>
  <c r="M14" i="6"/>
  <c r="C14" i="6"/>
  <c r="N15" i="6"/>
  <c r="F14" i="6"/>
  <c r="K14" i="6"/>
  <c r="F13" i="6"/>
  <c r="N14" i="6"/>
  <c r="E15" i="6"/>
  <c r="M15" i="6"/>
  <c r="D14" i="6"/>
  <c r="K15" i="6"/>
  <c r="C15" i="6"/>
  <c r="F16" i="6"/>
  <c r="E16" i="6"/>
  <c r="D15" i="6"/>
  <c r="M16" i="6"/>
  <c r="K17" i="6"/>
  <c r="C17" i="6"/>
  <c r="N16" i="6"/>
  <c r="E17" i="6"/>
  <c r="D16" i="6"/>
  <c r="C16" i="6"/>
  <c r="F17" i="6"/>
  <c r="K16" i="6"/>
  <c r="D17" i="6"/>
  <c r="F18" i="6"/>
  <c r="D18" i="6"/>
  <c r="C18" i="6"/>
  <c r="E18" i="6"/>
  <c r="N17" i="6"/>
  <c r="K18" i="6"/>
  <c r="M17" i="6"/>
  <c r="F19" i="6"/>
  <c r="N18" i="6"/>
  <c r="N19" i="6"/>
  <c r="E19" i="6"/>
  <c r="K19" i="6"/>
  <c r="C19" i="6"/>
  <c r="D19" i="6"/>
  <c r="D20" i="6"/>
  <c r="E20" i="6"/>
  <c r="C20" i="6"/>
  <c r="F20" i="6"/>
  <c r="K20" i="6"/>
  <c r="M18" i="6"/>
  <c r="C21" i="6"/>
  <c r="M19" i="6"/>
  <c r="E21" i="6"/>
  <c r="N20" i="6"/>
  <c r="K22" i="6"/>
  <c r="E22" i="6"/>
  <c r="M20" i="6"/>
  <c r="K21" i="6"/>
  <c r="F21" i="6"/>
  <c r="D22" i="6"/>
  <c r="F22" i="6"/>
  <c r="D21" i="6"/>
  <c r="C22" i="6"/>
  <c r="N21" i="6"/>
  <c r="C23" i="6"/>
  <c r="E23" i="6"/>
  <c r="D24" i="6"/>
  <c r="N22" i="6"/>
  <c r="M21" i="6"/>
  <c r="M22" i="6"/>
  <c r="K23" i="6"/>
  <c r="N23" i="6"/>
  <c r="D23" i="6"/>
  <c r="K25" i="6"/>
  <c r="F25" i="6"/>
  <c r="F23" i="6"/>
  <c r="F24" i="6"/>
  <c r="C25" i="6"/>
  <c r="C24" i="6"/>
  <c r="K24" i="6"/>
  <c r="M23" i="6"/>
  <c r="E24" i="6"/>
  <c r="E25" i="6"/>
  <c r="K26" i="6"/>
  <c r="D26" i="6"/>
  <c r="D25" i="6"/>
  <c r="N24" i="6"/>
  <c r="M24" i="6"/>
  <c r="F26" i="6"/>
  <c r="E26" i="6"/>
  <c r="C26" i="6"/>
  <c r="M25" i="6"/>
  <c r="N26" i="6"/>
  <c r="C27" i="6"/>
  <c r="N25" i="6"/>
  <c r="F28" i="6"/>
  <c r="E27" i="6"/>
  <c r="M26" i="6"/>
  <c r="F27" i="6"/>
  <c r="K27" i="6"/>
  <c r="D27" i="6"/>
  <c r="K28" i="6"/>
  <c r="D28" i="6"/>
  <c r="M27" i="6"/>
  <c r="E28" i="6"/>
  <c r="N27" i="6"/>
  <c r="C28" i="6"/>
  <c r="E29" i="6"/>
  <c r="C29" i="6"/>
  <c r="N28" i="6"/>
  <c r="F29" i="6"/>
  <c r="K29" i="6"/>
  <c r="M28" i="6"/>
  <c r="D29" i="6"/>
  <c r="F31" i="6"/>
  <c r="M29" i="6"/>
  <c r="C31" i="6"/>
  <c r="C30" i="6"/>
  <c r="F30" i="6"/>
  <c r="K31" i="6"/>
  <c r="K30" i="6"/>
  <c r="E30" i="6"/>
  <c r="D30" i="6"/>
  <c r="N29" i="6"/>
  <c r="K32" i="6"/>
  <c r="N30" i="6"/>
  <c r="M31" i="6"/>
  <c r="M30" i="6"/>
  <c r="D31" i="6"/>
  <c r="E31" i="6"/>
  <c r="E33" i="6"/>
  <c r="K33" i="6"/>
  <c r="C33" i="6"/>
  <c r="F32" i="6"/>
  <c r="D32" i="6"/>
  <c r="F33" i="6"/>
  <c r="C32" i="6"/>
  <c r="N31" i="6"/>
  <c r="N32" i="6"/>
  <c r="D33" i="6"/>
  <c r="E32" i="6"/>
  <c r="N33" i="6"/>
  <c r="F34" i="6"/>
  <c r="M33" i="6"/>
  <c r="C34" i="6"/>
  <c r="K34" i="6"/>
  <c r="E34" i="6"/>
  <c r="D34" i="6"/>
  <c r="M32" i="6"/>
  <c r="C35" i="6"/>
  <c r="E36" i="6"/>
  <c r="K35" i="6"/>
  <c r="D35" i="6"/>
  <c r="F35" i="6"/>
  <c r="M34" i="6"/>
  <c r="E35" i="6"/>
  <c r="D36" i="6"/>
  <c r="N34" i="6"/>
  <c r="N35" i="6"/>
  <c r="C36" i="6"/>
  <c r="K36" i="6"/>
  <c r="M35" i="6"/>
  <c r="C37" i="6"/>
  <c r="F36" i="6"/>
  <c r="O25" i="6"/>
  <c r="O14" i="6"/>
  <c r="O17" i="6"/>
  <c r="O13" i="6"/>
  <c r="O32" i="6"/>
  <c r="O12" i="6"/>
  <c r="O26" i="6"/>
  <c r="O29" i="6"/>
  <c r="D37" i="6"/>
  <c r="O28" i="6"/>
  <c r="O31" i="6"/>
  <c r="O20" i="6"/>
  <c r="O23" i="6"/>
  <c r="K37" i="6"/>
  <c r="O15" i="6"/>
  <c r="O36" i="6"/>
  <c r="O34" i="6"/>
  <c r="O35" i="6"/>
  <c r="O24" i="6"/>
  <c r="O27" i="6"/>
  <c r="E37" i="6"/>
  <c r="F37" i="6"/>
  <c r="N36" i="6"/>
  <c r="O30" i="6"/>
  <c r="O33" i="6"/>
  <c r="O22" i="6"/>
  <c r="K38" i="6"/>
  <c r="C38" i="6"/>
  <c r="O19" i="6"/>
  <c r="O16" i="6"/>
  <c r="M36" i="6"/>
  <c r="C39" i="6"/>
  <c r="F38" i="6"/>
  <c r="D38" i="6"/>
  <c r="M37" i="6"/>
  <c r="O21" i="6"/>
  <c r="O18" i="6"/>
  <c r="N37" i="6"/>
  <c r="E38" i="6"/>
  <c r="E39" i="6"/>
  <c r="D39" i="6"/>
  <c r="D40" i="6"/>
  <c r="N38" i="6"/>
  <c r="F39" i="6"/>
  <c r="M38" i="6"/>
  <c r="K39" i="6"/>
  <c r="F40" i="6"/>
  <c r="K40" i="6"/>
  <c r="D41" i="6"/>
  <c r="F42" i="6"/>
  <c r="C41" i="6"/>
  <c r="E41" i="6"/>
  <c r="E40" i="6"/>
  <c r="M39" i="6"/>
  <c r="C40" i="6"/>
  <c r="N39" i="6"/>
  <c r="F41" i="6"/>
  <c r="K41" i="6"/>
  <c r="E42" i="6"/>
  <c r="N40" i="6"/>
  <c r="M40" i="6"/>
  <c r="M41" i="6"/>
  <c r="N42" i="6"/>
  <c r="N41" i="6"/>
  <c r="D42" i="6"/>
  <c r="M42" i="6"/>
  <c r="K42" i="6"/>
  <c r="C42" i="6"/>
  <c r="O37" i="6"/>
  <c r="O40" i="6"/>
  <c r="O38" i="6"/>
  <c r="O39" i="6"/>
  <c r="O42" i="6"/>
  <c r="O41" i="6"/>
  <c r="L67" i="7"/>
  <c r="M62" i="6" l="1"/>
  <c r="F66" i="7" s="1"/>
  <c r="F68" i="7" s="1"/>
  <c r="N62" i="6"/>
  <c r="J66" i="6" s="1"/>
  <c r="J68" i="6" s="1"/>
  <c r="G66" i="6" l="1"/>
  <c r="G68" i="6" s="1"/>
  <c r="I66" i="7"/>
  <c r="I68" i="7" s="1"/>
  <c r="M66" i="6" l="1"/>
  <c r="M68" i="6" s="1"/>
  <c r="L66" i="7"/>
  <c r="L68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A10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>年間研修項目の一番左端の番号を入力すると、研修項目が表示されます。
　なお、この部分は印刷されません。</t>
        </r>
      </text>
    </comment>
    <comment ref="C10" authorId="0" shapeId="0" xr:uid="{00000000-0006-0000-0200-000002000000}">
      <text>
        <r>
          <rPr>
            <b/>
            <sz val="9"/>
            <color indexed="81"/>
            <rFont val="MS P ゴシック"/>
            <family val="3"/>
            <charset val="128"/>
          </rPr>
          <t>　研修を予定している日時を4/2等で入力して下さい。
そうすると、セルの値は、2023/4/2となります。
　最大３日まで入力可能です。
　また、１月から３月までの日程を入力するときは、西暦も入力して下さい。例）2024/1/18</t>
        </r>
      </text>
    </comment>
    <comment ref="F10" authorId="0" shapeId="0" xr:uid="{00000000-0006-0000-0200-000003000000}">
      <text>
        <r>
          <rPr>
            <b/>
            <sz val="9"/>
            <color indexed="81"/>
            <rFont val="MS P ゴシック"/>
            <family val="3"/>
            <charset val="128"/>
          </rPr>
          <t>この欄は入力する必要はありません。</t>
        </r>
      </text>
    </comment>
    <comment ref="K10" authorId="0" shapeId="0" xr:uid="{00000000-0006-0000-0200-000004000000}">
      <text>
        <r>
          <rPr>
            <b/>
            <sz val="9"/>
            <color indexed="81"/>
            <rFont val="MS P ゴシック"/>
            <family val="3"/>
            <charset val="128"/>
          </rPr>
          <t>　校長　○○　○○
などと入力して下さい。
　役職が教諭の場合は、校務分掌を明記して下さい。
　指導者が複数いる場合は、代表者１名を記入し、最後に「他」を付けて下さい。
なお、計画の段階では役職や分掌名だけでもかまいません。実施後は、指導者氏名まで入力をお願いします。</t>
        </r>
      </text>
    </comment>
    <comment ref="M10" authorId="0" shapeId="0" xr:uid="{00000000-0006-0000-0200-000005000000}">
      <text>
        <r>
          <rPr>
            <b/>
            <sz val="9"/>
            <color indexed="81"/>
            <rFont val="MS P ゴシック"/>
            <family val="3"/>
            <charset val="128"/>
          </rPr>
          <t>右の欄を参考に、半角数字で入力して下さい。</t>
        </r>
      </text>
    </comment>
    <comment ref="P10" authorId="0" shapeId="0" xr:uid="{00000000-0006-0000-0200-000006000000}">
      <text>
        <r>
          <rPr>
            <b/>
            <sz val="9"/>
            <color indexed="81"/>
            <rFont val="MS P ゴシック"/>
            <family val="3"/>
            <charset val="128"/>
          </rPr>
          <t>この欄は印刷されません。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A10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年間研修項目の一番左端の番号を入力すると、研修項目が表示されます。
　なお、この部分は印刷されません。</t>
        </r>
      </text>
    </comment>
    <comment ref="C10" authorId="0" shapeId="0" xr:uid="{00000000-0006-0000-0300-000002000000}">
      <text>
        <r>
          <rPr>
            <b/>
            <sz val="9"/>
            <color indexed="81"/>
            <rFont val="MS P ゴシック"/>
            <family val="3"/>
            <charset val="128"/>
          </rPr>
          <t>　研修を予定している日時を4/2等で入力して下さい。
そうすると、セルの値は、2023/4/2となります。
　最大３日まで入力可能です。
　また、１月から３月までの日程を入力するときは、西暦も入力して下さい。例）2024/1/18</t>
        </r>
      </text>
    </comment>
    <comment ref="F10" authorId="0" shapeId="0" xr:uid="{00000000-0006-0000-0300-000003000000}">
      <text>
        <r>
          <rPr>
            <b/>
            <sz val="9"/>
            <color indexed="81"/>
            <rFont val="MS P ゴシック"/>
            <family val="3"/>
            <charset val="128"/>
          </rPr>
          <t>この欄は入力する必要はありません。</t>
        </r>
      </text>
    </comment>
    <comment ref="K10" authorId="0" shapeId="0" xr:uid="{00000000-0006-0000-0300-000004000000}">
      <text>
        <r>
          <rPr>
            <b/>
            <sz val="9"/>
            <color indexed="81"/>
            <rFont val="MS P ゴシック"/>
            <family val="3"/>
            <charset val="128"/>
          </rPr>
          <t>　校長　○○　○○
などと入力して下さい。
　役職が教諭の場合は、校務分掌を明記して下さい。
　指導者が複数いる場合は、代表者１名を記入し、最後に「他」を付けて下さい。
なお、計画の段階では役職や分掌名だけでもかまいません。実施後は、指導者氏名まで入力をお願いします。</t>
        </r>
      </text>
    </comment>
    <comment ref="M10" authorId="0" shapeId="0" xr:uid="{00000000-0006-0000-0300-000005000000}">
      <text>
        <r>
          <rPr>
            <b/>
            <sz val="9"/>
            <color indexed="81"/>
            <rFont val="MS P ゴシック"/>
            <family val="3"/>
            <charset val="128"/>
          </rPr>
          <t>右の欄を参考に、半角数字で入力して下さい。</t>
        </r>
      </text>
    </comment>
    <comment ref="P10" authorId="0" shapeId="0" xr:uid="{00000000-0006-0000-0300-000006000000}">
      <text>
        <r>
          <rPr>
            <b/>
            <sz val="9"/>
            <color indexed="81"/>
            <rFont val="MS P ゴシック"/>
            <family val="3"/>
            <charset val="128"/>
          </rPr>
          <t>この欄は印刷されません。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H8" authorId="0" shapeId="0" xr:uid="{00000000-0006-0000-0400-000001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18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I8" authorId="0" shapeId="0" xr:uid="{00000000-0006-0000-0500-000001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18" authorId="0" shapeId="0" xr:uid="{00000000-0006-0000-0500-000002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31" authorId="0" shapeId="0" xr:uid="{00000000-0006-0000-0500-000003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41" authorId="0" shapeId="0" xr:uid="{00000000-0006-0000-0500-000004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54" authorId="0" shapeId="0" xr:uid="{00000000-0006-0000-0500-000005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64" authorId="0" shapeId="0" xr:uid="{00000000-0006-0000-0500-000006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77" authorId="0" shapeId="0" xr:uid="{00000000-0006-0000-0500-000007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87" authorId="0" shapeId="0" xr:uid="{00000000-0006-0000-0500-000008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100" authorId="0" shapeId="0" xr:uid="{00000000-0006-0000-0500-000009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110" authorId="0" shapeId="0" xr:uid="{00000000-0006-0000-0500-00000A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123" authorId="0" shapeId="0" xr:uid="{00000000-0006-0000-0500-00000B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133" authorId="0" shapeId="0" xr:uid="{00000000-0006-0000-0500-00000C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146" authorId="0" shapeId="0" xr:uid="{00000000-0006-0000-0500-00000D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156" authorId="0" shapeId="0" xr:uid="{00000000-0006-0000-0500-00000E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169" authorId="0" shapeId="0" xr:uid="{00000000-0006-0000-0500-00000F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179" authorId="0" shapeId="0" xr:uid="{00000000-0006-0000-0500-000010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192" authorId="0" shapeId="0" xr:uid="{00000000-0006-0000-0500-000011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202" authorId="0" shapeId="0" xr:uid="{00000000-0006-0000-0500-000012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215" authorId="0" shapeId="0" xr:uid="{00000000-0006-0000-0500-000013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225" authorId="0" shapeId="0" xr:uid="{00000000-0006-0000-0500-000014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238" authorId="0" shapeId="0" xr:uid="{00000000-0006-0000-0500-000015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248" authorId="0" shapeId="0" xr:uid="{00000000-0006-0000-0500-000016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261" authorId="0" shapeId="0" xr:uid="{00000000-0006-0000-0500-000017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271" authorId="0" shapeId="0" xr:uid="{00000000-0006-0000-0500-000018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284" authorId="0" shapeId="0" xr:uid="{00000000-0006-0000-0500-000019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294" authorId="0" shapeId="0" xr:uid="{00000000-0006-0000-0500-00001A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307" authorId="0" shapeId="0" xr:uid="{00000000-0006-0000-0500-00001B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317" authorId="0" shapeId="0" xr:uid="{00000000-0006-0000-0500-00001C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330" authorId="0" shapeId="0" xr:uid="{00000000-0006-0000-0500-00001D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340" authorId="0" shapeId="0" xr:uid="{00000000-0006-0000-0500-00001E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353" authorId="0" shapeId="0" xr:uid="{00000000-0006-0000-0500-00001F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363" authorId="0" shapeId="0" xr:uid="{00000000-0006-0000-0500-000020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376" authorId="0" shapeId="0" xr:uid="{00000000-0006-0000-0500-000021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386" authorId="0" shapeId="0" xr:uid="{00000000-0006-0000-0500-000022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399" authorId="0" shapeId="0" xr:uid="{00000000-0006-0000-0500-000023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409" authorId="0" shapeId="0" xr:uid="{00000000-0006-0000-0500-000024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422" authorId="0" shapeId="0" xr:uid="{00000000-0006-0000-0500-000025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432" authorId="0" shapeId="0" xr:uid="{00000000-0006-0000-0500-000026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445" authorId="0" shapeId="0" xr:uid="{00000000-0006-0000-0500-000027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455" authorId="0" shapeId="0" xr:uid="{00000000-0006-0000-0500-000028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468" authorId="0" shapeId="0" xr:uid="{00000000-0006-0000-0500-000029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478" authorId="0" shapeId="0" xr:uid="{00000000-0006-0000-0500-00002A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491" authorId="0" shapeId="0" xr:uid="{00000000-0006-0000-0500-00002B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501" authorId="0" shapeId="0" xr:uid="{00000000-0006-0000-0500-00002C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514" authorId="0" shapeId="0" xr:uid="{00000000-0006-0000-0500-00002D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524" authorId="0" shapeId="0" xr:uid="{00000000-0006-0000-0500-00002E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537" authorId="0" shapeId="0" xr:uid="{00000000-0006-0000-0500-00002F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547" authorId="0" shapeId="0" xr:uid="{00000000-0006-0000-0500-000030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560" authorId="0" shapeId="0" xr:uid="{00000000-0006-0000-0500-000031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I570" authorId="0" shapeId="0" xr:uid="{00000000-0006-0000-0500-000032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-</author>
  </authors>
  <commentList>
    <comment ref="H8" authorId="0" shapeId="0" xr:uid="{00000000-0006-0000-0600-000001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18" authorId="0" shapeId="0" xr:uid="{00000000-0006-0000-0600-000002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31" authorId="0" shapeId="0" xr:uid="{00000000-0006-0000-0600-000003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41" authorId="0" shapeId="0" xr:uid="{00000000-0006-0000-0600-000004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54" authorId="0" shapeId="0" xr:uid="{00000000-0006-0000-0600-000005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64" authorId="0" shapeId="0" xr:uid="{00000000-0006-0000-0600-000006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77" authorId="0" shapeId="0" xr:uid="{00000000-0006-0000-0600-000007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87" authorId="0" shapeId="0" xr:uid="{00000000-0006-0000-0600-000008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100" authorId="0" shapeId="0" xr:uid="{00000000-0006-0000-0600-000009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110" authorId="0" shapeId="0" xr:uid="{00000000-0006-0000-0600-00000A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123" authorId="0" shapeId="0" xr:uid="{00000000-0006-0000-0600-00000B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133" authorId="0" shapeId="0" xr:uid="{00000000-0006-0000-0600-00000C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146" authorId="0" shapeId="0" xr:uid="{00000000-0006-0000-0600-00000D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156" authorId="0" shapeId="0" xr:uid="{00000000-0006-0000-0600-00000E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169" authorId="0" shapeId="0" xr:uid="{00000000-0006-0000-0600-00000F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179" authorId="0" shapeId="0" xr:uid="{00000000-0006-0000-0600-000010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192" authorId="0" shapeId="0" xr:uid="{00000000-0006-0000-0600-000011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202" authorId="0" shapeId="0" xr:uid="{00000000-0006-0000-0600-000012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215" authorId="0" shapeId="0" xr:uid="{00000000-0006-0000-0600-000013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225" authorId="0" shapeId="0" xr:uid="{00000000-0006-0000-0600-000014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238" authorId="0" shapeId="0" xr:uid="{00000000-0006-0000-0600-000015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248" authorId="0" shapeId="0" xr:uid="{00000000-0006-0000-0600-000016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261" authorId="0" shapeId="0" xr:uid="{00000000-0006-0000-0600-000017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271" authorId="0" shapeId="0" xr:uid="{00000000-0006-0000-0600-000018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284" authorId="0" shapeId="0" xr:uid="{00000000-0006-0000-0600-000019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294" authorId="0" shapeId="0" xr:uid="{00000000-0006-0000-0600-00001A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307" authorId="0" shapeId="0" xr:uid="{00000000-0006-0000-0600-00001B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317" authorId="0" shapeId="0" xr:uid="{00000000-0006-0000-0600-00001C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330" authorId="0" shapeId="0" xr:uid="{00000000-0006-0000-0600-00001D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340" authorId="0" shapeId="0" xr:uid="{00000000-0006-0000-0600-00001E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353" authorId="0" shapeId="0" xr:uid="{00000000-0006-0000-0600-00001F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363" authorId="0" shapeId="0" xr:uid="{00000000-0006-0000-0600-000020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376" authorId="0" shapeId="0" xr:uid="{00000000-0006-0000-0600-000021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386" authorId="0" shapeId="0" xr:uid="{00000000-0006-0000-0600-000022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399" authorId="0" shapeId="0" xr:uid="{00000000-0006-0000-0600-000023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409" authorId="0" shapeId="0" xr:uid="{00000000-0006-0000-0600-000024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422" authorId="0" shapeId="0" xr:uid="{00000000-0006-0000-0600-000025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432" authorId="0" shapeId="0" xr:uid="{00000000-0006-0000-0600-000026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445" authorId="0" shapeId="0" xr:uid="{00000000-0006-0000-0600-000027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455" authorId="0" shapeId="0" xr:uid="{00000000-0006-0000-0600-000028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468" authorId="0" shapeId="0" xr:uid="{00000000-0006-0000-0600-000029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478" authorId="0" shapeId="0" xr:uid="{00000000-0006-0000-0600-00002A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491" authorId="0" shapeId="0" xr:uid="{00000000-0006-0000-0600-00002B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501" authorId="0" shapeId="0" xr:uid="{00000000-0006-0000-0600-00002C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514" authorId="0" shapeId="0" xr:uid="{00000000-0006-0000-0600-00002D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524" authorId="0" shapeId="0" xr:uid="{00000000-0006-0000-0600-00002E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537" authorId="0" shapeId="0" xr:uid="{00000000-0006-0000-0600-00002F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547" authorId="0" shapeId="0" xr:uid="{00000000-0006-0000-0600-000030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560" authorId="0" shapeId="0" xr:uid="{00000000-0006-0000-0600-000031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  <comment ref="H570" authorId="0" shapeId="0" xr:uid="{00000000-0006-0000-0600-000032000000}">
      <text>
        <r>
          <rPr>
            <b/>
            <sz val="9"/>
            <color indexed="81"/>
            <rFont val="MS P ゴシック"/>
            <family val="3"/>
            <charset val="128"/>
          </rPr>
          <t>校長の印は「私印」です。公印の場合は「公印」と明記しています。</t>
        </r>
      </text>
    </comment>
  </commentList>
</comments>
</file>

<file path=xl/sharedStrings.xml><?xml version="1.0" encoding="utf-8"?>
<sst xmlns="http://schemas.openxmlformats.org/spreadsheetml/2006/main" count="2877" uniqueCount="317">
  <si>
    <t>研修
項目</t>
    <rPh sb="0" eb="2">
      <t>ケンシュウ</t>
    </rPh>
    <rPh sb="3" eb="5">
      <t>コウモク</t>
    </rPh>
    <phoneticPr fontId="1"/>
  </si>
  <si>
    <t>日時</t>
    <rPh sb="0" eb="2">
      <t>ニチジ</t>
    </rPh>
    <phoneticPr fontId="1"/>
  </si>
  <si>
    <t>領域</t>
    <rPh sb="0" eb="2">
      <t>リョウイキ</t>
    </rPh>
    <phoneticPr fontId="1"/>
  </si>
  <si>
    <t>研修項目</t>
    <rPh sb="0" eb="2">
      <t>ケンシュウ</t>
    </rPh>
    <rPh sb="2" eb="4">
      <t>コウモク</t>
    </rPh>
    <phoneticPr fontId="1"/>
  </si>
  <si>
    <t>分類</t>
    <rPh sb="0" eb="2">
      <t>ブンルイ</t>
    </rPh>
    <phoneticPr fontId="1"/>
  </si>
  <si>
    <t>№</t>
    <phoneticPr fontId="1"/>
  </si>
  <si>
    <t>教セ</t>
  </si>
  <si>
    <t>教事</t>
  </si>
  <si>
    <t>地教</t>
  </si>
  <si>
    <t xml:space="preserve"> </t>
  </si>
  <si>
    <t xml:space="preserve">  </t>
  </si>
  <si>
    <t>校外研修</t>
    <phoneticPr fontId="1"/>
  </si>
  <si>
    <t>本庁</t>
    <rPh sb="0" eb="2">
      <t>ホンチョウ</t>
    </rPh>
    <phoneticPr fontId="1"/>
  </si>
  <si>
    <t>校内
研修</t>
    <phoneticPr fontId="1"/>
  </si>
  <si>
    <t>項目
番号</t>
    <rPh sb="0" eb="2">
      <t>コウモク</t>
    </rPh>
    <rPh sb="3" eb="5">
      <t>バンゴウ</t>
    </rPh>
    <phoneticPr fontId="1"/>
  </si>
  <si>
    <t>一般</t>
    <rPh sb="0" eb="2">
      <t>イッパン</t>
    </rPh>
    <phoneticPr fontId="1"/>
  </si>
  <si>
    <t>入力
番号</t>
    <rPh sb="0" eb="2">
      <t>ニュウリョク</t>
    </rPh>
    <rPh sb="3" eb="5">
      <t>バンゴウ</t>
    </rPh>
    <phoneticPr fontId="1"/>
  </si>
  <si>
    <t>教科等</t>
    <rPh sb="0" eb="3">
      <t>キョウカトウ</t>
    </rPh>
    <phoneticPr fontId="1"/>
  </si>
  <si>
    <t>月日</t>
    <rPh sb="0" eb="2">
      <t>ガッピ</t>
    </rPh>
    <phoneticPr fontId="1"/>
  </si>
  <si>
    <t>研修時間数</t>
    <rPh sb="0" eb="2">
      <t>ケンシュウ</t>
    </rPh>
    <rPh sb="2" eb="5">
      <t>ジカンスウ</t>
    </rPh>
    <phoneticPr fontId="1"/>
  </si>
  <si>
    <t>参考</t>
    <rPh sb="0" eb="2">
      <t>サンコウ</t>
    </rPh>
    <phoneticPr fontId="1"/>
  </si>
  <si>
    <t>印</t>
    <rPh sb="0" eb="1">
      <t>イン</t>
    </rPh>
    <phoneticPr fontId="1"/>
  </si>
  <si>
    <t>拠点校指導教員名</t>
    <rPh sb="0" eb="3">
      <t>キョテンコウ</t>
    </rPh>
    <rPh sb="3" eb="5">
      <t>シドウ</t>
    </rPh>
    <rPh sb="5" eb="7">
      <t>キョウイン</t>
    </rPh>
    <rPh sb="7" eb="8">
      <t>メイ</t>
    </rPh>
    <phoneticPr fontId="1"/>
  </si>
  <si>
    <t>初任者名</t>
    <rPh sb="0" eb="3">
      <t>ショニンシャ</t>
    </rPh>
    <rPh sb="3" eb="4">
      <t>メイ</t>
    </rPh>
    <phoneticPr fontId="1"/>
  </si>
  <si>
    <t>校内指導教員名</t>
    <rPh sb="0" eb="2">
      <t>コウナイ</t>
    </rPh>
    <rPh sb="2" eb="4">
      <t>シドウ</t>
    </rPh>
    <rPh sb="4" eb="6">
      <t>キョウイン</t>
    </rPh>
    <rPh sb="6" eb="7">
      <t>メイ</t>
    </rPh>
    <phoneticPr fontId="1"/>
  </si>
  <si>
    <t>校長名</t>
    <rPh sb="0" eb="3">
      <t>コウチョウメイ</t>
    </rPh>
    <phoneticPr fontId="1"/>
  </si>
  <si>
    <t>公印</t>
    <rPh sb="0" eb="2">
      <t>コウイン</t>
    </rPh>
    <phoneticPr fontId="1"/>
  </si>
  <si>
    <t>(1) 校内における指導</t>
    <rPh sb="4" eb="6">
      <t>コウナイ</t>
    </rPh>
    <rPh sb="10" eb="12">
      <t>シドウ</t>
    </rPh>
    <phoneticPr fontId="1"/>
  </si>
  <si>
    <t>学 校 名</t>
    <rPh sb="0" eb="1">
      <t>ガク</t>
    </rPh>
    <rPh sb="2" eb="3">
      <t>コウ</t>
    </rPh>
    <rPh sb="4" eb="5">
      <t>ナ</t>
    </rPh>
    <phoneticPr fontId="1"/>
  </si>
  <si>
    <t>教科</t>
    <rPh sb="0" eb="2">
      <t>キョウカ</t>
    </rPh>
    <phoneticPr fontId="1"/>
  </si>
  <si>
    <t>(2) 総表（研修時間）</t>
    <rPh sb="4" eb="5">
      <t>ソウ</t>
    </rPh>
    <rPh sb="5" eb="6">
      <t>ヒョウ</t>
    </rPh>
    <rPh sb="7" eb="9">
      <t>ケンシュウ</t>
    </rPh>
    <rPh sb="9" eb="11">
      <t>ジカン</t>
    </rPh>
    <phoneticPr fontId="1"/>
  </si>
  <si>
    <t>合計</t>
    <rPh sb="0" eb="2">
      <t>ゴウケイ</t>
    </rPh>
    <phoneticPr fontId="1"/>
  </si>
  <si>
    <t>前期 ４月～９月</t>
    <rPh sb="0" eb="2">
      <t>ゼンキ</t>
    </rPh>
    <rPh sb="4" eb="5">
      <t>ガツ</t>
    </rPh>
    <rPh sb="7" eb="8">
      <t>ガツ</t>
    </rPh>
    <phoneticPr fontId="1"/>
  </si>
  <si>
    <t>一般研修</t>
    <rPh sb="0" eb="2">
      <t>イッパン</t>
    </rPh>
    <rPh sb="2" eb="4">
      <t>ケンシュウ</t>
    </rPh>
    <phoneticPr fontId="1"/>
  </si>
  <si>
    <t>教科等研修</t>
    <rPh sb="0" eb="3">
      <t>キョウカトウ</t>
    </rPh>
    <rPh sb="3" eb="5">
      <t>ケンシュウ</t>
    </rPh>
    <phoneticPr fontId="1"/>
  </si>
  <si>
    <t>合　計</t>
    <rPh sb="0" eb="1">
      <t>ゴウ</t>
    </rPh>
    <rPh sb="2" eb="3">
      <t>ケイ</t>
    </rPh>
    <phoneticPr fontId="1"/>
  </si>
  <si>
    <t>期　間</t>
    <rPh sb="0" eb="1">
      <t>キ</t>
    </rPh>
    <rPh sb="2" eb="3">
      <t>アイダ</t>
    </rPh>
    <phoneticPr fontId="1"/>
  </si>
  <si>
    <t>後期 10月～３月</t>
    <rPh sb="0" eb="2">
      <t>コウキ</t>
    </rPh>
    <rPh sb="5" eb="6">
      <t>ガツ</t>
    </rPh>
    <rPh sb="8" eb="9">
      <t>ガツ</t>
    </rPh>
    <phoneticPr fontId="1"/>
  </si>
  <si>
    <t>～</t>
    <phoneticPr fontId="1"/>
  </si>
  <si>
    <t>分類</t>
    <rPh sb="0" eb="2">
      <t>ブンルイ</t>
    </rPh>
    <phoneticPr fontId="1"/>
  </si>
  <si>
    <t>№</t>
    <phoneticPr fontId="1"/>
  </si>
  <si>
    <t>校　長</t>
    <rPh sb="0" eb="1">
      <t>コウ</t>
    </rPh>
    <rPh sb="2" eb="3">
      <t>チョウ</t>
    </rPh>
    <phoneticPr fontId="1"/>
  </si>
  <si>
    <t>教頭</t>
    <rPh sb="0" eb="2">
      <t>キョウトウ</t>
    </rPh>
    <phoneticPr fontId="1"/>
  </si>
  <si>
    <t>指導教員</t>
    <rPh sb="0" eb="2">
      <t>シドウ</t>
    </rPh>
    <rPh sb="2" eb="4">
      <t>キョウイン</t>
    </rPh>
    <phoneticPr fontId="1"/>
  </si>
  <si>
    <t>拠点校指導教員</t>
    <rPh sb="0" eb="3">
      <t>キョテンコウ</t>
    </rPh>
    <rPh sb="3" eb="5">
      <t>シドウ</t>
    </rPh>
    <rPh sb="5" eb="7">
      <t>キョウイン</t>
    </rPh>
    <phoneticPr fontId="1"/>
  </si>
  <si>
    <t>指導者</t>
    <rPh sb="0" eb="3">
      <t>シドウシャ</t>
    </rPh>
    <phoneticPr fontId="1"/>
  </si>
  <si>
    <t>　研修の感想と今後の取組（初任者記入）</t>
    <rPh sb="1" eb="3">
      <t>ケンシュウ</t>
    </rPh>
    <rPh sb="4" eb="6">
      <t>カンソウ</t>
    </rPh>
    <rPh sb="7" eb="9">
      <t>コンゴ</t>
    </rPh>
    <rPh sb="10" eb="12">
      <t>トリクミ</t>
    </rPh>
    <rPh sb="13" eb="16">
      <t>ショニンシャ</t>
    </rPh>
    <rPh sb="16" eb="18">
      <t>キニュウ</t>
    </rPh>
    <phoneticPr fontId="1"/>
  </si>
  <si>
    <t>校内研修記録簿</t>
    <rPh sb="0" eb="2">
      <t>コウナイ</t>
    </rPh>
    <rPh sb="2" eb="4">
      <t>ケンシュウ</t>
    </rPh>
    <rPh sb="4" eb="7">
      <t>キロクボ</t>
    </rPh>
    <phoneticPr fontId="1"/>
  </si>
  <si>
    <t>ID</t>
    <phoneticPr fontId="1"/>
  </si>
  <si>
    <t>初任者氏名</t>
    <rPh sb="0" eb="3">
      <t>ショニンシャ</t>
    </rPh>
    <rPh sb="3" eb="5">
      <t>シメイ</t>
    </rPh>
    <phoneticPr fontId="1"/>
  </si>
  <si>
    <t>研修</t>
    <rPh sb="0" eb="2">
      <t>ケンシュウ</t>
    </rPh>
    <phoneticPr fontId="1"/>
  </si>
  <si>
    <t>№</t>
    <phoneticPr fontId="1"/>
  </si>
  <si>
    <t>日時①</t>
    <rPh sb="0" eb="2">
      <t>ニチジ</t>
    </rPh>
    <phoneticPr fontId="1"/>
  </si>
  <si>
    <t>日時②</t>
    <rPh sb="0" eb="2">
      <t>ニチジ</t>
    </rPh>
    <phoneticPr fontId="1"/>
  </si>
  <si>
    <t>日時③</t>
    <rPh sb="0" eb="2">
      <t>ニチジ</t>
    </rPh>
    <phoneticPr fontId="1"/>
  </si>
  <si>
    <t>研修項目</t>
    <rPh sb="0" eb="2">
      <t>ケンシュウ</t>
    </rPh>
    <rPh sb="2" eb="4">
      <t>コウモク</t>
    </rPh>
    <phoneticPr fontId="1"/>
  </si>
  <si>
    <t>指導者</t>
    <rPh sb="0" eb="3">
      <t>シドウシャ</t>
    </rPh>
    <phoneticPr fontId="1"/>
  </si>
  <si>
    <t>一般</t>
    <rPh sb="0" eb="2">
      <t>イッパン</t>
    </rPh>
    <phoneticPr fontId="1"/>
  </si>
  <si>
    <t>教科等</t>
    <rPh sb="0" eb="3">
      <t>キョウカトウ</t>
    </rPh>
    <phoneticPr fontId="1"/>
  </si>
  <si>
    <t>学校名</t>
    <rPh sb="0" eb="3">
      <t>ガッコウメイ</t>
    </rPh>
    <phoneticPr fontId="1"/>
  </si>
  <si>
    <t>初任者ID</t>
    <rPh sb="0" eb="3">
      <t>ショニンシャ</t>
    </rPh>
    <phoneticPr fontId="1"/>
  </si>
  <si>
    <t>１．基本情報入力を入力してください。</t>
    <rPh sb="2" eb="4">
      <t>キホン</t>
    </rPh>
    <rPh sb="4" eb="6">
      <t>ジョウホウ</t>
    </rPh>
    <rPh sb="6" eb="8">
      <t>ニュウリョク</t>
    </rPh>
    <rPh sb="9" eb="11">
      <t>ニュウリョク</t>
    </rPh>
    <phoneticPr fontId="1"/>
  </si>
  <si>
    <t>２．入力の手順</t>
    <rPh sb="2" eb="4">
      <t>ニュウリョク</t>
    </rPh>
    <rPh sb="5" eb="7">
      <t>テジュン</t>
    </rPh>
    <phoneticPr fontId="1"/>
  </si>
  <si>
    <t>　① 年間研修項目一覧から校内研修で実施するものを検討する。</t>
    <rPh sb="3" eb="5">
      <t>ネンカン</t>
    </rPh>
    <rPh sb="5" eb="7">
      <t>ケンシュウ</t>
    </rPh>
    <rPh sb="7" eb="9">
      <t>コウモク</t>
    </rPh>
    <rPh sb="9" eb="11">
      <t>イチラン</t>
    </rPh>
    <rPh sb="13" eb="15">
      <t>コウナイ</t>
    </rPh>
    <rPh sb="15" eb="17">
      <t>ケンシュウ</t>
    </rPh>
    <rPh sb="18" eb="20">
      <t>ジッシ</t>
    </rPh>
    <rPh sb="25" eb="27">
      <t>ケントウ</t>
    </rPh>
    <phoneticPr fontId="1"/>
  </si>
  <si>
    <t>　　ア 年間研修項目一覧の左端の「入力番号」を入力すると、研修項目が表示されます。</t>
    <rPh sb="4" eb="6">
      <t>ネンカン</t>
    </rPh>
    <rPh sb="6" eb="8">
      <t>ケンシュウ</t>
    </rPh>
    <rPh sb="8" eb="10">
      <t>コウモク</t>
    </rPh>
    <rPh sb="10" eb="12">
      <t>イチラン</t>
    </rPh>
    <rPh sb="13" eb="15">
      <t>ヒダリハシ</t>
    </rPh>
    <rPh sb="17" eb="19">
      <t>ニュウリョク</t>
    </rPh>
    <rPh sb="19" eb="21">
      <t>バンゴウ</t>
    </rPh>
    <rPh sb="23" eb="25">
      <t>ニュウリョク</t>
    </rPh>
    <rPh sb="29" eb="31">
      <t>ケンシュウ</t>
    </rPh>
    <rPh sb="31" eb="33">
      <t>コウモク</t>
    </rPh>
    <rPh sb="34" eb="36">
      <t>ヒョウジ</t>
    </rPh>
    <phoneticPr fontId="1"/>
  </si>
  <si>
    <t>　　イ その研修を実施する日時を設定します。（最大３日まで設定可能）</t>
    <rPh sb="6" eb="8">
      <t>ケンシュウ</t>
    </rPh>
    <rPh sb="9" eb="11">
      <t>ジッシ</t>
    </rPh>
    <rPh sb="13" eb="15">
      <t>ニチジ</t>
    </rPh>
    <rPh sb="16" eb="18">
      <t>セッテイ</t>
    </rPh>
    <rPh sb="23" eb="25">
      <t>サイダイ</t>
    </rPh>
    <rPh sb="26" eb="27">
      <t>ニチ</t>
    </rPh>
    <rPh sb="29" eb="31">
      <t>セッテイ</t>
    </rPh>
    <rPh sb="31" eb="33">
      <t>カノウ</t>
    </rPh>
    <phoneticPr fontId="1"/>
  </si>
  <si>
    <t>　　ウ 指導者欄を入力します。役職がある場合は、「役職　○○　○○」と入力します。</t>
    <rPh sb="4" eb="7">
      <t>シドウシャ</t>
    </rPh>
    <rPh sb="7" eb="8">
      <t>ラン</t>
    </rPh>
    <rPh sb="9" eb="11">
      <t>ニュウリョク</t>
    </rPh>
    <rPh sb="15" eb="17">
      <t>ヤクショク</t>
    </rPh>
    <rPh sb="20" eb="22">
      <t>バアイ</t>
    </rPh>
    <rPh sb="25" eb="27">
      <t>ヤクショク</t>
    </rPh>
    <rPh sb="35" eb="37">
      <t>ニュウリョク</t>
    </rPh>
    <phoneticPr fontId="1"/>
  </si>
  <si>
    <t>　　　分掌がある場合は、「生徒指導主事　○○　○○」と入力します。</t>
    <rPh sb="3" eb="5">
      <t>ブンショウ</t>
    </rPh>
    <rPh sb="8" eb="10">
      <t>バアイ</t>
    </rPh>
    <rPh sb="13" eb="15">
      <t>セイト</t>
    </rPh>
    <rPh sb="15" eb="17">
      <t>シドウ</t>
    </rPh>
    <rPh sb="17" eb="19">
      <t>シュジ</t>
    </rPh>
    <rPh sb="27" eb="29">
      <t>ニュウリョク</t>
    </rPh>
    <phoneticPr fontId="1"/>
  </si>
  <si>
    <t>　　　複数で指導に当たった場合は、「指導教員　○○　○○　他」と入力します。</t>
    <rPh sb="3" eb="5">
      <t>フクスウ</t>
    </rPh>
    <rPh sb="6" eb="8">
      <t>シドウ</t>
    </rPh>
    <rPh sb="9" eb="10">
      <t>ア</t>
    </rPh>
    <rPh sb="13" eb="15">
      <t>バアイ</t>
    </rPh>
    <rPh sb="18" eb="20">
      <t>シドウ</t>
    </rPh>
    <rPh sb="20" eb="22">
      <t>キョウイン</t>
    </rPh>
    <rPh sb="29" eb="30">
      <t>ホカ</t>
    </rPh>
    <rPh sb="32" eb="34">
      <t>ニュウリョク</t>
    </rPh>
    <phoneticPr fontId="1"/>
  </si>
  <si>
    <t>　　エ 右端の欄を参考にしながら、「一般」か「教科等」に実施した時数を入力します。</t>
    <rPh sb="4" eb="6">
      <t>ミギハシ</t>
    </rPh>
    <rPh sb="7" eb="8">
      <t>ラン</t>
    </rPh>
    <rPh sb="9" eb="11">
      <t>サンコウ</t>
    </rPh>
    <rPh sb="18" eb="20">
      <t>イッパン</t>
    </rPh>
    <rPh sb="23" eb="26">
      <t>キョウカトウ</t>
    </rPh>
    <rPh sb="28" eb="30">
      <t>ジッシ</t>
    </rPh>
    <rPh sb="32" eb="34">
      <t>ジスウ</t>
    </rPh>
    <rPh sb="35" eb="37">
      <t>ニュウリョク</t>
    </rPh>
    <phoneticPr fontId="1"/>
  </si>
  <si>
    <t>　　オ 年間で必要時数が満たされているかどうかを確認して下さい。</t>
    <rPh sb="4" eb="6">
      <t>ネンカン</t>
    </rPh>
    <rPh sb="7" eb="9">
      <t>ヒツヨウ</t>
    </rPh>
    <rPh sb="9" eb="11">
      <t>ジスウ</t>
    </rPh>
    <rPh sb="12" eb="13">
      <t>ミ</t>
    </rPh>
    <rPh sb="24" eb="26">
      <t>カクニン</t>
    </rPh>
    <rPh sb="28" eb="29">
      <t>クダ</t>
    </rPh>
    <phoneticPr fontId="1"/>
  </si>
  <si>
    <t>　③ 校内研修記録簿について</t>
    <rPh sb="3" eb="5">
      <t>コウナイ</t>
    </rPh>
    <rPh sb="5" eb="7">
      <t>ケンシュウ</t>
    </rPh>
    <rPh sb="7" eb="10">
      <t>キロクボ</t>
    </rPh>
    <phoneticPr fontId="1"/>
  </si>
  <si>
    <t>　④ 実施報告書について</t>
    <rPh sb="3" eb="5">
      <t>ジッシ</t>
    </rPh>
    <rPh sb="5" eb="8">
      <t>ホウコクショ</t>
    </rPh>
    <phoneticPr fontId="1"/>
  </si>
  <si>
    <t>　　イ 後期のスタートの項目があっているか、確認をお願いします。</t>
    <rPh sb="4" eb="6">
      <t>コウキ</t>
    </rPh>
    <rPh sb="12" eb="14">
      <t>コウモク</t>
    </rPh>
    <rPh sb="22" eb="24">
      <t>カクニン</t>
    </rPh>
    <rPh sb="26" eb="27">
      <t>ネガ</t>
    </rPh>
    <phoneticPr fontId="1"/>
  </si>
  <si>
    <t>研修
№</t>
    <rPh sb="0" eb="2">
      <t>ケンシュウ</t>
    </rPh>
    <phoneticPr fontId="1"/>
  </si>
  <si>
    <t>研修項目の具体的内容　※印刷はされません
（研修記録簿に反映されます）</t>
    <rPh sb="0" eb="2">
      <t>ケンシュウ</t>
    </rPh>
    <rPh sb="2" eb="4">
      <t>コウモク</t>
    </rPh>
    <rPh sb="5" eb="8">
      <t>グタイテキ</t>
    </rPh>
    <rPh sb="8" eb="10">
      <t>ナイヨウ</t>
    </rPh>
    <rPh sb="12" eb="14">
      <t>インサツ</t>
    </rPh>
    <rPh sb="22" eb="24">
      <t>ケンシュウ</t>
    </rPh>
    <rPh sb="24" eb="27">
      <t>キロクボ</t>
    </rPh>
    <rPh sb="28" eb="30">
      <t>ハンエイ</t>
    </rPh>
    <phoneticPr fontId="1"/>
  </si>
  <si>
    <t>記録簿内容</t>
    <rPh sb="0" eb="3">
      <t>キロクボ</t>
    </rPh>
    <rPh sb="3" eb="5">
      <t>ナイヨウ</t>
    </rPh>
    <phoneticPr fontId="1"/>
  </si>
  <si>
    <t>記録簿</t>
    <rPh sb="0" eb="3">
      <t>キロクボ</t>
    </rPh>
    <phoneticPr fontId="1"/>
  </si>
  <si>
    <t>記入状況</t>
    <rPh sb="0" eb="2">
      <t>キニュウ</t>
    </rPh>
    <rPh sb="2" eb="4">
      <t>ジョウキョウ</t>
    </rPh>
    <phoneticPr fontId="1"/>
  </si>
  <si>
    <t>後期スタートの研修番号</t>
    <rPh sb="0" eb="2">
      <t>コウキ</t>
    </rPh>
    <rPh sb="7" eb="9">
      <t>ケンシュウ</t>
    </rPh>
    <rPh sb="9" eb="11">
      <t>バンゴウ</t>
    </rPh>
    <phoneticPr fontId="1"/>
  </si>
  <si>
    <t>校内研修
実施回数</t>
    <rPh sb="0" eb="2">
      <t>コウナイ</t>
    </rPh>
    <rPh sb="2" eb="4">
      <t>ケンシュウ</t>
    </rPh>
    <rPh sb="5" eb="7">
      <t>ジッシ</t>
    </rPh>
    <rPh sb="7" eb="9">
      <t>カイスウ</t>
    </rPh>
    <phoneticPr fontId="1"/>
  </si>
  <si>
    <t>前後期</t>
    <rPh sb="0" eb="1">
      <t>ゼン</t>
    </rPh>
    <rPh sb="1" eb="3">
      <t>コウキ</t>
    </rPh>
    <phoneticPr fontId="1"/>
  </si>
  <si>
    <t>前期</t>
    <rPh sb="0" eb="2">
      <t>ゼンキ</t>
    </rPh>
    <phoneticPr fontId="1"/>
  </si>
  <si>
    <t>後期</t>
    <rPh sb="0" eb="2">
      <t>コウキ</t>
    </rPh>
    <phoneticPr fontId="1"/>
  </si>
  <si>
    <t>←実施計画書より10月最初の研修№を入力する！</t>
    <rPh sb="1" eb="3">
      <t>ジッシ</t>
    </rPh>
    <rPh sb="3" eb="6">
      <t>ケイカクショ</t>
    </rPh>
    <rPh sb="10" eb="11">
      <t>ガツ</t>
    </rPh>
    <rPh sb="11" eb="13">
      <t>サイショ</t>
    </rPh>
    <rPh sb="14" eb="16">
      <t>ケンシュウ</t>
    </rPh>
    <rPh sb="18" eb="20">
      <t>ニュウリョク</t>
    </rPh>
    <phoneticPr fontId="1"/>
  </si>
  <si>
    <t>本県教育の現状と課題</t>
  </si>
  <si>
    <t>教員の福利厚生</t>
  </si>
  <si>
    <t>教員としての心構え</t>
  </si>
  <si>
    <t>学校の危機管理</t>
  </si>
  <si>
    <t>保健安全指導の進め方　</t>
  </si>
  <si>
    <t>給食指導の進め方・食育の進め方</t>
  </si>
  <si>
    <t>特別支援教育について</t>
  </si>
  <si>
    <t>学習指導要領と教育課程の編成</t>
  </si>
  <si>
    <t>学校の環境整備　　　　　</t>
  </si>
  <si>
    <t>ＰＴＡ組織と運営　　　　</t>
  </si>
  <si>
    <t>教職員研修の必要性</t>
  </si>
  <si>
    <t>校内研修の必要性</t>
  </si>
  <si>
    <t>へき地教育</t>
  </si>
  <si>
    <t>情報教育・ＩＣＴ活用</t>
  </si>
  <si>
    <t>人権教育</t>
  </si>
  <si>
    <t>平和教育</t>
  </si>
  <si>
    <t>図書館教育の進め方</t>
  </si>
  <si>
    <t>幼・小・中・高連携　　</t>
  </si>
  <si>
    <t>沖縄の伝統文化　　</t>
  </si>
  <si>
    <t>表簿の取り扱い</t>
  </si>
  <si>
    <t>研修の反省と評価　　</t>
  </si>
  <si>
    <t>学級経営計画の作成</t>
  </si>
  <si>
    <t>学級組織の作り方　　　</t>
  </si>
  <si>
    <t>保護者会の進め方　　　</t>
  </si>
  <si>
    <t>教室環境整備の進め方　</t>
  </si>
  <si>
    <t>家庭訪問の進め方　　　　</t>
  </si>
  <si>
    <t>通知票の作成　　　　　　　　</t>
  </si>
  <si>
    <t>学年経営と学級経営の関係　　　</t>
  </si>
  <si>
    <t>年度末の学級事務処理の仕方</t>
  </si>
  <si>
    <t>学級経営の反省と評価（毎学期）</t>
  </si>
  <si>
    <t>基本的な学習態度の形成　</t>
  </si>
  <si>
    <t>児童生徒理解の方法　　　　　　　</t>
  </si>
  <si>
    <t>児童生徒の実態把握･児童生徒の理解の実際</t>
  </si>
  <si>
    <t>集団指導と個別指導の進め方</t>
  </si>
  <si>
    <t>問題行動の理解と指導の進め方</t>
  </si>
  <si>
    <t>教育相談の進め方</t>
  </si>
  <si>
    <t>家庭・地域との連携による生徒指導</t>
  </si>
  <si>
    <t>進路指導の意義と実際</t>
  </si>
  <si>
    <t>生徒指導の意義と実際（いじめ対応含む）</t>
  </si>
  <si>
    <t>問題行動に関する事例研究</t>
  </si>
  <si>
    <t>不登校児童生徒への対応</t>
  </si>
  <si>
    <t>学校における生徒指導体制</t>
  </si>
  <si>
    <t>指導案・週案の書き方　　　　　</t>
  </si>
  <si>
    <t>教科における指導技術　　　　　</t>
  </si>
  <si>
    <t>先輩教師の授業参観（示範授業）</t>
  </si>
  <si>
    <t>初任者代表授業・模擬授業</t>
  </si>
  <si>
    <t>研究授業の実践・評価　　</t>
  </si>
  <si>
    <t>教材研究の方法と実際　　</t>
  </si>
  <si>
    <t>テスト作成と評価の仕方</t>
  </si>
  <si>
    <t>授業の進め方　</t>
  </si>
  <si>
    <t>教科指導と教育機器の活用　　　</t>
  </si>
  <si>
    <t>個に応じた学習指導の進め方と評価</t>
  </si>
  <si>
    <t>教材・教具の作成と活用の方法</t>
  </si>
  <si>
    <t>学習形態の工夫　　　　　　　　</t>
  </si>
  <si>
    <t>年間指導計画の作成　　　　　　</t>
  </si>
  <si>
    <t>授業研究の進め方　　　　　　　　　　</t>
  </si>
  <si>
    <t>道徳教育の意義と進め方</t>
  </si>
  <si>
    <t>研究授業の実践・評価</t>
  </si>
  <si>
    <t>道徳科の時間における評価</t>
  </si>
  <si>
    <t>道徳教育指導計画の作成</t>
  </si>
  <si>
    <t>特別活動の全体計画</t>
  </si>
  <si>
    <t>学級活動の進め方　　　　</t>
  </si>
  <si>
    <t>各内容の特質とその指導　　</t>
  </si>
  <si>
    <t>学校行事の進め方　　　　　</t>
  </si>
  <si>
    <t>児童会・生徒会活動の指導の実際</t>
  </si>
  <si>
    <t>先輩教師の授業参観（示範授業）　　　</t>
  </si>
  <si>
    <t>｢総合的な学習の時間｣の捉え方､実践・評価</t>
  </si>
  <si>
    <t>課題研究の進め方</t>
  </si>
  <si>
    <t>報告書の書き方①  　　</t>
  </si>
  <si>
    <t>報告書の書き方②</t>
  </si>
  <si>
    <t>研究計画書の作成①</t>
  </si>
  <si>
    <t>研究計画書の作成②</t>
  </si>
  <si>
    <t>○</t>
    <phoneticPr fontId="1"/>
  </si>
  <si>
    <t>「一学期の学級経営の反省と評価」</t>
    <rPh sb="1" eb="4">
      <t>イチガッキ</t>
    </rPh>
    <rPh sb="5" eb="7">
      <t>ガッキュウ</t>
    </rPh>
    <rPh sb="7" eb="9">
      <t>ケイエイ</t>
    </rPh>
    <rPh sb="10" eb="12">
      <t>ハンセイ</t>
    </rPh>
    <rPh sb="13" eb="15">
      <t>ヒョウカ</t>
    </rPh>
    <phoneticPr fontId="1"/>
  </si>
  <si>
    <t>「二学期の学級経営の反省と評価」</t>
    <rPh sb="1" eb="4">
      <t>ニガッキ</t>
    </rPh>
    <rPh sb="5" eb="7">
      <t>ガッキュウ</t>
    </rPh>
    <rPh sb="7" eb="9">
      <t>ケイエイ</t>
    </rPh>
    <rPh sb="10" eb="12">
      <t>ハンセイ</t>
    </rPh>
    <rPh sb="13" eb="15">
      <t>ヒョウカ</t>
    </rPh>
    <phoneticPr fontId="1"/>
  </si>
  <si>
    <t>「指導要録の記入の仕方」</t>
    <rPh sb="1" eb="3">
      <t>シドウ</t>
    </rPh>
    <rPh sb="3" eb="5">
      <t>ヨウロク</t>
    </rPh>
    <rPh sb="6" eb="8">
      <t>キニュウ</t>
    </rPh>
    <rPh sb="9" eb="11">
      <t>シカタ</t>
    </rPh>
    <phoneticPr fontId="1"/>
  </si>
  <si>
    <t>「外国語指導案作成及び教材研究」</t>
    <rPh sb="1" eb="4">
      <t>ガイコクゴ</t>
    </rPh>
    <rPh sb="4" eb="7">
      <t>シドウアン</t>
    </rPh>
    <rPh sb="7" eb="9">
      <t>サクセイ</t>
    </rPh>
    <rPh sb="9" eb="10">
      <t>オヨ</t>
    </rPh>
    <rPh sb="11" eb="13">
      <t>キョウザイ</t>
    </rPh>
    <rPh sb="13" eb="15">
      <t>ケンキュウ</t>
    </rPh>
    <phoneticPr fontId="1"/>
  </si>
  <si>
    <t>「前期の成果と課題」</t>
    <rPh sb="1" eb="3">
      <t>ゼンキ</t>
    </rPh>
    <rPh sb="4" eb="6">
      <t>セイカ</t>
    </rPh>
    <rPh sb="7" eb="9">
      <t>カダイ</t>
    </rPh>
    <phoneticPr fontId="1"/>
  </si>
  <si>
    <t>「健康教育の法的根拠　学校保健、他」</t>
    <rPh sb="1" eb="3">
      <t>ケンコウ</t>
    </rPh>
    <rPh sb="3" eb="5">
      <t>キョウイク</t>
    </rPh>
    <rPh sb="6" eb="8">
      <t>ホウテキ</t>
    </rPh>
    <rPh sb="8" eb="10">
      <t>コンキョ</t>
    </rPh>
    <rPh sb="11" eb="13">
      <t>ガッコウ</t>
    </rPh>
    <rPh sb="13" eb="15">
      <t>ホケン</t>
    </rPh>
    <rPh sb="16" eb="17">
      <t>ホカ</t>
    </rPh>
    <phoneticPr fontId="1"/>
  </si>
  <si>
    <t>「週案とは　週案の意義、他」　</t>
    <rPh sb="1" eb="3">
      <t>シュウアン</t>
    </rPh>
    <rPh sb="6" eb="8">
      <t>シュウアン</t>
    </rPh>
    <rPh sb="9" eb="11">
      <t>イギ</t>
    </rPh>
    <rPh sb="12" eb="13">
      <t>ホカ</t>
    </rPh>
    <phoneticPr fontId="1"/>
  </si>
  <si>
    <t>「本校の学校教育目標、他」</t>
    <rPh sb="1" eb="3">
      <t>ホンコウ</t>
    </rPh>
    <rPh sb="4" eb="6">
      <t>ガッコウ</t>
    </rPh>
    <rPh sb="6" eb="8">
      <t>キョウイク</t>
    </rPh>
    <rPh sb="8" eb="10">
      <t>モクヒョウ</t>
    </rPh>
    <rPh sb="11" eb="12">
      <t>ホカ</t>
    </rPh>
    <phoneticPr fontId="1"/>
  </si>
  <si>
    <t>「ねらい　実施方法　留意点、他」</t>
    <rPh sb="5" eb="7">
      <t>ジッシ</t>
    </rPh>
    <rPh sb="7" eb="9">
      <t>ホウホウ</t>
    </rPh>
    <rPh sb="10" eb="13">
      <t>リュウイテン</t>
    </rPh>
    <rPh sb="14" eb="15">
      <t>ホカ</t>
    </rPh>
    <phoneticPr fontId="1"/>
  </si>
  <si>
    <t>「教師としての心構え　教職員の服務、他」</t>
    <rPh sb="1" eb="3">
      <t>キョウシ</t>
    </rPh>
    <rPh sb="7" eb="9">
      <t>ココロガマ</t>
    </rPh>
    <rPh sb="11" eb="14">
      <t>キョウショクイン</t>
    </rPh>
    <rPh sb="15" eb="17">
      <t>フクム</t>
    </rPh>
    <rPh sb="18" eb="19">
      <t>ホカ</t>
    </rPh>
    <phoneticPr fontId="1"/>
  </si>
  <si>
    <t>「算数科授業参観①、他」</t>
    <rPh sb="1" eb="3">
      <t>サンスウ</t>
    </rPh>
    <rPh sb="6" eb="8">
      <t>サンカン</t>
    </rPh>
    <rPh sb="10" eb="11">
      <t>ホカ</t>
    </rPh>
    <phoneticPr fontId="1"/>
  </si>
  <si>
    <t>「学級経営とは　学級経営の内容、他」</t>
    <rPh sb="1" eb="3">
      <t>ガッキュウ</t>
    </rPh>
    <rPh sb="3" eb="5">
      <t>ケイエイ</t>
    </rPh>
    <rPh sb="8" eb="10">
      <t>ガッキュウ</t>
    </rPh>
    <rPh sb="10" eb="12">
      <t>ケイエイ</t>
    </rPh>
    <rPh sb="13" eb="15">
      <t>ナイヨウ</t>
    </rPh>
    <rPh sb="16" eb="17">
      <t>ホカ</t>
    </rPh>
    <phoneticPr fontId="1"/>
  </si>
  <si>
    <t>「一人一人を生かす指導　教材研究の方法、他」</t>
    <rPh sb="1" eb="3">
      <t>ヒトリ</t>
    </rPh>
    <rPh sb="3" eb="5">
      <t>ヒトリ</t>
    </rPh>
    <rPh sb="6" eb="7">
      <t>イ</t>
    </rPh>
    <rPh sb="9" eb="11">
      <t>シドウ</t>
    </rPh>
    <rPh sb="12" eb="14">
      <t>キョウザイ</t>
    </rPh>
    <rPh sb="14" eb="16">
      <t>ケンキュウ</t>
    </rPh>
    <rPh sb="17" eb="19">
      <t>ホウホウ</t>
    </rPh>
    <rPh sb="20" eb="21">
      <t>ホカ</t>
    </rPh>
    <phoneticPr fontId="1"/>
  </si>
  <si>
    <t>「基本的生活習慣の形成、他」</t>
    <rPh sb="1" eb="4">
      <t>キホンテキ</t>
    </rPh>
    <rPh sb="4" eb="6">
      <t>セイカツ</t>
    </rPh>
    <rPh sb="6" eb="8">
      <t>シュウカン</t>
    </rPh>
    <rPh sb="9" eb="11">
      <t>ケイセイ</t>
    </rPh>
    <rPh sb="12" eb="13">
      <t>ホカ</t>
    </rPh>
    <phoneticPr fontId="1"/>
  </si>
  <si>
    <t>「算数科授業実践①、他」</t>
    <rPh sb="1" eb="3">
      <t>サンスウ</t>
    </rPh>
    <rPh sb="10" eb="11">
      <t>ホカ</t>
    </rPh>
    <phoneticPr fontId="1"/>
  </si>
  <si>
    <t>「国語科授業参観②、他」</t>
    <rPh sb="1" eb="3">
      <t>コクゴ</t>
    </rPh>
    <rPh sb="10" eb="11">
      <t>ホカ</t>
    </rPh>
    <phoneticPr fontId="1"/>
  </si>
  <si>
    <t>「授業研究の意義　授業研究の方法、他」</t>
    <rPh sb="1" eb="3">
      <t>ジュギョウ</t>
    </rPh>
    <rPh sb="3" eb="5">
      <t>ケンキュウ</t>
    </rPh>
    <rPh sb="6" eb="8">
      <t>イギ</t>
    </rPh>
    <rPh sb="9" eb="11">
      <t>ジュギョウ</t>
    </rPh>
    <rPh sb="11" eb="13">
      <t>ケンキュウ</t>
    </rPh>
    <rPh sb="14" eb="16">
      <t>ホウホウ</t>
    </rPh>
    <rPh sb="17" eb="18">
      <t>ホカ</t>
    </rPh>
    <phoneticPr fontId="1"/>
  </si>
  <si>
    <t>「理科授業参観③、他」</t>
    <rPh sb="1" eb="3">
      <t>リカ</t>
    </rPh>
    <rPh sb="9" eb="10">
      <t>ホカ</t>
    </rPh>
    <phoneticPr fontId="1"/>
  </si>
  <si>
    <t>「児童理解の内容と方法、他」</t>
    <rPh sb="1" eb="3">
      <t>ジドウ</t>
    </rPh>
    <rPh sb="3" eb="5">
      <t>リカイ</t>
    </rPh>
    <rPh sb="6" eb="8">
      <t>ナイヨウ</t>
    </rPh>
    <rPh sb="9" eb="11">
      <t>ホウホウ</t>
    </rPh>
    <rPh sb="12" eb="13">
      <t>ホカ</t>
    </rPh>
    <phoneticPr fontId="1"/>
  </si>
  <si>
    <t>「国語科授業参観②、他」</t>
    <rPh sb="1" eb="3">
      <t>コクゴ</t>
    </rPh>
    <rPh sb="3" eb="4">
      <t>カ</t>
    </rPh>
    <rPh sb="6" eb="8">
      <t>サンカン</t>
    </rPh>
    <rPh sb="10" eb="11">
      <t>ホカ</t>
    </rPh>
    <phoneticPr fontId="1"/>
  </si>
  <si>
    <t>「体育科授業参観④、他」</t>
    <rPh sb="1" eb="4">
      <t>タイイクカ</t>
    </rPh>
    <rPh sb="4" eb="6">
      <t>ジュギョウ</t>
    </rPh>
    <rPh sb="10" eb="11">
      <t>ホカ</t>
    </rPh>
    <phoneticPr fontId="1"/>
  </si>
  <si>
    <t>「主体的・対話的で深い学びのための授業展開、他」</t>
    <rPh sb="1" eb="4">
      <t>シュタイテキ</t>
    </rPh>
    <rPh sb="5" eb="8">
      <t>タイワテキ</t>
    </rPh>
    <rPh sb="9" eb="10">
      <t>フカ</t>
    </rPh>
    <rPh sb="11" eb="12">
      <t>マナ</t>
    </rPh>
    <rPh sb="17" eb="19">
      <t>ジュギョウ</t>
    </rPh>
    <rPh sb="19" eb="21">
      <t>テンカイ</t>
    </rPh>
    <rPh sb="22" eb="23">
      <t>ホカ</t>
    </rPh>
    <phoneticPr fontId="1"/>
  </si>
  <si>
    <t>「音楽科授業参観⑤、他」</t>
    <rPh sb="1" eb="3">
      <t>オンガク</t>
    </rPh>
    <rPh sb="6" eb="8">
      <t>サンカン</t>
    </rPh>
    <rPh sb="10" eb="11">
      <t>ホカ</t>
    </rPh>
    <phoneticPr fontId="1"/>
  </si>
  <si>
    <t>「通知表の意義と役割　記入上の留意点、他」</t>
    <rPh sb="5" eb="7">
      <t>イギ</t>
    </rPh>
    <rPh sb="8" eb="10">
      <t>ヤクワリ</t>
    </rPh>
    <rPh sb="11" eb="12">
      <t>キ</t>
    </rPh>
    <rPh sb="13" eb="14">
      <t>ジョウ</t>
    </rPh>
    <rPh sb="15" eb="18">
      <t>リュウイテン</t>
    </rPh>
    <rPh sb="19" eb="20">
      <t>ホカ</t>
    </rPh>
    <phoneticPr fontId="1"/>
  </si>
  <si>
    <t>「学習評価の捉え方　基本的な考え方、他」</t>
    <rPh sb="1" eb="3">
      <t>ガクシュウ</t>
    </rPh>
    <rPh sb="3" eb="5">
      <t>ヒョウカ</t>
    </rPh>
    <rPh sb="6" eb="7">
      <t>トラ</t>
    </rPh>
    <rPh sb="8" eb="9">
      <t>カタ</t>
    </rPh>
    <rPh sb="10" eb="13">
      <t>キホンテキ</t>
    </rPh>
    <rPh sb="14" eb="15">
      <t>カンガ</t>
    </rPh>
    <rPh sb="16" eb="17">
      <t>カタ</t>
    </rPh>
    <rPh sb="18" eb="19">
      <t>ホカ</t>
    </rPh>
    <phoneticPr fontId="1"/>
  </si>
  <si>
    <t>「体育科学習指導案の書き方、他」</t>
    <rPh sb="1" eb="4">
      <t>タイイクカ</t>
    </rPh>
    <rPh sb="4" eb="6">
      <t>ガクシュウ</t>
    </rPh>
    <rPh sb="6" eb="9">
      <t>シドウアン</t>
    </rPh>
    <rPh sb="10" eb="11">
      <t>カ</t>
    </rPh>
    <rPh sb="12" eb="13">
      <t>カタ</t>
    </rPh>
    <rPh sb="14" eb="15">
      <t>ホカ</t>
    </rPh>
    <phoneticPr fontId="1"/>
  </si>
  <si>
    <t>「個人面談のねらい　内容　留意点、他」　</t>
    <rPh sb="17" eb="18">
      <t>ホカ</t>
    </rPh>
    <phoneticPr fontId="1"/>
  </si>
  <si>
    <t>「体育科授業実践③、他」</t>
    <rPh sb="1" eb="3">
      <t>タイイク</t>
    </rPh>
    <rPh sb="3" eb="4">
      <t>カ</t>
    </rPh>
    <rPh sb="10" eb="11">
      <t>ホカ</t>
    </rPh>
    <phoneticPr fontId="1"/>
  </si>
  <si>
    <t>「学校給食の目的・意義、他」</t>
    <rPh sb="1" eb="3">
      <t>ガッコウ</t>
    </rPh>
    <rPh sb="3" eb="5">
      <t>キュウショク</t>
    </rPh>
    <rPh sb="6" eb="8">
      <t>モクテキ</t>
    </rPh>
    <rPh sb="9" eb="11">
      <t>イギ</t>
    </rPh>
    <rPh sb="12" eb="13">
      <t>ホカ</t>
    </rPh>
    <phoneticPr fontId="1"/>
  </si>
  <si>
    <t>「外国語授業参観⑥、他」</t>
    <rPh sb="1" eb="4">
      <t>ガイコクゴ</t>
    </rPh>
    <rPh sb="4" eb="6">
      <t>ジュギョウ</t>
    </rPh>
    <rPh sb="6" eb="8">
      <t>サンカン</t>
    </rPh>
    <rPh sb="10" eb="11">
      <t>ホカ</t>
    </rPh>
    <phoneticPr fontId="1"/>
  </si>
  <si>
    <t>「図書館教育の計画、他」</t>
    <rPh sb="1" eb="4">
      <t>トショカン</t>
    </rPh>
    <rPh sb="4" eb="6">
      <t>キョウイク</t>
    </rPh>
    <rPh sb="7" eb="9">
      <t>ケイカク</t>
    </rPh>
    <rPh sb="10" eb="11">
      <t>ホカ</t>
    </rPh>
    <phoneticPr fontId="1"/>
  </si>
  <si>
    <t>「学校行事を通して育成すること、他」</t>
    <rPh sb="1" eb="3">
      <t>ガッコウ</t>
    </rPh>
    <rPh sb="3" eb="5">
      <t>ギョウジ</t>
    </rPh>
    <rPh sb="6" eb="7">
      <t>トオ</t>
    </rPh>
    <rPh sb="9" eb="11">
      <t>イクセイ</t>
    </rPh>
    <rPh sb="16" eb="17">
      <t>ホカ</t>
    </rPh>
    <phoneticPr fontId="1"/>
  </si>
  <si>
    <t>「算数科指導案作成及び教材研究、他」</t>
    <rPh sb="1" eb="3">
      <t>サンスウ</t>
    </rPh>
    <rPh sb="4" eb="7">
      <t>シドウアン</t>
    </rPh>
    <rPh sb="7" eb="9">
      <t>サクセイ</t>
    </rPh>
    <rPh sb="9" eb="10">
      <t>オヨ</t>
    </rPh>
    <rPh sb="11" eb="13">
      <t>キョウザイ</t>
    </rPh>
    <rPh sb="13" eb="15">
      <t>ケンキュウ</t>
    </rPh>
    <rPh sb="16" eb="17">
      <t>ホカ</t>
    </rPh>
    <phoneticPr fontId="1"/>
  </si>
  <si>
    <t>「算数科授業実践④、他」</t>
    <rPh sb="1" eb="3">
      <t>サンスウ</t>
    </rPh>
    <rPh sb="10" eb="11">
      <t>ホカ</t>
    </rPh>
    <phoneticPr fontId="1"/>
  </si>
  <si>
    <t>「平和教育の基本的な考え方、他」</t>
    <rPh sb="1" eb="3">
      <t>ヘイワ</t>
    </rPh>
    <rPh sb="3" eb="5">
      <t>キョウイク</t>
    </rPh>
    <rPh sb="6" eb="9">
      <t>キホンテキ</t>
    </rPh>
    <rPh sb="10" eb="11">
      <t>カンガ</t>
    </rPh>
    <rPh sb="12" eb="13">
      <t>カタ</t>
    </rPh>
    <rPh sb="14" eb="15">
      <t>ホカ</t>
    </rPh>
    <phoneticPr fontId="1"/>
  </si>
  <si>
    <t>「家庭科授業参観⑦、他」</t>
    <rPh sb="1" eb="4">
      <t>カテイカ</t>
    </rPh>
    <rPh sb="4" eb="6">
      <t>ジュギョウ</t>
    </rPh>
    <rPh sb="6" eb="8">
      <t>サンカン</t>
    </rPh>
    <rPh sb="10" eb="11">
      <t>ホカ</t>
    </rPh>
    <phoneticPr fontId="1"/>
  </si>
  <si>
    <t>「教室環境づくりの着眼点」</t>
    <rPh sb="1" eb="3">
      <t>キョウシツ</t>
    </rPh>
    <rPh sb="3" eb="5">
      <t>カンキョウ</t>
    </rPh>
    <rPh sb="9" eb="12">
      <t>チャクガンテン</t>
    </rPh>
    <phoneticPr fontId="1"/>
  </si>
  <si>
    <t>「目標　内容　指導計画、他」</t>
    <rPh sb="1" eb="3">
      <t>モクヒョウ</t>
    </rPh>
    <rPh sb="4" eb="6">
      <t>ナイヨウ</t>
    </rPh>
    <rPh sb="7" eb="9">
      <t>シドウ</t>
    </rPh>
    <rPh sb="9" eb="11">
      <t>ケイカク</t>
    </rPh>
    <rPh sb="12" eb="13">
      <t>ホカ</t>
    </rPh>
    <phoneticPr fontId="1"/>
  </si>
  <si>
    <t>「外国語授業実践⑤、他」</t>
    <rPh sb="1" eb="4">
      <t>ガイコクゴ</t>
    </rPh>
    <rPh sb="4" eb="6">
      <t>ジュギョウ</t>
    </rPh>
    <rPh sb="10" eb="11">
      <t>ホカ</t>
    </rPh>
    <phoneticPr fontId="1"/>
  </si>
  <si>
    <t>「特別活動の目標　特別活動の特質、他」</t>
    <rPh sb="1" eb="3">
      <t>トクベツ</t>
    </rPh>
    <rPh sb="3" eb="5">
      <t>カツドウ</t>
    </rPh>
    <rPh sb="6" eb="8">
      <t>モクヒョウ</t>
    </rPh>
    <rPh sb="9" eb="11">
      <t>トクベツ</t>
    </rPh>
    <rPh sb="11" eb="13">
      <t>カツドウ</t>
    </rPh>
    <rPh sb="14" eb="16">
      <t>トクシツ</t>
    </rPh>
    <rPh sb="17" eb="18">
      <t>ホカ</t>
    </rPh>
    <phoneticPr fontId="1"/>
  </si>
  <si>
    <t>「教育の情報化　情報教育の目標、他」</t>
    <rPh sb="1" eb="3">
      <t>キョウイク</t>
    </rPh>
    <rPh sb="4" eb="6">
      <t>ジョウホウ</t>
    </rPh>
    <rPh sb="6" eb="7">
      <t>カ</t>
    </rPh>
    <rPh sb="8" eb="10">
      <t>ジョウホウ</t>
    </rPh>
    <rPh sb="10" eb="12">
      <t>キョウイク</t>
    </rPh>
    <rPh sb="13" eb="15">
      <t>モクヒョウ</t>
    </rPh>
    <rPh sb="16" eb="17">
      <t>ホカ</t>
    </rPh>
    <phoneticPr fontId="1"/>
  </si>
  <si>
    <t>「学級活動授業参観⑨、他」</t>
    <rPh sb="1" eb="3">
      <t>ガッキュウ</t>
    </rPh>
    <rPh sb="3" eb="5">
      <t>カツドウ</t>
    </rPh>
    <rPh sb="5" eb="7">
      <t>ジュギョウ</t>
    </rPh>
    <rPh sb="7" eb="9">
      <t>サンカン</t>
    </rPh>
    <rPh sb="11" eb="12">
      <t>ホカ</t>
    </rPh>
    <phoneticPr fontId="1"/>
  </si>
  <si>
    <t>「道徳授業参観⑧、他」</t>
    <rPh sb="1" eb="3">
      <t>ドウトク</t>
    </rPh>
    <rPh sb="3" eb="5">
      <t>ジュギョウ</t>
    </rPh>
    <rPh sb="5" eb="7">
      <t>サンカン</t>
    </rPh>
    <rPh sb="9" eb="10">
      <t>ホカ</t>
    </rPh>
    <phoneticPr fontId="1"/>
  </si>
  <si>
    <t>「ほめ方・しかり方のポイント、他」</t>
    <rPh sb="3" eb="4">
      <t>カタ</t>
    </rPh>
    <rPh sb="8" eb="9">
      <t>カタ</t>
    </rPh>
    <rPh sb="15" eb="16">
      <t>ホカ</t>
    </rPh>
    <phoneticPr fontId="1"/>
  </si>
  <si>
    <t>「道徳学習指導案作成及び教材研究」</t>
    <rPh sb="1" eb="3">
      <t>ドウトク</t>
    </rPh>
    <rPh sb="3" eb="5">
      <t>ガクシュウ</t>
    </rPh>
    <rPh sb="5" eb="8">
      <t>シドウアン</t>
    </rPh>
    <rPh sb="8" eb="10">
      <t>サクセイ</t>
    </rPh>
    <rPh sb="10" eb="11">
      <t>オヨ</t>
    </rPh>
    <rPh sb="12" eb="14">
      <t>キョウザイ</t>
    </rPh>
    <rPh sb="14" eb="16">
      <t>ケンキュウ</t>
    </rPh>
    <phoneticPr fontId="1"/>
  </si>
  <si>
    <t>「道徳授業実践⑥、他」</t>
    <rPh sb="1" eb="3">
      <t>ドウトク</t>
    </rPh>
    <rPh sb="3" eb="5">
      <t>ジュギョウ</t>
    </rPh>
    <rPh sb="9" eb="10">
      <t>ホカ</t>
    </rPh>
    <phoneticPr fontId="1"/>
  </si>
  <si>
    <t>「生徒指導における働きかけ」</t>
    <rPh sb="1" eb="3">
      <t>セイト</t>
    </rPh>
    <rPh sb="3" eb="5">
      <t>シドウ</t>
    </rPh>
    <rPh sb="9" eb="10">
      <t>ハタラ</t>
    </rPh>
    <phoneticPr fontId="1"/>
  </si>
  <si>
    <t>「目標　趣旨　全体計画、他」</t>
    <rPh sb="1" eb="3">
      <t>モクヒョウ</t>
    </rPh>
    <rPh sb="4" eb="6">
      <t>シュシ</t>
    </rPh>
    <rPh sb="7" eb="9">
      <t>ゼンタイ</t>
    </rPh>
    <rPh sb="9" eb="11">
      <t>ケイカク</t>
    </rPh>
    <rPh sb="12" eb="13">
      <t>ホカ</t>
    </rPh>
    <phoneticPr fontId="1"/>
  </si>
  <si>
    <t>「ＰＴＡの生い立ち　学校とＰＴＡ　会則、他」</t>
    <rPh sb="5" eb="6">
      <t>オ</t>
    </rPh>
    <rPh sb="7" eb="8">
      <t>タ</t>
    </rPh>
    <rPh sb="10" eb="12">
      <t>ガッコウ</t>
    </rPh>
    <rPh sb="17" eb="19">
      <t>カイソク</t>
    </rPh>
    <rPh sb="20" eb="21">
      <t>ホカ</t>
    </rPh>
    <phoneticPr fontId="1"/>
  </si>
  <si>
    <t>「障がいの理解　特別支援教育のしくみ」</t>
    <rPh sb="1" eb="2">
      <t>ショウ</t>
    </rPh>
    <rPh sb="5" eb="7">
      <t>リカイ</t>
    </rPh>
    <rPh sb="8" eb="10">
      <t>トクベツ</t>
    </rPh>
    <rPh sb="10" eb="12">
      <t>シエン</t>
    </rPh>
    <rPh sb="12" eb="14">
      <t>キョウイク</t>
    </rPh>
    <phoneticPr fontId="1"/>
  </si>
  <si>
    <t>「学級活動授業実践⑦、他」</t>
    <rPh sb="1" eb="3">
      <t>ガッキュウ</t>
    </rPh>
    <rPh sb="3" eb="5">
      <t>カツドウ</t>
    </rPh>
    <rPh sb="5" eb="7">
      <t>ジュギョウ</t>
    </rPh>
    <rPh sb="11" eb="12">
      <t>ホカ</t>
    </rPh>
    <phoneticPr fontId="1"/>
  </si>
  <si>
    <t>「事故の予防　アレルギーへの対応、他」</t>
    <rPh sb="1" eb="3">
      <t>ジコ</t>
    </rPh>
    <rPh sb="4" eb="6">
      <t>ヨボウ</t>
    </rPh>
    <rPh sb="14" eb="16">
      <t>タイオウ</t>
    </rPh>
    <rPh sb="17" eb="18">
      <t>ホカ</t>
    </rPh>
    <phoneticPr fontId="1"/>
  </si>
  <si>
    <t>「本校の校内研修全体計画、他」</t>
    <rPh sb="1" eb="3">
      <t>ホンコウ</t>
    </rPh>
    <rPh sb="4" eb="6">
      <t>コウナイ</t>
    </rPh>
    <rPh sb="6" eb="8">
      <t>ケンシュウ</t>
    </rPh>
    <rPh sb="8" eb="10">
      <t>ゼンタイ</t>
    </rPh>
    <rPh sb="10" eb="12">
      <t>ケイカク</t>
    </rPh>
    <rPh sb="13" eb="14">
      <t>ホカ</t>
    </rPh>
    <phoneticPr fontId="1"/>
  </si>
  <si>
    <t>「本校の環境教育指導計画、他」</t>
    <rPh sb="1" eb="3">
      <t>ホンコウ</t>
    </rPh>
    <rPh sb="4" eb="6">
      <t>カンキョウ</t>
    </rPh>
    <rPh sb="6" eb="8">
      <t>キョウイク</t>
    </rPh>
    <rPh sb="8" eb="10">
      <t>シドウ</t>
    </rPh>
    <rPh sb="10" eb="12">
      <t>ケイカク</t>
    </rPh>
    <rPh sb="13" eb="14">
      <t>ホカ</t>
    </rPh>
    <phoneticPr fontId="1"/>
  </si>
  <si>
    <t>「教育相談の意義と機能　学級担任が行う教育相談、他」</t>
    <rPh sb="1" eb="3">
      <t>キョウイク</t>
    </rPh>
    <rPh sb="3" eb="5">
      <t>ソウダン</t>
    </rPh>
    <rPh sb="6" eb="8">
      <t>イギ</t>
    </rPh>
    <rPh sb="9" eb="11">
      <t>キノウ</t>
    </rPh>
    <rPh sb="12" eb="14">
      <t>ガッキュウ</t>
    </rPh>
    <rPh sb="14" eb="16">
      <t>タンニン</t>
    </rPh>
    <rPh sb="17" eb="18">
      <t>オコナ</t>
    </rPh>
    <rPh sb="19" eb="21">
      <t>キョウイク</t>
    </rPh>
    <rPh sb="21" eb="23">
      <t>ソウダン</t>
    </rPh>
    <rPh sb="24" eb="25">
      <t>ホカ</t>
    </rPh>
    <phoneticPr fontId="1"/>
  </si>
  <si>
    <t>「表簿とは　表簿の種類、他」</t>
    <rPh sb="1" eb="2">
      <t>ヒョウ</t>
    </rPh>
    <rPh sb="2" eb="3">
      <t>ボ</t>
    </rPh>
    <rPh sb="6" eb="7">
      <t>ヒョウ</t>
    </rPh>
    <rPh sb="7" eb="8">
      <t>ボ</t>
    </rPh>
    <rPh sb="9" eb="11">
      <t>シュルイ</t>
    </rPh>
    <rPh sb="12" eb="13">
      <t>ホカ</t>
    </rPh>
    <phoneticPr fontId="1"/>
  </si>
  <si>
    <t>「厚生及び共済制度、他」</t>
    <rPh sb="1" eb="3">
      <t>コウセイ</t>
    </rPh>
    <rPh sb="3" eb="4">
      <t>オヨ</t>
    </rPh>
    <rPh sb="5" eb="7">
      <t>キョウサイ</t>
    </rPh>
    <rPh sb="7" eb="9">
      <t>セイド</t>
    </rPh>
    <rPh sb="10" eb="11">
      <t>ホカ</t>
    </rPh>
    <phoneticPr fontId="1"/>
  </si>
  <si>
    <t>「学級事務、教室内に関すること、他」</t>
    <rPh sb="1" eb="3">
      <t>ガッキュウ</t>
    </rPh>
    <rPh sb="3" eb="5">
      <t>ジム</t>
    </rPh>
    <rPh sb="6" eb="9">
      <t>キョウシツナイ</t>
    </rPh>
    <rPh sb="10" eb="11">
      <t>カン</t>
    </rPh>
    <rPh sb="16" eb="17">
      <t>ホカ</t>
    </rPh>
    <phoneticPr fontId="1"/>
  </si>
  <si>
    <t>「研究の進め方　研究の流れ・内容、他」</t>
    <rPh sb="1" eb="3">
      <t>ケンキュウ</t>
    </rPh>
    <rPh sb="4" eb="5">
      <t>スス</t>
    </rPh>
    <rPh sb="6" eb="7">
      <t>カタ</t>
    </rPh>
    <rPh sb="8" eb="10">
      <t>ケンキュウ</t>
    </rPh>
    <rPh sb="11" eb="12">
      <t>ナガ</t>
    </rPh>
    <rPh sb="14" eb="16">
      <t>ナイヨウ</t>
    </rPh>
    <rPh sb="17" eb="18">
      <t>ホカ</t>
    </rPh>
    <phoneticPr fontId="1"/>
  </si>
  <si>
    <t>「課題研究報告書の書式（スタイル）設定①、他」</t>
    <rPh sb="1" eb="3">
      <t>カダイ</t>
    </rPh>
    <rPh sb="3" eb="5">
      <t>ケンキュウ</t>
    </rPh>
    <rPh sb="5" eb="8">
      <t>ホウコクショ</t>
    </rPh>
    <rPh sb="9" eb="11">
      <t>ショシキ</t>
    </rPh>
    <rPh sb="17" eb="19">
      <t>セッテイ</t>
    </rPh>
    <rPh sb="21" eb="22">
      <t>ホカ</t>
    </rPh>
    <phoneticPr fontId="1"/>
  </si>
  <si>
    <t>「課題研究報告書の書式（スタイル）設定②、他」</t>
    <rPh sb="1" eb="3">
      <t>カダイ</t>
    </rPh>
    <rPh sb="3" eb="5">
      <t>ケンキュウ</t>
    </rPh>
    <rPh sb="5" eb="8">
      <t>ホウコクショ</t>
    </rPh>
    <rPh sb="9" eb="11">
      <t>ショシキ</t>
    </rPh>
    <rPh sb="17" eb="19">
      <t>セッテイ</t>
    </rPh>
    <rPh sb="21" eb="22">
      <t>ホカ</t>
    </rPh>
    <phoneticPr fontId="1"/>
  </si>
  <si>
    <t>「課題研究計画書の様式、他」</t>
    <rPh sb="1" eb="3">
      <t>カダイ</t>
    </rPh>
    <rPh sb="3" eb="5">
      <t>ケンキュウ</t>
    </rPh>
    <rPh sb="5" eb="8">
      <t>ケイカクショ</t>
    </rPh>
    <rPh sb="9" eb="11">
      <t>ヨウシキ</t>
    </rPh>
    <rPh sb="12" eb="13">
      <t>ホカ</t>
    </rPh>
    <phoneticPr fontId="1"/>
  </si>
  <si>
    <t>「課題研究計画書の記入」</t>
    <rPh sb="1" eb="3">
      <t>カダイ</t>
    </rPh>
    <rPh sb="3" eb="5">
      <t>ケンキュウ</t>
    </rPh>
    <rPh sb="5" eb="8">
      <t>ケイカクショ</t>
    </rPh>
    <rPh sb="9" eb="11">
      <t>キニュウ</t>
    </rPh>
    <phoneticPr fontId="1"/>
  </si>
  <si>
    <t>「後期の成果と課題」</t>
    <rPh sb="1" eb="3">
      <t>コウキ</t>
    </rPh>
    <rPh sb="4" eb="6">
      <t>セイカ</t>
    </rPh>
    <rPh sb="7" eb="9">
      <t>カダイ</t>
    </rPh>
    <phoneticPr fontId="1"/>
  </si>
  <si>
    <t>「ねらい　基本方針　全体計画、他」</t>
    <rPh sb="5" eb="7">
      <t>キホン</t>
    </rPh>
    <rPh sb="7" eb="9">
      <t>ホウシン</t>
    </rPh>
    <rPh sb="10" eb="12">
      <t>ゼンタイ</t>
    </rPh>
    <rPh sb="12" eb="14">
      <t>ケイカク</t>
    </rPh>
    <rPh sb="15" eb="16">
      <t>ホカ</t>
    </rPh>
    <phoneticPr fontId="1"/>
  </si>
  <si>
    <t>○学年 ○○○○、他</t>
    <phoneticPr fontId="1"/>
  </si>
  <si>
    <t>理科専科 ○○○○、他</t>
    <rPh sb="0" eb="2">
      <t>リカ</t>
    </rPh>
    <rPh sb="2" eb="4">
      <t>センカ</t>
    </rPh>
    <phoneticPr fontId="1"/>
  </si>
  <si>
    <t>平和担当 ○○、他</t>
    <rPh sb="0" eb="2">
      <t>ヘイワ</t>
    </rPh>
    <rPh sb="2" eb="4">
      <t>タントウ</t>
    </rPh>
    <rPh sb="8" eb="9">
      <t>ホカ</t>
    </rPh>
    <phoneticPr fontId="1"/>
  </si>
  <si>
    <t>○学年 ○○○○、他</t>
    <rPh sb="1" eb="3">
      <t>ガクネン</t>
    </rPh>
    <phoneticPr fontId="1"/>
  </si>
  <si>
    <t>音楽専科 ○○○○、他</t>
    <rPh sb="0" eb="2">
      <t>オンガク</t>
    </rPh>
    <rPh sb="2" eb="4">
      <t>センカ</t>
    </rPh>
    <phoneticPr fontId="1"/>
  </si>
  <si>
    <t>人権担当 ○○、他</t>
    <rPh sb="0" eb="2">
      <t>ジンケン</t>
    </rPh>
    <rPh sb="2" eb="4">
      <t>タントウ</t>
    </rPh>
    <rPh sb="8" eb="9">
      <t>ホカ</t>
    </rPh>
    <phoneticPr fontId="1"/>
  </si>
  <si>
    <t>特活主任 ○○○○、他</t>
    <rPh sb="0" eb="2">
      <t>トッカツ</t>
    </rPh>
    <rPh sb="2" eb="4">
      <t>シュニン</t>
    </rPh>
    <phoneticPr fontId="1"/>
  </si>
  <si>
    <t>生徒指導主任 ○○○○、他</t>
    <rPh sb="0" eb="2">
      <t>セイト</t>
    </rPh>
    <rPh sb="2" eb="4">
      <t>シドウ</t>
    </rPh>
    <rPh sb="4" eb="6">
      <t>シュニン</t>
    </rPh>
    <phoneticPr fontId="1"/>
  </si>
  <si>
    <t>特支教育担当 ○○○○、他</t>
    <rPh sb="0" eb="2">
      <t>トクシ</t>
    </rPh>
    <rPh sb="2" eb="4">
      <t>キョウイク</t>
    </rPh>
    <rPh sb="4" eb="6">
      <t>タントウ</t>
    </rPh>
    <phoneticPr fontId="1"/>
  </si>
  <si>
    <t>研究主任 ○○○○、他</t>
    <rPh sb="0" eb="2">
      <t>ケンキュウ</t>
    </rPh>
    <rPh sb="2" eb="4">
      <t>シュニン</t>
    </rPh>
    <phoneticPr fontId="1"/>
  </si>
  <si>
    <t>教育相談担当 ○○、他</t>
    <rPh sb="0" eb="2">
      <t>キョウイク</t>
    </rPh>
    <rPh sb="2" eb="4">
      <t>ソウダン</t>
    </rPh>
    <rPh sb="4" eb="6">
      <t>タントウ</t>
    </rPh>
    <rPh sb="10" eb="11">
      <t>ホカ</t>
    </rPh>
    <phoneticPr fontId="1"/>
  </si>
  <si>
    <t>事務主査 ○○、他</t>
    <rPh sb="0" eb="2">
      <t>ジム</t>
    </rPh>
    <rPh sb="2" eb="4">
      <t>シュサ</t>
    </rPh>
    <rPh sb="8" eb="9">
      <t>ホカ</t>
    </rPh>
    <phoneticPr fontId="1"/>
  </si>
  <si>
    <t>環境主任 ○○○○、他</t>
    <rPh sb="0" eb="2">
      <t>カンキョウ</t>
    </rPh>
    <rPh sb="2" eb="4">
      <t>シュニン</t>
    </rPh>
    <phoneticPr fontId="1"/>
  </si>
  <si>
    <t>給食主任 ○○○○、他</t>
    <rPh sb="0" eb="2">
      <t>キュウショク</t>
    </rPh>
    <rPh sb="2" eb="4">
      <t>シュニン</t>
    </rPh>
    <rPh sb="10" eb="11">
      <t>ホカ</t>
    </rPh>
    <phoneticPr fontId="1"/>
  </si>
  <si>
    <t>図書館主事 ○○○○</t>
    <rPh sb="0" eb="3">
      <t>トショカン</t>
    </rPh>
    <rPh sb="3" eb="5">
      <t>シュジ</t>
    </rPh>
    <phoneticPr fontId="1"/>
  </si>
  <si>
    <t>養護教諭 ○○○○</t>
    <rPh sb="0" eb="2">
      <t>ヨウゴ</t>
    </rPh>
    <rPh sb="2" eb="4">
      <t>キョウユ</t>
    </rPh>
    <phoneticPr fontId="1"/>
  </si>
  <si>
    <t>道徳主任 ○○○○、他</t>
    <rPh sb="0" eb="2">
      <t>ドウトク</t>
    </rPh>
    <rPh sb="2" eb="4">
      <t>シュニン</t>
    </rPh>
    <rPh sb="10" eb="11">
      <t>ホカ</t>
    </rPh>
    <phoneticPr fontId="1"/>
  </si>
  <si>
    <t>教頭　○○○○、他</t>
    <rPh sb="0" eb="2">
      <t>キョウトウ</t>
    </rPh>
    <rPh sb="8" eb="9">
      <t>ホカ</t>
    </rPh>
    <phoneticPr fontId="1"/>
  </si>
  <si>
    <t>指導教員 ○○　○○</t>
  </si>
  <si>
    <t>指導教員 ○○　○○、他</t>
    <rPh sb="11" eb="12">
      <t>ホカ</t>
    </rPh>
    <phoneticPr fontId="1"/>
  </si>
  <si>
    <t>校長 ○○　○○、他</t>
    <rPh sb="0" eb="2">
      <t>コウチョウ</t>
    </rPh>
    <rPh sb="9" eb="10">
      <t>ホカ</t>
    </rPh>
    <phoneticPr fontId="1"/>
  </si>
  <si>
    <t>指導教員 ○○　○○</t>
    <phoneticPr fontId="1"/>
  </si>
  <si>
    <t>○○立○○小学校</t>
  </si>
  <si>
    <t>○○　○○</t>
  </si>
  <si>
    <t>島尻　太郎</t>
  </si>
  <si>
    <t>教科等</t>
  </si>
  <si>
    <t>教科指導</t>
  </si>
  <si>
    <t>前期</t>
  </si>
  <si>
    <t>一般</t>
  </si>
  <si>
    <t>基礎的素養</t>
  </si>
  <si>
    <t>学級経営</t>
  </si>
  <si>
    <t>生徒指導</t>
  </si>
  <si>
    <t>特別活動</t>
  </si>
  <si>
    <t>後期</t>
  </si>
  <si>
    <t>道徳科</t>
  </si>
  <si>
    <t>総合的な学習の時間</t>
  </si>
  <si>
    <t>課題研究の準備</t>
  </si>
  <si>
    <t/>
  </si>
  <si>
    <t>　　　令和６年度　初任者研修年間指導計画書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ネンカン</t>
    </rPh>
    <rPh sb="16" eb="18">
      <t>シドウ</t>
    </rPh>
    <rPh sb="18" eb="21">
      <t>ケイカクショ</t>
    </rPh>
    <phoneticPr fontId="1"/>
  </si>
  <si>
    <t>〇〇〇立〇〇小学校</t>
    <rPh sb="3" eb="4">
      <t>リュウ</t>
    </rPh>
    <rPh sb="6" eb="7">
      <t>ショウ</t>
    </rPh>
    <rPh sb="7" eb="9">
      <t>ガッコウ</t>
    </rPh>
    <phoneticPr fontId="1"/>
  </si>
  <si>
    <t>〇〇　〇〇</t>
    <phoneticPr fontId="1"/>
  </si>
  <si>
    <t>　　ア 令和６年度より月毎の記載になりました。</t>
    <rPh sb="4" eb="6">
      <t>レイワ</t>
    </rPh>
    <rPh sb="7" eb="9">
      <t>ネンド</t>
    </rPh>
    <rPh sb="11" eb="13">
      <t>ツキゴト</t>
    </rPh>
    <rPh sb="14" eb="16">
      <t>キサイ</t>
    </rPh>
    <phoneticPr fontId="1"/>
  </si>
  <si>
    <t>　　イ 記録簿の様式データ（ワード）は別にあります。</t>
    <rPh sb="4" eb="7">
      <t>キロクボ</t>
    </rPh>
    <rPh sb="8" eb="10">
      <t>ヨウシキ</t>
    </rPh>
    <rPh sb="19" eb="20">
      <t>ベツ</t>
    </rPh>
    <phoneticPr fontId="1"/>
  </si>
  <si>
    <t>　　ア 年間指導計画書のデータが自動で表示されます。</t>
    <rPh sb="4" eb="11">
      <t>ネンカンシドウケイカクショ</t>
    </rPh>
    <rPh sb="16" eb="18">
      <t>ジドウ</t>
    </rPh>
    <rPh sb="19" eb="21">
      <t>ヒョウジ</t>
    </rPh>
    <phoneticPr fontId="1"/>
  </si>
  <si>
    <t>　　ウ データの入力は、『（様式２）年間指導計画書（記入用）』で行います。</t>
    <rPh sb="8" eb="10">
      <t>ニュウリョク</t>
    </rPh>
    <rPh sb="32" eb="33">
      <t>オコナ</t>
    </rPh>
    <phoneticPr fontId="1"/>
  </si>
  <si>
    <t>指導者の役職・分掌
及び指導者名</t>
    <rPh sb="0" eb="3">
      <t>シドウシャ</t>
    </rPh>
    <rPh sb="4" eb="6">
      <t>ヤクショク</t>
    </rPh>
    <rPh sb="7" eb="9">
      <t>ブンショウ</t>
    </rPh>
    <rPh sb="10" eb="11">
      <t>オヨ</t>
    </rPh>
    <rPh sb="12" eb="15">
      <t>シドウシャ</t>
    </rPh>
    <rPh sb="15" eb="16">
      <t>メイ</t>
    </rPh>
    <phoneticPr fontId="1"/>
  </si>
  <si>
    <t>指導者の役職・分掌
及び指導者名</t>
    <phoneticPr fontId="1"/>
  </si>
  <si>
    <t>倫理観・使命感・責任感</t>
    <rPh sb="0" eb="3">
      <t>リンリカン</t>
    </rPh>
    <rPh sb="4" eb="7">
      <t>シメイカン</t>
    </rPh>
    <rPh sb="8" eb="11">
      <t>セキニンカン</t>
    </rPh>
    <phoneticPr fontId="1"/>
  </si>
  <si>
    <t>教育的愛情・人権意識</t>
    <rPh sb="0" eb="3">
      <t>キョウイクテキ</t>
    </rPh>
    <rPh sb="3" eb="5">
      <t>アイジョウ</t>
    </rPh>
    <rPh sb="6" eb="8">
      <t>ジンケン</t>
    </rPh>
    <rPh sb="8" eb="10">
      <t>イシキ</t>
    </rPh>
    <phoneticPr fontId="1"/>
  </si>
  <si>
    <t>豊かな人間性・学び続ける力</t>
    <rPh sb="0" eb="1">
      <t>ユタ</t>
    </rPh>
    <rPh sb="3" eb="6">
      <t>ニンゲンセイ</t>
    </rPh>
    <rPh sb="7" eb="8">
      <t>マナ</t>
    </rPh>
    <rPh sb="9" eb="10">
      <t>ツヅ</t>
    </rPh>
    <rPh sb="12" eb="13">
      <t>チカラ</t>
    </rPh>
    <phoneticPr fontId="1"/>
  </si>
  <si>
    <t>人権を尊重する教育の推進</t>
    <rPh sb="0" eb="2">
      <t>ジンケン</t>
    </rPh>
    <rPh sb="3" eb="5">
      <t>ソンチョウ</t>
    </rPh>
    <rPh sb="7" eb="9">
      <t>キョウイク</t>
    </rPh>
    <rPh sb="10" eb="12">
      <t>スイシン</t>
    </rPh>
    <phoneticPr fontId="1"/>
  </si>
  <si>
    <t>特別な配慮や支援を必要とする児童生徒等への対応</t>
    <rPh sb="0" eb="2">
      <t>トクベツ</t>
    </rPh>
    <rPh sb="3" eb="5">
      <t>ハイリョ</t>
    </rPh>
    <rPh sb="6" eb="8">
      <t>シエン</t>
    </rPh>
    <rPh sb="9" eb="11">
      <t>ヒツヨウ</t>
    </rPh>
    <rPh sb="14" eb="16">
      <t>ジドウ</t>
    </rPh>
    <rPh sb="16" eb="18">
      <t>セイト</t>
    </rPh>
    <rPh sb="18" eb="19">
      <t>トウ</t>
    </rPh>
    <rPh sb="21" eb="23">
      <t>タイオウ</t>
    </rPh>
    <phoneticPr fontId="1"/>
  </si>
  <si>
    <t>児童生徒理解</t>
    <rPh sb="0" eb="2">
      <t>ジドウ</t>
    </rPh>
    <rPh sb="2" eb="4">
      <t>セイト</t>
    </rPh>
    <rPh sb="4" eb="6">
      <t>リカイ</t>
    </rPh>
    <phoneticPr fontId="1"/>
  </si>
  <si>
    <t>個別指導・集団指導</t>
    <rPh sb="0" eb="4">
      <t>コベツシドウ</t>
    </rPh>
    <rPh sb="5" eb="7">
      <t>シュウダン</t>
    </rPh>
    <rPh sb="7" eb="9">
      <t>シドウ</t>
    </rPh>
    <phoneticPr fontId="1"/>
  </si>
  <si>
    <t>連携・協働</t>
    <rPh sb="0" eb="2">
      <t>レンケイ</t>
    </rPh>
    <rPh sb="3" eb="5">
      <t>キョウドウ</t>
    </rPh>
    <phoneticPr fontId="1"/>
  </si>
  <si>
    <t>安全・危機管理</t>
    <rPh sb="0" eb="2">
      <t>アンゼン</t>
    </rPh>
    <rPh sb="3" eb="7">
      <t>キキカンリ</t>
    </rPh>
    <phoneticPr fontId="1"/>
  </si>
  <si>
    <t>課題解決</t>
    <rPh sb="0" eb="2">
      <t>カダイ</t>
    </rPh>
    <rPh sb="2" eb="4">
      <t>カイケツ</t>
    </rPh>
    <phoneticPr fontId="1"/>
  </si>
  <si>
    <t>事務処理</t>
    <rPh sb="0" eb="4">
      <t>ジムショリ</t>
    </rPh>
    <phoneticPr fontId="1"/>
  </si>
  <si>
    <t>情報活用・管理</t>
    <rPh sb="0" eb="4">
      <t>ジョウホウカツヨウ</t>
    </rPh>
    <rPh sb="5" eb="7">
      <t>カンリ</t>
    </rPh>
    <phoneticPr fontId="1"/>
  </si>
  <si>
    <t>指導計画</t>
    <rPh sb="0" eb="4">
      <t>シドウケイカク</t>
    </rPh>
    <phoneticPr fontId="1"/>
  </si>
  <si>
    <t>授業実践・学習評価</t>
    <rPh sb="0" eb="2">
      <t>ジュギョウ</t>
    </rPh>
    <rPh sb="2" eb="4">
      <t>ジッセン</t>
    </rPh>
    <rPh sb="5" eb="7">
      <t>ガクシュウ</t>
    </rPh>
    <rPh sb="7" eb="9">
      <t>ヒョウカ</t>
    </rPh>
    <phoneticPr fontId="1"/>
  </si>
  <si>
    <t>授業研究・改善</t>
    <rPh sb="0" eb="4">
      <t>ジュギョウケンキュウ</t>
    </rPh>
    <rPh sb="5" eb="7">
      <t>カイゼン</t>
    </rPh>
    <phoneticPr fontId="1"/>
  </si>
  <si>
    <t>教員の服務</t>
    <rPh sb="0" eb="2">
      <t>キョウイン</t>
    </rPh>
    <rPh sb="3" eb="5">
      <t>フクム</t>
    </rPh>
    <phoneticPr fontId="1"/>
  </si>
  <si>
    <t>〇</t>
    <phoneticPr fontId="1"/>
  </si>
  <si>
    <t>国際理解教育・ESD・SDGs</t>
    <phoneticPr fontId="1"/>
  </si>
  <si>
    <t>体験的研修</t>
    <rPh sb="0" eb="3">
      <t>タイケンテキ</t>
    </rPh>
    <rPh sb="3" eb="5">
      <t>ケンシュウ</t>
    </rPh>
    <phoneticPr fontId="1"/>
  </si>
  <si>
    <t>企業等研修（１～２日）</t>
    <rPh sb="2" eb="3">
      <t>トウ</t>
    </rPh>
    <phoneticPr fontId="1"/>
  </si>
  <si>
    <t>子供の貧困対策</t>
    <phoneticPr fontId="1"/>
  </si>
  <si>
    <t>発達障がいの理解と対応</t>
    <rPh sb="0" eb="2">
      <t>ハッタツ</t>
    </rPh>
    <rPh sb="2" eb="3">
      <t>ショウ</t>
    </rPh>
    <rPh sb="6" eb="8">
      <t>リカイ</t>
    </rPh>
    <rPh sb="9" eb="11">
      <t>タイオウ</t>
    </rPh>
    <phoneticPr fontId="1"/>
  </si>
  <si>
    <t>特別支援教育について</t>
    <rPh sb="2" eb="4">
      <t>シエン</t>
    </rPh>
    <rPh sb="4" eb="6">
      <t>キョウイク</t>
    </rPh>
    <phoneticPr fontId="1"/>
  </si>
  <si>
    <t>児童生徒理解の方法　　　　　　　</t>
    <phoneticPr fontId="1"/>
  </si>
  <si>
    <t>学級経営の意義</t>
    <rPh sb="5" eb="7">
      <t>イギ</t>
    </rPh>
    <phoneticPr fontId="1"/>
  </si>
  <si>
    <t>キャリア教育</t>
    <rPh sb="4" eb="6">
      <t>キョウイク</t>
    </rPh>
    <phoneticPr fontId="1"/>
  </si>
  <si>
    <t>基本的な学習態度の形成　</t>
    <phoneticPr fontId="1"/>
  </si>
  <si>
    <t>通知表の作成</t>
    <rPh sb="0" eb="3">
      <t>ツウチヒョウ</t>
    </rPh>
    <rPh sb="4" eb="6">
      <t>サクセイ</t>
    </rPh>
    <phoneticPr fontId="1"/>
  </si>
  <si>
    <t>保護者会の進め方</t>
    <rPh sb="0" eb="4">
      <t>ホゴシャカイ</t>
    </rPh>
    <rPh sb="5" eb="6">
      <t>スス</t>
    </rPh>
    <rPh sb="7" eb="8">
      <t>カタ</t>
    </rPh>
    <phoneticPr fontId="1"/>
  </si>
  <si>
    <t>家庭訪問の進め方</t>
    <rPh sb="0" eb="4">
      <t>カテイホウモン</t>
    </rPh>
    <rPh sb="5" eb="6">
      <t>スス</t>
    </rPh>
    <rPh sb="7" eb="8">
      <t>カタ</t>
    </rPh>
    <phoneticPr fontId="1"/>
  </si>
  <si>
    <t>学級通信の作り方</t>
    <rPh sb="0" eb="2">
      <t>ガッキュウ</t>
    </rPh>
    <rPh sb="2" eb="4">
      <t>ツウシン</t>
    </rPh>
    <rPh sb="5" eb="6">
      <t>ツク</t>
    </rPh>
    <rPh sb="7" eb="8">
      <t>カタ</t>
    </rPh>
    <phoneticPr fontId="1"/>
  </si>
  <si>
    <t>PTA組織と運営</t>
    <rPh sb="3" eb="5">
      <t>ソシキ</t>
    </rPh>
    <rPh sb="6" eb="8">
      <t>ウンエイ</t>
    </rPh>
    <phoneticPr fontId="1"/>
  </si>
  <si>
    <t>地域との連携（地域懇談会・人材活用等）</t>
    <rPh sb="0" eb="2">
      <t>チイキ</t>
    </rPh>
    <rPh sb="4" eb="6">
      <t>レンケイ</t>
    </rPh>
    <rPh sb="7" eb="9">
      <t>チイキ</t>
    </rPh>
    <rPh sb="9" eb="12">
      <t>コンダンカイ</t>
    </rPh>
    <rPh sb="13" eb="17">
      <t>ジンザイカツヨウ</t>
    </rPh>
    <rPh sb="17" eb="18">
      <t>トウ</t>
    </rPh>
    <phoneticPr fontId="1"/>
  </si>
  <si>
    <t>学校の危機管理</t>
    <rPh sb="0" eb="2">
      <t>ガッコウ</t>
    </rPh>
    <rPh sb="3" eb="7">
      <t>キキカンリ</t>
    </rPh>
    <phoneticPr fontId="1"/>
  </si>
  <si>
    <t>保健安全指導の進め方</t>
    <rPh sb="0" eb="2">
      <t>ホケン</t>
    </rPh>
    <rPh sb="2" eb="4">
      <t>アンゼン</t>
    </rPh>
    <rPh sb="4" eb="6">
      <t>シドウ</t>
    </rPh>
    <rPh sb="7" eb="8">
      <t>スス</t>
    </rPh>
    <rPh sb="9" eb="10">
      <t>カタ</t>
    </rPh>
    <phoneticPr fontId="1"/>
  </si>
  <si>
    <t>学校の環境整備</t>
    <rPh sb="0" eb="2">
      <t>ガッコウ</t>
    </rPh>
    <rPh sb="3" eb="7">
      <t>カンキョウセイビ</t>
    </rPh>
    <phoneticPr fontId="1"/>
  </si>
  <si>
    <t>学校の教育目標と組織・運営</t>
    <rPh sb="0" eb="2">
      <t>ガッコウ</t>
    </rPh>
    <rPh sb="3" eb="5">
      <t>キョウイク</t>
    </rPh>
    <rPh sb="5" eb="7">
      <t>モクヒョウ</t>
    </rPh>
    <rPh sb="8" eb="10">
      <t>ソシキ</t>
    </rPh>
    <rPh sb="11" eb="13">
      <t>ウンエイ</t>
    </rPh>
    <phoneticPr fontId="1"/>
  </si>
  <si>
    <t>年度当初の学級事務の進め方</t>
    <rPh sb="0" eb="4">
      <t>ネンドトウショ</t>
    </rPh>
    <rPh sb="5" eb="7">
      <t>ガッキュウ</t>
    </rPh>
    <rPh sb="7" eb="9">
      <t>ジム</t>
    </rPh>
    <rPh sb="10" eb="11">
      <t>スス</t>
    </rPh>
    <rPh sb="12" eb="13">
      <t>カタ</t>
    </rPh>
    <phoneticPr fontId="1"/>
  </si>
  <si>
    <t>年度末の学級事務処理の仕方</t>
    <rPh sb="0" eb="3">
      <t>ネンドマツ</t>
    </rPh>
    <rPh sb="4" eb="6">
      <t>ガッキュウ</t>
    </rPh>
    <rPh sb="6" eb="8">
      <t>ジム</t>
    </rPh>
    <rPh sb="8" eb="10">
      <t>ショリ</t>
    </rPh>
    <rPh sb="11" eb="13">
      <t>シカタ</t>
    </rPh>
    <phoneticPr fontId="1"/>
  </si>
  <si>
    <t>表簿の取り扱い</t>
    <rPh sb="0" eb="2">
      <t>ヒョウボ</t>
    </rPh>
    <rPh sb="3" eb="4">
      <t>ト</t>
    </rPh>
    <rPh sb="5" eb="6">
      <t>アツカ</t>
    </rPh>
    <phoneticPr fontId="1"/>
  </si>
  <si>
    <t>授業における児童生徒理解</t>
    <phoneticPr fontId="1"/>
  </si>
  <si>
    <t>課題研究の進め方・報告書の書き方及び研究計画書の作成</t>
    <rPh sb="9" eb="12">
      <t>ホウコクショ</t>
    </rPh>
    <rPh sb="13" eb="14">
      <t>カ</t>
    </rPh>
    <rPh sb="15" eb="16">
      <t>カタ</t>
    </rPh>
    <rPh sb="16" eb="17">
      <t>オヨ</t>
    </rPh>
    <rPh sb="18" eb="23">
      <t>ケンキュウケイカクショ</t>
    </rPh>
    <rPh sb="24" eb="26">
      <t>サクセイ</t>
    </rPh>
    <phoneticPr fontId="1"/>
  </si>
  <si>
    <t>部活動の指導の実際</t>
    <rPh sb="0" eb="3">
      <t>ブカツドウ</t>
    </rPh>
    <rPh sb="4" eb="6">
      <t>シドウ</t>
    </rPh>
    <rPh sb="7" eb="9">
      <t>ジッサイ</t>
    </rPh>
    <phoneticPr fontId="1"/>
  </si>
  <si>
    <t>　② 指導計画書を作成する。</t>
    <rPh sb="3" eb="5">
      <t>シドウ</t>
    </rPh>
    <rPh sb="5" eb="8">
      <t>ケイカクショ</t>
    </rPh>
    <rPh sb="9" eb="11">
      <t>サクセイ</t>
    </rPh>
    <phoneticPr fontId="1"/>
  </si>
  <si>
    <t>　　　令和８年度　初任者研修年間指導計画書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ネンカン</t>
    </rPh>
    <rPh sb="16" eb="18">
      <t>シドウ</t>
    </rPh>
    <rPh sb="18" eb="21">
      <t>ケイカクショ</t>
    </rPh>
    <phoneticPr fontId="1"/>
  </si>
  <si>
    <t>　　　令和８年度　初任者研修指導実施報告書（前期）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シドウ</t>
    </rPh>
    <rPh sb="16" eb="18">
      <t>ジッシ</t>
    </rPh>
    <rPh sb="18" eb="21">
      <t>ホウコクショ</t>
    </rPh>
    <rPh sb="22" eb="24">
      <t>ゼンキ</t>
    </rPh>
    <phoneticPr fontId="1"/>
  </si>
  <si>
    <t>　　　令和８年度　初任者研修指導実施報告書（後期）</t>
    <rPh sb="3" eb="5">
      <t>レイワ</t>
    </rPh>
    <rPh sb="6" eb="8">
      <t>ネンド</t>
    </rPh>
    <rPh sb="9" eb="12">
      <t>ショニンシャ</t>
    </rPh>
    <rPh sb="12" eb="14">
      <t>ケンシュウ</t>
    </rPh>
    <rPh sb="14" eb="16">
      <t>シドウ</t>
    </rPh>
    <rPh sb="16" eb="18">
      <t>ジッシ</t>
    </rPh>
    <rPh sb="18" eb="21">
      <t>ホウコクショ</t>
    </rPh>
    <rPh sb="22" eb="24">
      <t>コウキ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</si>
</sst>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.&quot;"/>
    <numFmt numFmtId="177" formatCode="m/d;@"/>
    <numFmt numFmtId="178" formatCode="[$-411]ggge&quot;年&quot;m&quot;月&quot;d&quot;日&quot;\(aaa\);@"/>
    <numFmt numFmtId="179" formatCode="General&quot;＆&quot;&quot;研修&quot;"/>
    <numFmt numFmtId="180" formatCode="0;0;"/>
    <numFmt numFmtId="181" formatCode="&quot;ID（　&quot;General\ &quot;）&quot;"/>
  </numFmts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3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0" xfId="0" applyFont="1" applyBorder="1" applyAlignment="1">
      <alignment horizontal="center" vertical="center"/>
    </xf>
    <xf numFmtId="179" fontId="2" fillId="4" borderId="35" xfId="0" applyNumberFormat="1" applyFont="1" applyFill="1" applyBorder="1" applyAlignment="1">
      <alignment horizontal="right" vertical="center"/>
    </xf>
    <xf numFmtId="179" fontId="2" fillId="4" borderId="34" xfId="0" applyNumberFormat="1" applyFont="1" applyFill="1" applyBorder="1" applyAlignment="1">
      <alignment horizontal="left" vertical="center"/>
    </xf>
    <xf numFmtId="180" fontId="2" fillId="4" borderId="1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179" fontId="2" fillId="0" borderId="35" xfId="0" applyNumberFormat="1" applyFont="1" applyBorder="1" applyAlignment="1">
      <alignment horizontal="right" vertical="center"/>
    </xf>
    <xf numFmtId="179" fontId="2" fillId="0" borderId="34" xfId="0" applyNumberFormat="1" applyFont="1" applyBorder="1" applyAlignment="1">
      <alignment horizontal="left" vertical="center"/>
    </xf>
    <xf numFmtId="180" fontId="2" fillId="0" borderId="17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180" fontId="2" fillId="0" borderId="0" xfId="0" applyNumberFormat="1" applyFont="1">
      <alignment vertical="center"/>
    </xf>
    <xf numFmtId="180" fontId="2" fillId="0" borderId="1" xfId="0" applyNumberFormat="1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177" fontId="2" fillId="0" borderId="9" xfId="0" applyNumberFormat="1" applyFont="1" applyBorder="1" applyAlignment="1" applyProtection="1">
      <alignment horizontal="center" vertical="center" shrinkToFit="1"/>
      <protection locked="0"/>
    </xf>
    <xf numFmtId="177" fontId="2" fillId="0" borderId="8" xfId="0" applyNumberFormat="1" applyFont="1" applyBorder="1" applyAlignment="1" applyProtection="1">
      <alignment horizontal="center" vertical="center" shrinkToFit="1"/>
      <protection locked="0"/>
    </xf>
    <xf numFmtId="177" fontId="2" fillId="0" borderId="10" xfId="0" applyNumberFormat="1" applyFont="1" applyBorder="1" applyAlignment="1" applyProtection="1">
      <alignment horizontal="center" vertical="center" shrinkToFit="1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180" fontId="2" fillId="5" borderId="1" xfId="0" applyNumberFormat="1" applyFont="1" applyFill="1" applyBorder="1" applyAlignment="1">
      <alignment horizontal="center" vertical="center"/>
    </xf>
    <xf numFmtId="32" fontId="2" fillId="0" borderId="14" xfId="0" applyNumberFormat="1" applyFont="1" applyBorder="1" applyAlignment="1" applyProtection="1">
      <alignment horizontal="left" vertical="center"/>
      <protection locked="0"/>
    </xf>
    <xf numFmtId="32" fontId="2" fillId="0" borderId="3" xfId="0" applyNumberFormat="1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4" borderId="1" xfId="0" applyFont="1" applyFill="1" applyBorder="1" applyAlignment="1" applyProtection="1">
      <alignment vertical="center" shrinkToFit="1"/>
      <protection locked="0"/>
    </xf>
    <xf numFmtId="0" fontId="0" fillId="3" borderId="36" xfId="0" applyFill="1" applyBorder="1">
      <alignment vertical="center"/>
    </xf>
    <xf numFmtId="0" fontId="0" fillId="0" borderId="36" xfId="0" applyBorder="1" applyAlignment="1">
      <alignment horizontal="center" vertical="center"/>
    </xf>
    <xf numFmtId="0" fontId="2" fillId="4" borderId="1" xfId="0" applyFont="1" applyFill="1" applyBorder="1" applyAlignment="1">
      <alignment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81" fontId="6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left" vertical="center"/>
    </xf>
    <xf numFmtId="180" fontId="2" fillId="4" borderId="12" xfId="0" applyNumberFormat="1" applyFont="1" applyFill="1" applyBorder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8" fontId="2" fillId="4" borderId="2" xfId="0" applyNumberFormat="1" applyFont="1" applyFill="1" applyBorder="1" applyAlignment="1">
      <alignment horizontal="right" vertical="center"/>
    </xf>
    <xf numFmtId="178" fontId="2" fillId="4" borderId="6" xfId="0" applyNumberFormat="1" applyFont="1" applyFill="1" applyBorder="1" applyAlignment="1">
      <alignment horizontal="right" vertical="center"/>
    </xf>
    <xf numFmtId="32" fontId="2" fillId="0" borderId="6" xfId="0" applyNumberFormat="1" applyFont="1" applyBorder="1" applyAlignment="1" applyProtection="1">
      <alignment horizontal="right" vertical="center"/>
      <protection locked="0"/>
    </xf>
    <xf numFmtId="178" fontId="2" fillId="4" borderId="13" xfId="0" applyNumberFormat="1" applyFont="1" applyFill="1" applyBorder="1" applyAlignment="1">
      <alignment horizontal="right" vertical="center"/>
    </xf>
    <xf numFmtId="178" fontId="2" fillId="4" borderId="0" xfId="0" applyNumberFormat="1" applyFont="1" applyFill="1" applyAlignment="1">
      <alignment horizontal="right" vertical="center"/>
    </xf>
    <xf numFmtId="32" fontId="2" fillId="0" borderId="0" xfId="0" applyNumberFormat="1" applyFont="1" applyAlignment="1" applyProtection="1">
      <alignment horizontal="right" vertical="center"/>
      <protection locked="0"/>
    </xf>
    <xf numFmtId="0" fontId="2" fillId="0" borderId="11" xfId="0" applyFont="1" applyBorder="1" applyAlignment="1">
      <alignment horizontal="center" vertical="center"/>
    </xf>
    <xf numFmtId="180" fontId="2" fillId="4" borderId="1" xfId="0" applyNumberFormat="1" applyFont="1" applyFill="1" applyBorder="1" applyAlignment="1">
      <alignment horizontal="center" vertical="center" shrinkToFit="1"/>
    </xf>
    <xf numFmtId="180" fontId="2" fillId="4" borderId="21" xfId="0" applyNumberFormat="1" applyFont="1" applyFill="1" applyBorder="1" applyAlignment="1">
      <alignment horizontal="center" vertical="center" shrinkToFit="1"/>
    </xf>
    <xf numFmtId="180" fontId="2" fillId="4" borderId="11" xfId="0" applyNumberFormat="1" applyFont="1" applyFill="1" applyBorder="1" applyAlignment="1">
      <alignment horizontal="center" vertical="center" shrinkToFit="1"/>
    </xf>
    <xf numFmtId="180" fontId="2" fillId="4" borderId="23" xfId="0" applyNumberFormat="1" applyFont="1" applyFill="1" applyBorder="1" applyAlignment="1">
      <alignment horizontal="center" vertical="center" shrinkToFit="1"/>
    </xf>
    <xf numFmtId="178" fontId="2" fillId="4" borderId="32" xfId="0" applyNumberFormat="1" applyFont="1" applyFill="1" applyBorder="1" applyAlignment="1">
      <alignment horizontal="right" vertical="center"/>
    </xf>
    <xf numFmtId="178" fontId="2" fillId="4" borderId="3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 applyProtection="1">
      <alignment horizontal="left" vertical="top" wrapText="1"/>
      <protection locked="0"/>
    </xf>
    <xf numFmtId="0" fontId="2" fillId="0" borderId="27" xfId="0" applyFont="1" applyBorder="1" applyAlignment="1" applyProtection="1">
      <alignment horizontal="left" vertical="top" wrapText="1"/>
      <protection locked="0"/>
    </xf>
    <xf numFmtId="0" fontId="2" fillId="0" borderId="28" xfId="0" applyFont="1" applyBorder="1" applyAlignment="1" applyProtection="1">
      <alignment horizontal="left" vertical="top" wrapText="1"/>
      <protection locked="0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right" vertical="center"/>
    </xf>
    <xf numFmtId="178" fontId="2" fillId="0" borderId="6" xfId="0" applyNumberFormat="1" applyFont="1" applyBorder="1" applyAlignment="1">
      <alignment horizontal="right" vertical="center"/>
    </xf>
    <xf numFmtId="178" fontId="2" fillId="0" borderId="1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0" fontId="2" fillId="0" borderId="11" xfId="0" applyFont="1" applyBorder="1" applyAlignment="1">
      <alignment horizontal="left" vertical="center" shrinkToFit="1"/>
    </xf>
    <xf numFmtId="180" fontId="2" fillId="0" borderId="12" xfId="0" applyNumberFormat="1" applyFont="1" applyBorder="1" applyAlignment="1">
      <alignment horizontal="left" vertical="center" shrinkToFit="1"/>
    </xf>
    <xf numFmtId="180" fontId="2" fillId="0" borderId="1" xfId="0" applyNumberFormat="1" applyFont="1" applyBorder="1" applyAlignment="1">
      <alignment horizontal="center" vertical="center" shrinkToFit="1"/>
    </xf>
    <xf numFmtId="180" fontId="2" fillId="0" borderId="21" xfId="0" applyNumberFormat="1" applyFont="1" applyBorder="1" applyAlignment="1">
      <alignment horizontal="center" vertical="center" shrinkToFit="1"/>
    </xf>
    <xf numFmtId="180" fontId="2" fillId="0" borderId="11" xfId="0" applyNumberFormat="1" applyFont="1" applyBorder="1" applyAlignment="1">
      <alignment horizontal="center" vertical="center" shrinkToFit="1"/>
    </xf>
    <xf numFmtId="180" fontId="2" fillId="0" borderId="23" xfId="0" applyNumberFormat="1" applyFont="1" applyBorder="1" applyAlignment="1">
      <alignment horizontal="center" vertical="center" shrinkToFit="1"/>
    </xf>
    <xf numFmtId="178" fontId="2" fillId="0" borderId="32" xfId="0" applyNumberFormat="1" applyFont="1" applyBorder="1" applyAlignment="1">
      <alignment horizontal="right" vertical="center"/>
    </xf>
    <xf numFmtId="178" fontId="2" fillId="0" borderId="33" xfId="0" applyNumberFormat="1" applyFont="1" applyBorder="1" applyAlignment="1">
      <alignment horizontal="right" vertical="center"/>
    </xf>
    <xf numFmtId="180" fontId="2" fillId="0" borderId="30" xfId="0" applyNumberFormat="1" applyFont="1" applyBorder="1" applyAlignment="1">
      <alignment horizontal="center" vertical="center"/>
    </xf>
    <xf numFmtId="180" fontId="2" fillId="0" borderId="31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180" fontId="2" fillId="0" borderId="12" xfId="0" applyNumberFormat="1" applyFont="1" applyBorder="1" applyAlignment="1">
      <alignment horizontal="left" vertical="center"/>
    </xf>
  </cellXfs>
  <cellStyles count="1"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243355</xdr:colOff>
      <xdr:row>0</xdr:row>
      <xdr:rowOff>193677</xdr:rowOff>
    </xdr:from>
    <xdr:to>
      <xdr:col>22</xdr:col>
      <xdr:colOff>220943</xdr:colOff>
      <xdr:row>7</xdr:row>
      <xdr:rowOff>158379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280649" y="193677"/>
          <a:ext cx="5367618" cy="1623173"/>
        </a:xfrm>
        <a:prstGeom prst="rect">
          <a:avLst/>
        </a:prstGeom>
        <a:solidFill>
          <a:srgbClr val="FFFF00"/>
        </a:solidFill>
        <a:ln w="762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2400">
              <a:solidFill>
                <a:srgbClr val="FF0000"/>
              </a:solidFill>
              <a:latin typeface="AR Pゴシック体S" panose="020B0A00000000000000" pitchFamily="50" charset="-128"/>
              <a:ea typeface="AR Pゴシック体S" panose="020B0A00000000000000" pitchFamily="50" charset="-128"/>
            </a:rPr>
            <a:t>このシートは記載例ですので，変更を加えることはできません。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266700</xdr:rowOff>
    </xdr:from>
    <xdr:to>
      <xdr:col>3</xdr:col>
      <xdr:colOff>219075</xdr:colOff>
      <xdr:row>12</xdr:row>
      <xdr:rowOff>1733550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3019425"/>
          <a:ext cx="2181225" cy="1466850"/>
        </a:xfrm>
        <a:prstGeom prst="wedgeRoundRectCallout">
          <a:avLst>
            <a:gd name="adj1" fmla="val -17340"/>
            <a:gd name="adj2" fmla="val -93838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薄く色が付いているところは、実施計画書で入力したデータが表示されます。</a:t>
          </a:r>
          <a:endParaRPr kumimoji="1" lang="en-US" altLang="ja-JP" sz="1100"/>
        </a:p>
        <a:p>
          <a:pPr algn="l"/>
          <a:r>
            <a:rPr kumimoji="1" lang="ja-JP" altLang="en-US" sz="1100"/>
            <a:t>訂正する場合は、実施計画書のシートで訂正して下さい。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247650</xdr:colOff>
      <xdr:row>12</xdr:row>
      <xdr:rowOff>66675</xdr:rowOff>
    </xdr:from>
    <xdr:to>
      <xdr:col>8</xdr:col>
      <xdr:colOff>266700</xdr:colOff>
      <xdr:row>12</xdr:row>
      <xdr:rowOff>1533525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638425" y="2819400"/>
          <a:ext cx="2181225" cy="1466850"/>
        </a:xfrm>
        <a:prstGeom prst="wedgeRoundRectCallout">
          <a:avLst>
            <a:gd name="adj1" fmla="val -22143"/>
            <a:gd name="adj2" fmla="val -73059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時間は開始時間と終了時間をそれぞれ入力して下さい。</a:t>
          </a:r>
          <a:endParaRPr kumimoji="1" lang="en-US" altLang="ja-JP" sz="1100"/>
        </a:p>
        <a:p>
          <a:pPr algn="l"/>
          <a:r>
            <a:rPr kumimoji="1" lang="ja-JP" altLang="en-US" sz="1100"/>
            <a:t>入力の仕方は、半角英数で</a:t>
          </a:r>
          <a:r>
            <a:rPr kumimoji="1" lang="en-US" altLang="ja-JP" sz="1100"/>
            <a:t>12:20</a:t>
          </a:r>
          <a:r>
            <a:rPr kumimoji="1" lang="ja-JP" altLang="en-US" sz="1100"/>
            <a:t>と入力すると、上記のように表示されます。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9525</xdr:colOff>
      <xdr:row>22</xdr:row>
      <xdr:rowOff>981075</xdr:rowOff>
    </xdr:from>
    <xdr:to>
      <xdr:col>3</xdr:col>
      <xdr:colOff>228600</xdr:colOff>
      <xdr:row>22</xdr:row>
      <xdr:rowOff>1952625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9525" y="8048625"/>
          <a:ext cx="2181225" cy="971550"/>
        </a:xfrm>
        <a:prstGeom prst="wedgeRoundRectCallout">
          <a:avLst>
            <a:gd name="adj1" fmla="val -9043"/>
            <a:gd name="adj2" fmla="val -69163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初任者が記入するところは、時間とこの記録の部分のみとなります。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676275</xdr:colOff>
      <xdr:row>22</xdr:row>
      <xdr:rowOff>1028700</xdr:rowOff>
    </xdr:from>
    <xdr:to>
      <xdr:col>9</xdr:col>
      <xdr:colOff>581025</xdr:colOff>
      <xdr:row>22</xdr:row>
      <xdr:rowOff>2000250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648075" y="8096250"/>
          <a:ext cx="2181225" cy="971550"/>
        </a:xfrm>
        <a:prstGeom prst="wedgeRoundRectCallout">
          <a:avLst>
            <a:gd name="adj1" fmla="val -31750"/>
            <a:gd name="adj2" fmla="val -80928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改行をするときは、「</a:t>
          </a:r>
          <a:r>
            <a:rPr kumimoji="1" lang="en-US" altLang="ja-JP" sz="1100"/>
            <a:t>Alt</a:t>
          </a:r>
          <a:r>
            <a:rPr kumimoji="1" lang="ja-JP" altLang="en-US" sz="1100"/>
            <a:t>」を押しながら「</a:t>
          </a:r>
          <a:r>
            <a:rPr kumimoji="1" lang="en-US" altLang="ja-JP" sz="1100"/>
            <a:t>Enter</a:t>
          </a:r>
          <a:r>
            <a:rPr kumimoji="1" lang="ja-JP" altLang="en-US" sz="1100"/>
            <a:t>」を押して下さい。</a:t>
          </a:r>
          <a:endParaRPr kumimoji="1" lang="en-US" altLang="ja-JP" sz="1100"/>
        </a:p>
      </xdr:txBody>
    </xdr:sp>
    <xdr:clientData/>
  </xdr:twoCellAnchor>
  <xdr:twoCellAnchor>
    <xdr:from>
      <xdr:col>6</xdr:col>
      <xdr:colOff>723900</xdr:colOff>
      <xdr:row>13</xdr:row>
      <xdr:rowOff>85725</xdr:rowOff>
    </xdr:from>
    <xdr:to>
      <xdr:col>9</xdr:col>
      <xdr:colOff>628650</xdr:colOff>
      <xdr:row>19</xdr:row>
      <xdr:rowOff>133350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695700" y="4991100"/>
          <a:ext cx="2181225" cy="1466850"/>
        </a:xfrm>
        <a:prstGeom prst="wedgeRoundRectCallout">
          <a:avLst>
            <a:gd name="adj1" fmla="val -104676"/>
            <a:gd name="adj2" fmla="val 12361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ここは、研修内容の詳細を記入できる欄です。</a:t>
          </a:r>
        </a:p>
        <a:p>
          <a:pPr algn="l"/>
          <a:r>
            <a:rPr kumimoji="1" lang="ja-JP" altLang="en-US" sz="1100"/>
            <a:t>　必要があれば、実施計画書の「項目の具体的内容」に記入して下さい。</a:t>
          </a:r>
          <a:endParaRPr kumimoji="1" lang="en-US" altLang="ja-JP" sz="1100"/>
        </a:p>
      </xdr:txBody>
    </xdr:sp>
    <xdr:clientData/>
  </xdr:twoCellAnchor>
  <xdr:twoCellAnchor>
    <xdr:from>
      <xdr:col>4</xdr:col>
      <xdr:colOff>85725</xdr:colOff>
      <xdr:row>20</xdr:row>
      <xdr:rowOff>142875</xdr:rowOff>
    </xdr:from>
    <xdr:to>
      <xdr:col>8</xdr:col>
      <xdr:colOff>104775</xdr:colOff>
      <xdr:row>22</xdr:row>
      <xdr:rowOff>400050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2476500" y="6715125"/>
          <a:ext cx="2181225" cy="752475"/>
        </a:xfrm>
        <a:prstGeom prst="wedgeRoundRectCallout">
          <a:avLst>
            <a:gd name="adj1" fmla="val -17340"/>
            <a:gd name="adj2" fmla="val -93838"/>
            <a:gd name="adj3" fmla="val 16667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終了時間が</a:t>
          </a:r>
          <a:r>
            <a:rPr kumimoji="1" lang="en-US" altLang="ja-JP" sz="1100"/>
            <a:t>16:45</a:t>
          </a:r>
          <a:r>
            <a:rPr kumimoji="1" lang="ja-JP" altLang="en-US" sz="1100"/>
            <a:t>を過ぎないようにして下さい。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26"/>
  <sheetViews>
    <sheetView tabSelected="1" zoomScaleNormal="100" workbookViewId="0">
      <selection activeCell="G7" sqref="G7"/>
    </sheetView>
  </sheetViews>
  <sheetFormatPr defaultColWidth="9" defaultRowHeight="18"/>
  <cols>
    <col min="1" max="1" width="22.08203125" customWidth="1"/>
    <col min="2" max="2" width="25.5" bestFit="1" customWidth="1"/>
  </cols>
  <sheetData>
    <row r="1" spans="1:3">
      <c r="A1" t="s">
        <v>61</v>
      </c>
    </row>
    <row r="2" spans="1:3">
      <c r="A2" s="45" t="s">
        <v>59</v>
      </c>
      <c r="B2" s="46" t="s">
        <v>262</v>
      </c>
    </row>
    <row r="3" spans="1:3">
      <c r="A3" s="45" t="s">
        <v>25</v>
      </c>
      <c r="B3" s="46" t="s">
        <v>263</v>
      </c>
    </row>
    <row r="4" spans="1:3">
      <c r="A4" s="45" t="s">
        <v>60</v>
      </c>
      <c r="B4" s="46">
        <v>1</v>
      </c>
    </row>
    <row r="5" spans="1:3">
      <c r="A5" s="45" t="s">
        <v>49</v>
      </c>
      <c r="B5" s="46" t="s">
        <v>263</v>
      </c>
    </row>
    <row r="6" spans="1:3">
      <c r="A6" s="45" t="s">
        <v>22</v>
      </c>
      <c r="B6" s="46" t="s">
        <v>263</v>
      </c>
    </row>
    <row r="7" spans="1:3">
      <c r="A7" s="45" t="s">
        <v>24</v>
      </c>
      <c r="B7" s="46" t="s">
        <v>263</v>
      </c>
    </row>
    <row r="8" spans="1:3">
      <c r="A8" s="45" t="s">
        <v>79</v>
      </c>
      <c r="B8" s="46">
        <v>35</v>
      </c>
      <c r="C8" t="s">
        <v>84</v>
      </c>
    </row>
    <row r="10" spans="1:3">
      <c r="A10" t="s">
        <v>62</v>
      </c>
    </row>
    <row r="11" spans="1:3">
      <c r="A11" t="s">
        <v>63</v>
      </c>
    </row>
    <row r="12" spans="1:3">
      <c r="A12" t="s">
        <v>313</v>
      </c>
    </row>
    <row r="13" spans="1:3">
      <c r="A13" t="s">
        <v>64</v>
      </c>
    </row>
    <row r="14" spans="1:3">
      <c r="A14" t="s">
        <v>65</v>
      </c>
    </row>
    <row r="15" spans="1:3">
      <c r="A15" t="s">
        <v>66</v>
      </c>
    </row>
    <row r="16" spans="1:3">
      <c r="A16" t="s">
        <v>67</v>
      </c>
    </row>
    <row r="17" spans="1:1">
      <c r="A17" t="s">
        <v>68</v>
      </c>
    </row>
    <row r="18" spans="1:1">
      <c r="A18" t="s">
        <v>69</v>
      </c>
    </row>
    <row r="19" spans="1:1">
      <c r="A19" t="s">
        <v>70</v>
      </c>
    </row>
    <row r="20" spans="1:1">
      <c r="A20" t="s">
        <v>71</v>
      </c>
    </row>
    <row r="21" spans="1:1">
      <c r="A21" t="s">
        <v>264</v>
      </c>
    </row>
    <row r="22" spans="1:1">
      <c r="A22" t="s">
        <v>265</v>
      </c>
    </row>
    <row r="23" spans="1:1">
      <c r="A23" t="s">
        <v>72</v>
      </c>
    </row>
    <row r="24" spans="1:1">
      <c r="A24" t="s">
        <v>266</v>
      </c>
    </row>
    <row r="25" spans="1:1">
      <c r="A25" t="s">
        <v>73</v>
      </c>
    </row>
    <row r="26" spans="1:1">
      <c r="A26" t="s">
        <v>267</v>
      </c>
    </row>
  </sheetData>
  <sheetProtection selectLockedCells="1"/>
  <phoneticPr fontId="1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94"/>
  <sheetViews>
    <sheetView zoomScaleNormal="100" workbookViewId="0">
      <pane ySplit="2" topLeftCell="A45" activePane="bottomLeft" state="frozen"/>
      <selection pane="bottomLeft" activeCell="E1" sqref="E1:E2"/>
    </sheetView>
  </sheetViews>
  <sheetFormatPr defaultColWidth="9" defaultRowHeight="13"/>
  <cols>
    <col min="1" max="1" width="4.75" style="1" customWidth="1"/>
    <col min="2" max="2" width="7.5" style="2" bestFit="1" customWidth="1"/>
    <col min="3" max="3" width="20.5" style="49" bestFit="1" customWidth="1"/>
    <col min="4" max="4" width="7.25" style="1" customWidth="1"/>
    <col min="5" max="5" width="57.08203125" style="1" bestFit="1" customWidth="1"/>
    <col min="6" max="6" width="6.75" style="2" customWidth="1"/>
    <col min="7" max="10" width="5.25" style="2" customWidth="1"/>
    <col min="11" max="12" width="9" style="1" customWidth="1"/>
    <col min="13" max="13" width="43.83203125" style="1" bestFit="1" customWidth="1"/>
    <col min="14" max="16384" width="9" style="1"/>
  </cols>
  <sheetData>
    <row r="1" spans="1:11">
      <c r="A1" s="50" t="s">
        <v>16</v>
      </c>
      <c r="B1" s="52" t="s">
        <v>2</v>
      </c>
      <c r="C1" s="53" t="s">
        <v>4</v>
      </c>
      <c r="D1" s="57" t="s">
        <v>14</v>
      </c>
      <c r="E1" s="52" t="s">
        <v>3</v>
      </c>
      <c r="F1" s="57" t="s">
        <v>13</v>
      </c>
      <c r="G1" s="52" t="s">
        <v>11</v>
      </c>
      <c r="H1" s="52"/>
      <c r="I1" s="52"/>
      <c r="J1" s="56"/>
      <c r="K1" s="54" t="s">
        <v>80</v>
      </c>
    </row>
    <row r="2" spans="1:11">
      <c r="A2" s="51"/>
      <c r="B2" s="52"/>
      <c r="C2" s="53"/>
      <c r="D2" s="57"/>
      <c r="E2" s="52"/>
      <c r="F2" s="52"/>
      <c r="G2" s="4" t="s">
        <v>12</v>
      </c>
      <c r="H2" s="4" t="s">
        <v>6</v>
      </c>
      <c r="I2" s="4" t="s">
        <v>7</v>
      </c>
      <c r="J2" s="34" t="s">
        <v>8</v>
      </c>
      <c r="K2" s="55"/>
    </row>
    <row r="3" spans="1:11">
      <c r="A3" s="3">
        <v>1</v>
      </c>
      <c r="B3" s="4" t="s">
        <v>15</v>
      </c>
      <c r="C3" s="7" t="s">
        <v>270</v>
      </c>
      <c r="D3" s="5">
        <v>1</v>
      </c>
      <c r="E3" s="6" t="s">
        <v>85</v>
      </c>
      <c r="F3" s="4"/>
      <c r="G3" s="4" t="s">
        <v>157</v>
      </c>
      <c r="H3" s="4"/>
      <c r="I3" s="4" t="s">
        <v>157</v>
      </c>
      <c r="J3" s="4" t="s">
        <v>157</v>
      </c>
      <c r="K3" s="40">
        <f>COUNTIF('（様式２）年間指導計画書（記入用）'!$A$12:$A$111,A3)</f>
        <v>0</v>
      </c>
    </row>
    <row r="4" spans="1:11">
      <c r="A4" s="3">
        <v>2</v>
      </c>
      <c r="B4" s="4" t="s">
        <v>15</v>
      </c>
      <c r="C4" s="7" t="s">
        <v>270</v>
      </c>
      <c r="D4" s="5">
        <v>2</v>
      </c>
      <c r="E4" s="6" t="s">
        <v>285</v>
      </c>
      <c r="F4" s="4" t="s">
        <v>157</v>
      </c>
      <c r="G4" s="4"/>
      <c r="H4" s="4"/>
      <c r="I4" s="4" t="s">
        <v>286</v>
      </c>
      <c r="J4" s="34"/>
      <c r="K4" s="40">
        <f>COUNTIF('（様式２）年間指導計画書（記入用）'!$A$12:$A$111,A4)</f>
        <v>0</v>
      </c>
    </row>
    <row r="5" spans="1:11">
      <c r="A5" s="3">
        <v>3</v>
      </c>
      <c r="B5" s="4" t="s">
        <v>15</v>
      </c>
      <c r="C5" s="7" t="s">
        <v>270</v>
      </c>
      <c r="D5" s="5">
        <v>3</v>
      </c>
      <c r="E5" s="6" t="s">
        <v>86</v>
      </c>
      <c r="F5" s="4" t="s">
        <v>157</v>
      </c>
      <c r="G5" s="4"/>
      <c r="H5" s="4"/>
      <c r="I5" s="4"/>
      <c r="J5" s="4" t="s">
        <v>157</v>
      </c>
      <c r="K5" s="40">
        <f>COUNTIF('（様式２）年間指導計画書（記入用）'!$A$12:$A$111,A5)</f>
        <v>0</v>
      </c>
    </row>
    <row r="6" spans="1:11">
      <c r="A6" s="3">
        <v>4</v>
      </c>
      <c r="B6" s="4" t="s">
        <v>15</v>
      </c>
      <c r="C6" s="7" t="s">
        <v>270</v>
      </c>
      <c r="D6" s="5">
        <v>4</v>
      </c>
      <c r="E6" s="6" t="s">
        <v>87</v>
      </c>
      <c r="F6" s="4" t="s">
        <v>157</v>
      </c>
      <c r="G6" s="4"/>
      <c r="H6" s="4"/>
      <c r="I6" s="4"/>
      <c r="J6" s="34"/>
      <c r="K6" s="40">
        <f>COUNTIF('（様式２）年間指導計画書（記入用）'!$A$12:$A$111,A6)</f>
        <v>0</v>
      </c>
    </row>
    <row r="7" spans="1:11">
      <c r="A7" s="3">
        <v>5</v>
      </c>
      <c r="B7" s="4" t="s">
        <v>15</v>
      </c>
      <c r="C7" s="7" t="s">
        <v>270</v>
      </c>
      <c r="D7" s="5">
        <v>5</v>
      </c>
      <c r="E7" s="6" t="s">
        <v>92</v>
      </c>
      <c r="F7" s="4"/>
      <c r="G7" s="4"/>
      <c r="H7" s="4"/>
      <c r="I7" s="4" t="s">
        <v>157</v>
      </c>
      <c r="J7" s="34"/>
      <c r="K7" s="40">
        <f>COUNTIF('（様式２）年間指導計画書（記入用）'!$A$12:$A$111,A7)</f>
        <v>0</v>
      </c>
    </row>
    <row r="8" spans="1:11">
      <c r="A8" s="3">
        <v>6</v>
      </c>
      <c r="B8" s="4" t="s">
        <v>15</v>
      </c>
      <c r="C8" s="7" t="s">
        <v>270</v>
      </c>
      <c r="D8" s="5">
        <v>6</v>
      </c>
      <c r="E8" s="6" t="s">
        <v>90</v>
      </c>
      <c r="F8" s="4" t="s">
        <v>157</v>
      </c>
      <c r="G8" s="4"/>
      <c r="H8" s="4" t="s">
        <v>157</v>
      </c>
      <c r="I8" s="4"/>
      <c r="J8" s="34"/>
      <c r="K8" s="40">
        <f>COUNTIF('（様式２）年間指導計画書（記入用）'!$A$12:$A$111,A8)</f>
        <v>0</v>
      </c>
    </row>
    <row r="9" spans="1:11">
      <c r="A9" s="3">
        <v>7</v>
      </c>
      <c r="B9" s="4" t="s">
        <v>15</v>
      </c>
      <c r="C9" s="7" t="s">
        <v>270</v>
      </c>
      <c r="D9" s="5">
        <v>7</v>
      </c>
      <c r="E9" s="6" t="s">
        <v>98</v>
      </c>
      <c r="F9" s="4" t="s">
        <v>157</v>
      </c>
      <c r="G9" s="4"/>
      <c r="H9" s="4" t="s">
        <v>157</v>
      </c>
      <c r="I9" s="4" t="s">
        <v>157</v>
      </c>
      <c r="J9" s="34" t="s">
        <v>9</v>
      </c>
      <c r="K9" s="40">
        <f>COUNTIF('（様式２）年間指導計画書（記入用）'!$A$12:$A$111,A9)</f>
        <v>0</v>
      </c>
    </row>
    <row r="10" spans="1:11">
      <c r="A10" s="3">
        <v>8</v>
      </c>
      <c r="B10" s="4" t="s">
        <v>15</v>
      </c>
      <c r="C10" s="7" t="s">
        <v>270</v>
      </c>
      <c r="D10" s="5">
        <v>8</v>
      </c>
      <c r="E10" s="6" t="s">
        <v>287</v>
      </c>
      <c r="F10" s="4"/>
      <c r="G10" s="4"/>
      <c r="H10" s="4" t="s">
        <v>157</v>
      </c>
      <c r="I10" s="4"/>
      <c r="J10" s="34"/>
      <c r="K10" s="40">
        <f>COUNTIF('（様式２）年間指導計画書（記入用）'!$A$12:$A$111,A10)</f>
        <v>0</v>
      </c>
    </row>
    <row r="11" spans="1:11">
      <c r="A11" s="3">
        <v>9</v>
      </c>
      <c r="B11" s="4" t="s">
        <v>15</v>
      </c>
      <c r="C11" s="7" t="s">
        <v>270</v>
      </c>
      <c r="D11" s="5">
        <v>9</v>
      </c>
      <c r="E11" s="6" t="s">
        <v>100</v>
      </c>
      <c r="F11" s="4" t="s">
        <v>157</v>
      </c>
      <c r="G11" s="4"/>
      <c r="H11" s="4"/>
      <c r="I11" s="4" t="s">
        <v>157</v>
      </c>
      <c r="J11" s="4" t="s">
        <v>157</v>
      </c>
      <c r="K11" s="40">
        <f>COUNTIF('（様式２）年間指導計画書（記入用）'!$A$12:$A$111,A11)</f>
        <v>0</v>
      </c>
    </row>
    <row r="12" spans="1:11">
      <c r="A12" s="3">
        <v>10</v>
      </c>
      <c r="B12" s="4" t="s">
        <v>15</v>
      </c>
      <c r="C12" s="7" t="s">
        <v>270</v>
      </c>
      <c r="D12" s="5">
        <v>10</v>
      </c>
      <c r="E12" s="6" t="s">
        <v>97</v>
      </c>
      <c r="F12" s="4"/>
      <c r="G12" s="4"/>
      <c r="H12" s="4" t="s">
        <v>10</v>
      </c>
      <c r="I12" s="4" t="s">
        <v>157</v>
      </c>
      <c r="J12" s="34"/>
      <c r="K12" s="40">
        <f>COUNTIF('（様式２）年間指導計画書（記入用）'!$A$12:$A$111,A12)</f>
        <v>0</v>
      </c>
    </row>
    <row r="13" spans="1:11">
      <c r="A13" s="3">
        <v>11</v>
      </c>
      <c r="B13" s="4" t="s">
        <v>15</v>
      </c>
      <c r="C13" s="7" t="s">
        <v>270</v>
      </c>
      <c r="D13" s="5">
        <v>11</v>
      </c>
      <c r="E13" s="6" t="s">
        <v>101</v>
      </c>
      <c r="F13" s="4" t="s">
        <v>157</v>
      </c>
      <c r="G13" s="4"/>
      <c r="H13" s="4"/>
      <c r="I13" s="4"/>
      <c r="J13" s="4" t="s">
        <v>157</v>
      </c>
      <c r="K13" s="40">
        <f>COUNTIF('（様式２）年間指導計画書（記入用）'!$A$12:$A$111,A13)</f>
        <v>0</v>
      </c>
    </row>
    <row r="14" spans="1:11">
      <c r="A14" s="3">
        <v>12</v>
      </c>
      <c r="B14" s="4" t="s">
        <v>15</v>
      </c>
      <c r="C14" s="7" t="s">
        <v>270</v>
      </c>
      <c r="D14" s="5">
        <v>12</v>
      </c>
      <c r="E14" s="6" t="s">
        <v>102</v>
      </c>
      <c r="F14" s="4" t="s">
        <v>157</v>
      </c>
      <c r="G14" s="4"/>
      <c r="H14" s="4"/>
      <c r="I14" s="4" t="s">
        <v>157</v>
      </c>
      <c r="J14" s="34"/>
      <c r="K14" s="40">
        <f>COUNTIF('（様式２）年間指導計画書（記入用）'!$A$12:$A$111,A14)</f>
        <v>0</v>
      </c>
    </row>
    <row r="15" spans="1:11">
      <c r="A15" s="3">
        <v>13</v>
      </c>
      <c r="B15" s="4" t="s">
        <v>15</v>
      </c>
      <c r="C15" s="7" t="s">
        <v>270</v>
      </c>
      <c r="D15" s="5">
        <v>13</v>
      </c>
      <c r="E15" s="6" t="s">
        <v>103</v>
      </c>
      <c r="F15" s="4" t="s">
        <v>10</v>
      </c>
      <c r="G15" s="4"/>
      <c r="H15" s="4" t="s">
        <v>157</v>
      </c>
      <c r="I15" s="4" t="s">
        <v>10</v>
      </c>
      <c r="J15" s="4" t="s">
        <v>157</v>
      </c>
      <c r="K15" s="40">
        <f>COUNTIF('（様式２）年間指導計画書（記入用）'!$A$12:$A$111,A15)</f>
        <v>0</v>
      </c>
    </row>
    <row r="16" spans="1:11">
      <c r="A16" s="3">
        <v>14</v>
      </c>
      <c r="B16" s="4" t="s">
        <v>15</v>
      </c>
      <c r="C16" s="7" t="s">
        <v>271</v>
      </c>
      <c r="D16" s="5">
        <v>1</v>
      </c>
      <c r="E16" s="6" t="s">
        <v>99</v>
      </c>
      <c r="F16" s="4" t="s">
        <v>157</v>
      </c>
      <c r="G16" s="4"/>
      <c r="H16" s="4"/>
      <c r="I16" s="4" t="s">
        <v>157</v>
      </c>
      <c r="J16" s="4" t="s">
        <v>157</v>
      </c>
      <c r="K16" s="40">
        <f>COUNTIF('（様式２）年間指導計画書（記入用）'!$A$12:$A$111,A16)</f>
        <v>0</v>
      </c>
    </row>
    <row r="17" spans="1:11">
      <c r="A17" s="3">
        <v>15</v>
      </c>
      <c r="B17" s="4" t="s">
        <v>15</v>
      </c>
      <c r="C17" s="7" t="s">
        <v>272</v>
      </c>
      <c r="D17" s="5">
        <v>1</v>
      </c>
      <c r="E17" s="6" t="s">
        <v>95</v>
      </c>
      <c r="F17" s="4"/>
      <c r="G17" s="4"/>
      <c r="H17" s="4"/>
      <c r="I17" s="4" t="s">
        <v>157</v>
      </c>
      <c r="J17" s="34"/>
      <c r="K17" s="40">
        <f>COUNTIF('（様式２）年間指導計画書（記入用）'!$A$12:$A$111,A17)</f>
        <v>0</v>
      </c>
    </row>
    <row r="18" spans="1:11">
      <c r="A18" s="3">
        <v>16</v>
      </c>
      <c r="B18" s="4" t="s">
        <v>15</v>
      </c>
      <c r="C18" s="7" t="s">
        <v>272</v>
      </c>
      <c r="D18" s="5">
        <v>2</v>
      </c>
      <c r="E18" s="6" t="s">
        <v>96</v>
      </c>
      <c r="F18" s="4" t="s">
        <v>157</v>
      </c>
      <c r="G18" s="4"/>
      <c r="H18" s="4"/>
      <c r="I18" s="4"/>
      <c r="J18" s="34"/>
      <c r="K18" s="40">
        <f>COUNTIF('（様式２）年間指導計画書（記入用）'!$A$12:$A$111,A18)</f>
        <v>0</v>
      </c>
    </row>
    <row r="19" spans="1:11">
      <c r="A19" s="3">
        <v>17</v>
      </c>
      <c r="B19" s="4" t="s">
        <v>15</v>
      </c>
      <c r="C19" s="7" t="s">
        <v>272</v>
      </c>
      <c r="D19" s="5">
        <v>3</v>
      </c>
      <c r="E19" s="6" t="s">
        <v>288</v>
      </c>
      <c r="F19" s="4"/>
      <c r="G19" s="4"/>
      <c r="H19" s="4"/>
      <c r="I19" s="4" t="s">
        <v>157</v>
      </c>
      <c r="J19" s="34" t="s">
        <v>286</v>
      </c>
      <c r="K19" s="40">
        <f>COUNTIF('（様式２）年間指導計画書（記入用）'!$A$12:$A$111,A19)</f>
        <v>0</v>
      </c>
    </row>
    <row r="20" spans="1:11">
      <c r="A20" s="3">
        <v>18</v>
      </c>
      <c r="B20" s="4" t="s">
        <v>15</v>
      </c>
      <c r="C20" s="7" t="s">
        <v>272</v>
      </c>
      <c r="D20" s="5">
        <v>4</v>
      </c>
      <c r="E20" s="6" t="s">
        <v>289</v>
      </c>
      <c r="F20" s="4"/>
      <c r="G20" s="4"/>
      <c r="H20" s="4"/>
      <c r="I20" s="4"/>
      <c r="J20" s="4" t="s">
        <v>157</v>
      </c>
      <c r="K20" s="40">
        <f>COUNTIF('（様式２）年間指導計画書（記入用）'!$A$12:$A$111,A20)</f>
        <v>0</v>
      </c>
    </row>
    <row r="21" spans="1:11">
      <c r="A21" s="3">
        <v>19</v>
      </c>
      <c r="B21" s="4" t="s">
        <v>15</v>
      </c>
      <c r="C21" s="7" t="s">
        <v>272</v>
      </c>
      <c r="D21" s="5">
        <v>5</v>
      </c>
      <c r="E21" s="6" t="s">
        <v>105</v>
      </c>
      <c r="F21" s="4" t="s">
        <v>157</v>
      </c>
      <c r="G21" s="4"/>
      <c r="H21" s="4"/>
      <c r="I21" s="4"/>
      <c r="J21" s="34"/>
      <c r="K21" s="40">
        <f>COUNTIF('（様式２）年間指導計画書（記入用）'!$A$12:$A$111,A21)</f>
        <v>0</v>
      </c>
    </row>
    <row r="22" spans="1:11">
      <c r="A22" s="3">
        <v>20</v>
      </c>
      <c r="B22" s="4" t="s">
        <v>15</v>
      </c>
      <c r="C22" s="7" t="s">
        <v>273</v>
      </c>
      <c r="D22" s="5">
        <v>1</v>
      </c>
      <c r="E22" s="6" t="s">
        <v>290</v>
      </c>
      <c r="F22" s="4" t="s">
        <v>157</v>
      </c>
      <c r="G22" s="4" t="s">
        <v>286</v>
      </c>
      <c r="H22" s="4"/>
      <c r="I22" s="4" t="s">
        <v>157</v>
      </c>
      <c r="J22" s="34" t="s">
        <v>9</v>
      </c>
      <c r="K22" s="40">
        <f>COUNTIF('（様式２）年間指導計画書（記入用）'!$A$12:$A$111,A22)</f>
        <v>0</v>
      </c>
    </row>
    <row r="23" spans="1:11">
      <c r="A23" s="3">
        <v>21</v>
      </c>
      <c r="B23" s="4" t="s">
        <v>15</v>
      </c>
      <c r="C23" s="7" t="s">
        <v>274</v>
      </c>
      <c r="D23" s="5">
        <v>1</v>
      </c>
      <c r="E23" s="6" t="s">
        <v>291</v>
      </c>
      <c r="F23" s="4" t="s">
        <v>286</v>
      </c>
      <c r="G23" s="4"/>
      <c r="H23" s="4"/>
      <c r="I23" s="4" t="s">
        <v>286</v>
      </c>
      <c r="J23" s="34"/>
      <c r="K23" s="40">
        <f>COUNTIF('（様式２）年間指導計画書（記入用）'!$A$12:$A$111,A23)</f>
        <v>0</v>
      </c>
    </row>
    <row r="24" spans="1:11">
      <c r="A24" s="3">
        <v>22</v>
      </c>
      <c r="B24" s="4" t="s">
        <v>15</v>
      </c>
      <c r="C24" s="7" t="s">
        <v>274</v>
      </c>
      <c r="D24" s="5">
        <v>2</v>
      </c>
      <c r="E24" s="6" t="s">
        <v>292</v>
      </c>
      <c r="F24" s="4" t="s">
        <v>157</v>
      </c>
      <c r="G24" s="4"/>
      <c r="H24" s="4"/>
      <c r="I24" s="4" t="s">
        <v>157</v>
      </c>
      <c r="J24" s="4"/>
      <c r="K24" s="40">
        <f>COUNTIF('（様式２）年間指導計画書（記入用）'!$A$12:$A$111,A24)</f>
        <v>0</v>
      </c>
    </row>
    <row r="25" spans="1:11">
      <c r="A25" s="3">
        <v>23</v>
      </c>
      <c r="B25" s="4" t="s">
        <v>15</v>
      </c>
      <c r="C25" s="7" t="s">
        <v>275</v>
      </c>
      <c r="D25" s="5">
        <v>1</v>
      </c>
      <c r="E25" s="6" t="s">
        <v>293</v>
      </c>
      <c r="F25" s="4" t="s">
        <v>157</v>
      </c>
      <c r="G25" s="4"/>
      <c r="H25" s="4" t="s">
        <v>286</v>
      </c>
      <c r="I25" s="4" t="s">
        <v>157</v>
      </c>
      <c r="J25" s="4"/>
      <c r="K25" s="40">
        <f>COUNTIF('（様式２）年間指導計画書（記入用）'!$A$12:$A$111,A25)</f>
        <v>0</v>
      </c>
    </row>
    <row r="26" spans="1:11">
      <c r="A26" s="3">
        <v>24</v>
      </c>
      <c r="B26" s="4" t="s">
        <v>15</v>
      </c>
      <c r="C26" s="7" t="s">
        <v>275</v>
      </c>
      <c r="D26" s="5">
        <v>2</v>
      </c>
      <c r="E26" s="6" t="s">
        <v>117</v>
      </c>
      <c r="F26" s="4" t="s">
        <v>157</v>
      </c>
      <c r="G26" s="4"/>
      <c r="H26" s="4"/>
      <c r="I26" s="4"/>
      <c r="J26" s="34"/>
      <c r="K26" s="40">
        <f>COUNTIF('（様式２）年間指導計画書（記入用）'!$A$12:$A$111,A26)</f>
        <v>0</v>
      </c>
    </row>
    <row r="27" spans="1:11">
      <c r="A27" s="3">
        <v>25</v>
      </c>
      <c r="B27" s="4" t="s">
        <v>15</v>
      </c>
      <c r="C27" s="7" t="s">
        <v>275</v>
      </c>
      <c r="D27" s="5">
        <v>3</v>
      </c>
      <c r="E27" s="6" t="s">
        <v>119</v>
      </c>
      <c r="F27" s="4" t="s">
        <v>157</v>
      </c>
      <c r="G27" s="4" t="s">
        <v>286</v>
      </c>
      <c r="H27" s="4"/>
      <c r="I27" s="4" t="s">
        <v>157</v>
      </c>
      <c r="J27" s="34"/>
      <c r="K27" s="40">
        <f>COUNTIF('（様式２）年間指導計画書（記入用）'!$A$12:$A$111,A27)</f>
        <v>0</v>
      </c>
    </row>
    <row r="28" spans="1:11">
      <c r="A28" s="3">
        <v>26</v>
      </c>
      <c r="B28" s="4" t="s">
        <v>15</v>
      </c>
      <c r="C28" s="7" t="s">
        <v>275</v>
      </c>
      <c r="D28" s="5">
        <v>4</v>
      </c>
      <c r="E28" s="6" t="s">
        <v>120</v>
      </c>
      <c r="F28" s="4" t="s">
        <v>157</v>
      </c>
      <c r="G28" s="4"/>
      <c r="H28" s="4"/>
      <c r="I28" s="4" t="s">
        <v>157</v>
      </c>
      <c r="J28" s="34"/>
      <c r="K28" s="40">
        <f>COUNTIF('（様式２）年間指導計画書（記入用）'!$A$12:$A$111,A28)</f>
        <v>0</v>
      </c>
    </row>
    <row r="29" spans="1:11">
      <c r="A29" s="3">
        <v>27</v>
      </c>
      <c r="B29" s="4" t="s">
        <v>15</v>
      </c>
      <c r="C29" s="7" t="s">
        <v>275</v>
      </c>
      <c r="D29" s="5">
        <v>5</v>
      </c>
      <c r="E29" s="6" t="s">
        <v>121</v>
      </c>
      <c r="F29" s="4" t="s">
        <v>157</v>
      </c>
      <c r="G29" s="4"/>
      <c r="H29" s="4"/>
      <c r="I29" s="4"/>
      <c r="J29" s="34"/>
      <c r="K29" s="40">
        <f>COUNTIF('（様式２）年間指導計画書（記入用）'!$A$12:$A$111,A29)</f>
        <v>0</v>
      </c>
    </row>
    <row r="30" spans="1:11">
      <c r="A30" s="3">
        <v>28</v>
      </c>
      <c r="B30" s="4" t="s">
        <v>15</v>
      </c>
      <c r="C30" s="7" t="s">
        <v>275</v>
      </c>
      <c r="D30" s="5">
        <v>6</v>
      </c>
      <c r="E30" s="6" t="s">
        <v>122</v>
      </c>
      <c r="F30" s="4" t="s">
        <v>157</v>
      </c>
      <c r="G30" s="4"/>
      <c r="H30" s="4" t="s">
        <v>10</v>
      </c>
      <c r="I30" s="4" t="s">
        <v>157</v>
      </c>
      <c r="J30" s="34"/>
      <c r="K30" s="40">
        <f>COUNTIF('（様式２）年間指導計画書（記入用）'!$A$12:$A$111,A30)</f>
        <v>0</v>
      </c>
    </row>
    <row r="31" spans="1:11">
      <c r="A31" s="3">
        <v>29</v>
      </c>
      <c r="B31" s="4" t="s">
        <v>15</v>
      </c>
      <c r="C31" s="7" t="s">
        <v>275</v>
      </c>
      <c r="D31" s="5">
        <v>7</v>
      </c>
      <c r="E31" s="6" t="s">
        <v>123</v>
      </c>
      <c r="F31" s="4" t="s">
        <v>157</v>
      </c>
      <c r="G31" s="4" t="s">
        <v>286</v>
      </c>
      <c r="H31" s="4"/>
      <c r="I31" s="4" t="s">
        <v>157</v>
      </c>
      <c r="J31" s="34"/>
      <c r="K31" s="40">
        <f>COUNTIF('（様式２）年間指導計画書（記入用）'!$A$12:$A$111,A31)</f>
        <v>0</v>
      </c>
    </row>
    <row r="32" spans="1:11">
      <c r="A32" s="3">
        <v>30</v>
      </c>
      <c r="B32" s="4" t="s">
        <v>15</v>
      </c>
      <c r="C32" s="7" t="s">
        <v>275</v>
      </c>
      <c r="D32" s="5">
        <v>8</v>
      </c>
      <c r="E32" s="6" t="s">
        <v>124</v>
      </c>
      <c r="F32" s="4" t="s">
        <v>157</v>
      </c>
      <c r="G32" s="4"/>
      <c r="H32" s="4"/>
      <c r="I32" s="4"/>
      <c r="J32" s="34"/>
      <c r="K32" s="40">
        <f>COUNTIF('（様式２）年間指導計画書（記入用）'!$A$12:$A$111,A32)</f>
        <v>0</v>
      </c>
    </row>
    <row r="33" spans="1:11">
      <c r="A33" s="3">
        <v>31</v>
      </c>
      <c r="B33" s="4" t="s">
        <v>15</v>
      </c>
      <c r="C33" s="7" t="s">
        <v>275</v>
      </c>
      <c r="D33" s="5">
        <v>9</v>
      </c>
      <c r="E33" s="6" t="s">
        <v>125</v>
      </c>
      <c r="F33" s="4" t="s">
        <v>157</v>
      </c>
      <c r="G33" s="4" t="s">
        <v>286</v>
      </c>
      <c r="H33" s="4"/>
      <c r="I33" s="4"/>
      <c r="J33" s="34"/>
      <c r="K33" s="40">
        <f>COUNTIF('（様式２）年間指導計画書（記入用）'!$A$12:$A$111,A33)</f>
        <v>0</v>
      </c>
    </row>
    <row r="34" spans="1:11">
      <c r="A34" s="3">
        <v>32</v>
      </c>
      <c r="B34" s="4" t="s">
        <v>15</v>
      </c>
      <c r="C34" s="7" t="s">
        <v>275</v>
      </c>
      <c r="D34" s="5">
        <v>10</v>
      </c>
      <c r="E34" s="6" t="s">
        <v>126</v>
      </c>
      <c r="F34" s="4" t="s">
        <v>157</v>
      </c>
      <c r="G34" s="4" t="s">
        <v>286</v>
      </c>
      <c r="H34" s="4"/>
      <c r="I34" s="4"/>
      <c r="J34" s="34"/>
      <c r="K34" s="40">
        <f>COUNTIF('（様式２）年間指導計画書（記入用）'!$A$12:$A$111,A34)</f>
        <v>0</v>
      </c>
    </row>
    <row r="35" spans="1:11">
      <c r="A35" s="3">
        <v>33</v>
      </c>
      <c r="B35" s="4" t="s">
        <v>15</v>
      </c>
      <c r="C35" s="7" t="s">
        <v>276</v>
      </c>
      <c r="D35" s="5">
        <v>1</v>
      </c>
      <c r="E35" s="6" t="s">
        <v>294</v>
      </c>
      <c r="F35" s="4"/>
      <c r="G35" s="4"/>
      <c r="H35" s="4"/>
      <c r="I35" s="4" t="s">
        <v>286</v>
      </c>
      <c r="J35" s="34"/>
      <c r="K35" s="40">
        <f>COUNTIF('（様式２）年間指導計画書（記入用）'!$A$12:$A$111,A35)</f>
        <v>0</v>
      </c>
    </row>
    <row r="36" spans="1:11">
      <c r="A36" s="3">
        <v>34</v>
      </c>
      <c r="B36" s="4" t="s">
        <v>15</v>
      </c>
      <c r="C36" s="7" t="s">
        <v>276</v>
      </c>
      <c r="D36" s="5">
        <v>2</v>
      </c>
      <c r="E36" s="6" t="s">
        <v>106</v>
      </c>
      <c r="F36" s="4" t="s">
        <v>157</v>
      </c>
      <c r="G36" s="4"/>
      <c r="H36" s="4"/>
      <c r="I36" s="4"/>
      <c r="J36" s="34"/>
      <c r="K36" s="40">
        <f>COUNTIF('（様式２）年間指導計画書（記入用）'!$A$12:$A$111,A36)</f>
        <v>0</v>
      </c>
    </row>
    <row r="37" spans="1:11">
      <c r="A37" s="3">
        <v>35</v>
      </c>
      <c r="B37" s="4" t="s">
        <v>15</v>
      </c>
      <c r="C37" s="7" t="s">
        <v>276</v>
      </c>
      <c r="D37" s="5">
        <v>3</v>
      </c>
      <c r="E37" s="6" t="s">
        <v>107</v>
      </c>
      <c r="F37" s="4" t="s">
        <v>157</v>
      </c>
      <c r="G37" s="4"/>
      <c r="H37" s="4"/>
      <c r="I37" s="4"/>
      <c r="J37" s="34"/>
      <c r="K37" s="40">
        <f>COUNTIF('（様式２）年間指導計画書（記入用）'!$A$12:$A$111,A37)</f>
        <v>0</v>
      </c>
    </row>
    <row r="38" spans="1:11">
      <c r="A38" s="3">
        <v>36</v>
      </c>
      <c r="B38" s="4" t="s">
        <v>15</v>
      </c>
      <c r="C38" s="7" t="s">
        <v>276</v>
      </c>
      <c r="D38" s="5">
        <v>4</v>
      </c>
      <c r="E38" s="6" t="s">
        <v>118</v>
      </c>
      <c r="F38" s="4" t="s">
        <v>157</v>
      </c>
      <c r="G38" s="4" t="s">
        <v>286</v>
      </c>
      <c r="H38" s="4"/>
      <c r="I38" s="4"/>
      <c r="J38" s="34"/>
      <c r="K38" s="40">
        <f>COUNTIF('（様式２）年間指導計画書（記入用）'!$A$12:$A$111,A38)</f>
        <v>0</v>
      </c>
    </row>
    <row r="39" spans="1:11">
      <c r="A39" s="3">
        <v>37</v>
      </c>
      <c r="B39" s="4" t="s">
        <v>15</v>
      </c>
      <c r="C39" s="7" t="s">
        <v>276</v>
      </c>
      <c r="D39" s="5">
        <v>5</v>
      </c>
      <c r="E39" s="6" t="s">
        <v>295</v>
      </c>
      <c r="F39" s="4"/>
      <c r="G39" s="4"/>
      <c r="H39" s="4"/>
      <c r="I39" s="4" t="s">
        <v>286</v>
      </c>
      <c r="J39" s="34" t="s">
        <v>286</v>
      </c>
      <c r="K39" s="40">
        <f>COUNTIF('（様式２）年間指導計画書（記入用）'!$A$12:$A$111,A39)</f>
        <v>0</v>
      </c>
    </row>
    <row r="40" spans="1:11">
      <c r="A40" s="3">
        <v>38</v>
      </c>
      <c r="B40" s="4" t="s">
        <v>15</v>
      </c>
      <c r="C40" s="7" t="s">
        <v>276</v>
      </c>
      <c r="D40" s="5">
        <v>6</v>
      </c>
      <c r="E40" s="6" t="s">
        <v>296</v>
      </c>
      <c r="F40" s="4" t="s">
        <v>157</v>
      </c>
      <c r="G40" s="4"/>
      <c r="H40" s="4"/>
      <c r="I40" s="4"/>
      <c r="J40" s="34"/>
      <c r="K40" s="40">
        <f>COUNTIF('（様式２）年間指導計画書（記入用）'!$A$12:$A$111,A40)</f>
        <v>0</v>
      </c>
    </row>
    <row r="41" spans="1:11">
      <c r="A41" s="3">
        <v>39</v>
      </c>
      <c r="B41" s="4" t="s">
        <v>15</v>
      </c>
      <c r="C41" s="7" t="s">
        <v>276</v>
      </c>
      <c r="D41" s="5">
        <v>7</v>
      </c>
      <c r="E41" s="6" t="s">
        <v>109</v>
      </c>
      <c r="F41" s="4" t="s">
        <v>157</v>
      </c>
      <c r="G41" s="4"/>
      <c r="H41" s="4"/>
      <c r="I41" s="4"/>
      <c r="J41" s="34"/>
      <c r="K41" s="40">
        <f>COUNTIF('（様式２）年間指導計画書（記入用）'!$A$12:$A$111,A41)</f>
        <v>0</v>
      </c>
    </row>
    <row r="42" spans="1:11">
      <c r="A42" s="3">
        <v>40</v>
      </c>
      <c r="B42" s="4" t="s">
        <v>15</v>
      </c>
      <c r="C42" s="7" t="s">
        <v>276</v>
      </c>
      <c r="D42" s="5">
        <v>8</v>
      </c>
      <c r="E42" s="6" t="s">
        <v>297</v>
      </c>
      <c r="F42" s="4" t="s">
        <v>157</v>
      </c>
      <c r="G42" s="4"/>
      <c r="H42" s="4"/>
      <c r="I42" s="4"/>
      <c r="J42" s="34"/>
      <c r="K42" s="40">
        <f>COUNTIF('（様式２）年間指導計画書（記入用）'!$A$12:$A$111,A42)</f>
        <v>0</v>
      </c>
    </row>
    <row r="43" spans="1:11">
      <c r="A43" s="3">
        <v>41</v>
      </c>
      <c r="B43" s="4" t="s">
        <v>15</v>
      </c>
      <c r="C43" s="7" t="s">
        <v>276</v>
      </c>
      <c r="D43" s="5">
        <v>9</v>
      </c>
      <c r="E43" s="6" t="s">
        <v>112</v>
      </c>
      <c r="F43" s="4" t="s">
        <v>157</v>
      </c>
      <c r="G43" s="4"/>
      <c r="H43" s="4"/>
      <c r="I43" s="4"/>
      <c r="J43" s="34"/>
      <c r="K43" s="40">
        <f>COUNTIF('（様式２）年間指導計画書（記入用）'!$A$12:$A$111,A43)</f>
        <v>0</v>
      </c>
    </row>
    <row r="44" spans="1:11">
      <c r="A44" s="3">
        <v>42</v>
      </c>
      <c r="B44" s="4" t="s">
        <v>15</v>
      </c>
      <c r="C44" s="7" t="s">
        <v>276</v>
      </c>
      <c r="D44" s="5">
        <v>10</v>
      </c>
      <c r="E44" s="6" t="s">
        <v>114</v>
      </c>
      <c r="F44" s="4" t="s">
        <v>157</v>
      </c>
      <c r="G44" s="4"/>
      <c r="H44" s="4"/>
      <c r="I44" s="4" t="s">
        <v>9</v>
      </c>
      <c r="J44" s="34"/>
      <c r="K44" s="40">
        <f>COUNTIF('（様式２）年間指導計画書（記入用）'!$A$12:$A$111,A44)</f>
        <v>0</v>
      </c>
    </row>
    <row r="45" spans="1:11">
      <c r="A45" s="3">
        <v>43</v>
      </c>
      <c r="B45" s="4" t="s">
        <v>15</v>
      </c>
      <c r="C45" s="7" t="s">
        <v>277</v>
      </c>
      <c r="D45" s="5">
        <v>1</v>
      </c>
      <c r="E45" s="6" t="s">
        <v>298</v>
      </c>
      <c r="F45" s="4" t="s">
        <v>157</v>
      </c>
      <c r="G45" s="4"/>
      <c r="H45" s="4"/>
      <c r="I45" s="4"/>
      <c r="J45" s="34"/>
      <c r="K45" s="40">
        <f>COUNTIF('（様式２）年間指導計画書（記入用）'!$A$12:$A$111,A45)</f>
        <v>0</v>
      </c>
    </row>
    <row r="46" spans="1:11">
      <c r="A46" s="3">
        <v>44</v>
      </c>
      <c r="B46" s="4" t="s">
        <v>15</v>
      </c>
      <c r="C46" s="7" t="s">
        <v>277</v>
      </c>
      <c r="D46" s="5">
        <v>2</v>
      </c>
      <c r="E46" s="6" t="s">
        <v>299</v>
      </c>
      <c r="F46" s="4" t="s">
        <v>157</v>
      </c>
      <c r="G46" s="4"/>
      <c r="H46" s="4"/>
      <c r="I46" s="4"/>
      <c r="J46" s="34"/>
      <c r="K46" s="40">
        <f>COUNTIF('（様式２）年間指導計画書（記入用）'!$A$12:$A$111,A46)</f>
        <v>0</v>
      </c>
    </row>
    <row r="47" spans="1:11">
      <c r="A47" s="3">
        <v>45</v>
      </c>
      <c r="B47" s="4" t="s">
        <v>15</v>
      </c>
      <c r="C47" s="7" t="s">
        <v>277</v>
      </c>
      <c r="D47" s="5">
        <v>3</v>
      </c>
      <c r="E47" s="6" t="s">
        <v>300</v>
      </c>
      <c r="F47" s="4" t="s">
        <v>157</v>
      </c>
      <c r="G47" s="4"/>
      <c r="H47" s="4"/>
      <c r="I47" s="4"/>
      <c r="J47" s="34"/>
      <c r="K47" s="40">
        <f>COUNTIF('（様式２）年間指導計画書（記入用）'!$A$12:$A$111,A47)</f>
        <v>0</v>
      </c>
    </row>
    <row r="48" spans="1:11">
      <c r="A48" s="3">
        <v>46</v>
      </c>
      <c r="B48" s="4" t="s">
        <v>15</v>
      </c>
      <c r="C48" s="7" t="s">
        <v>277</v>
      </c>
      <c r="D48" s="5">
        <v>4</v>
      </c>
      <c r="E48" s="6" t="s">
        <v>301</v>
      </c>
      <c r="F48" s="4" t="s">
        <v>157</v>
      </c>
      <c r="G48" s="4"/>
      <c r="H48" s="4"/>
      <c r="I48" s="4"/>
      <c r="J48" s="34"/>
      <c r="K48" s="40">
        <f>COUNTIF('（様式２）年間指導計画書（記入用）'!$A$12:$A$111,A48)</f>
        <v>0</v>
      </c>
    </row>
    <row r="49" spans="1:11">
      <c r="A49" s="3">
        <v>47</v>
      </c>
      <c r="B49" s="4" t="s">
        <v>15</v>
      </c>
      <c r="C49" s="7" t="s">
        <v>277</v>
      </c>
      <c r="D49" s="5">
        <v>5</v>
      </c>
      <c r="E49" s="6" t="s">
        <v>302</v>
      </c>
      <c r="F49" s="4" t="s">
        <v>157</v>
      </c>
      <c r="G49" s="4"/>
      <c r="H49" s="4"/>
      <c r="I49" s="4"/>
      <c r="J49" s="34"/>
      <c r="K49" s="40">
        <f>COUNTIF('（様式２）年間指導計画書（記入用）'!$A$12:$A$111,A49)</f>
        <v>0</v>
      </c>
    </row>
    <row r="50" spans="1:11">
      <c r="A50" s="3">
        <v>48</v>
      </c>
      <c r="B50" s="4" t="s">
        <v>15</v>
      </c>
      <c r="C50" s="7" t="s">
        <v>278</v>
      </c>
      <c r="D50" s="5">
        <v>1</v>
      </c>
      <c r="E50" s="6" t="s">
        <v>303</v>
      </c>
      <c r="F50" s="4" t="s">
        <v>157</v>
      </c>
      <c r="G50" s="4"/>
      <c r="H50" s="4"/>
      <c r="I50" s="4" t="s">
        <v>286</v>
      </c>
      <c r="J50" s="34"/>
      <c r="K50" s="40">
        <f>COUNTIF('（様式２）年間指導計画書（記入用）'!$A$12:$A$111,A50)</f>
        <v>0</v>
      </c>
    </row>
    <row r="51" spans="1:11">
      <c r="A51" s="3">
        <v>49</v>
      </c>
      <c r="B51" s="4" t="s">
        <v>15</v>
      </c>
      <c r="C51" s="7" t="s">
        <v>278</v>
      </c>
      <c r="D51" s="5">
        <v>2</v>
      </c>
      <c r="E51" s="6" t="s">
        <v>304</v>
      </c>
      <c r="F51" s="4" t="s">
        <v>157</v>
      </c>
      <c r="G51" s="4"/>
      <c r="H51" s="4"/>
      <c r="I51" s="4"/>
      <c r="J51" s="34"/>
      <c r="K51" s="40">
        <f>COUNTIF('（様式２）年間指導計画書（記入用）'!$A$12:$A$111,A51)</f>
        <v>0</v>
      </c>
    </row>
    <row r="52" spans="1:11">
      <c r="A52" s="3">
        <v>50</v>
      </c>
      <c r="B52" s="4" t="s">
        <v>15</v>
      </c>
      <c r="C52" s="7" t="s">
        <v>278</v>
      </c>
      <c r="D52" s="5">
        <v>3</v>
      </c>
      <c r="E52" s="6" t="s">
        <v>305</v>
      </c>
      <c r="F52" s="4" t="s">
        <v>157</v>
      </c>
      <c r="G52" s="4"/>
      <c r="H52" s="4"/>
      <c r="I52" s="4"/>
      <c r="J52" s="34"/>
      <c r="K52" s="40">
        <f>COUNTIF('（様式２）年間指導計画書（記入用）'!$A$12:$A$111,A52)</f>
        <v>0</v>
      </c>
    </row>
    <row r="53" spans="1:11">
      <c r="A53" s="3">
        <v>51</v>
      </c>
      <c r="B53" s="4" t="s">
        <v>15</v>
      </c>
      <c r="C53" s="7" t="s">
        <v>279</v>
      </c>
      <c r="D53" s="5">
        <v>1</v>
      </c>
      <c r="E53" s="6" t="s">
        <v>306</v>
      </c>
      <c r="F53" s="4" t="s">
        <v>157</v>
      </c>
      <c r="G53" s="4"/>
      <c r="H53" s="4"/>
      <c r="I53" s="4"/>
      <c r="J53" s="34"/>
      <c r="K53" s="40">
        <f>COUNTIF('（様式２）年間指導計画書（記入用）'!$A$12:$A$111,A53)</f>
        <v>0</v>
      </c>
    </row>
    <row r="54" spans="1:11">
      <c r="A54" s="3">
        <v>52</v>
      </c>
      <c r="B54" s="4" t="s">
        <v>15</v>
      </c>
      <c r="C54" s="7" t="s">
        <v>280</v>
      </c>
      <c r="D54" s="5">
        <v>1</v>
      </c>
      <c r="E54" s="6" t="s">
        <v>307</v>
      </c>
      <c r="F54" s="4" t="s">
        <v>157</v>
      </c>
      <c r="G54" s="4"/>
      <c r="H54" s="4" t="s">
        <v>10</v>
      </c>
      <c r="I54" s="4"/>
      <c r="J54" s="34"/>
      <c r="K54" s="40">
        <f>COUNTIF('（様式２）年間指導計画書（記入用）'!$A$12:$A$111,A54)</f>
        <v>0</v>
      </c>
    </row>
    <row r="55" spans="1:11">
      <c r="A55" s="3">
        <v>53</v>
      </c>
      <c r="B55" s="4" t="s">
        <v>15</v>
      </c>
      <c r="C55" s="7" t="s">
        <v>280</v>
      </c>
      <c r="D55" s="5">
        <v>2</v>
      </c>
      <c r="E55" s="6" t="s">
        <v>308</v>
      </c>
      <c r="F55" s="4" t="s">
        <v>157</v>
      </c>
      <c r="G55" s="4"/>
      <c r="H55" s="4"/>
      <c r="I55" s="4"/>
      <c r="J55" s="34"/>
      <c r="K55" s="40">
        <f>COUNTIF('（様式２）年間指導計画書（記入用）'!$A$12:$A$111,A55)</f>
        <v>0</v>
      </c>
    </row>
    <row r="56" spans="1:11">
      <c r="A56" s="3">
        <v>54</v>
      </c>
      <c r="B56" s="4" t="s">
        <v>15</v>
      </c>
      <c r="C56" s="7" t="s">
        <v>281</v>
      </c>
      <c r="D56" s="5">
        <v>1</v>
      </c>
      <c r="E56" s="6" t="s">
        <v>309</v>
      </c>
      <c r="F56" s="4" t="s">
        <v>157</v>
      </c>
      <c r="G56" s="4"/>
      <c r="H56" s="4"/>
      <c r="I56" s="4"/>
      <c r="J56" s="34"/>
      <c r="K56" s="40">
        <f>COUNTIF('（様式２）年間指導計画書（記入用）'!$A$12:$A$111,A56)</f>
        <v>0</v>
      </c>
    </row>
    <row r="57" spans="1:11">
      <c r="A57" s="3">
        <v>55</v>
      </c>
      <c r="B57" s="4" t="s">
        <v>17</v>
      </c>
      <c r="C57" s="7" t="s">
        <v>282</v>
      </c>
      <c r="D57" s="5">
        <v>1</v>
      </c>
      <c r="E57" s="6" t="s">
        <v>127</v>
      </c>
      <c r="F57" s="4" t="s">
        <v>157</v>
      </c>
      <c r="G57" s="4"/>
      <c r="H57" s="4"/>
      <c r="I57" s="4"/>
      <c r="J57" s="34"/>
      <c r="K57" s="40">
        <f>COUNTIF('（様式２）年間指導計画書（記入用）'!$A$12:$A$111,A57)</f>
        <v>0</v>
      </c>
    </row>
    <row r="58" spans="1:11">
      <c r="A58" s="3">
        <v>56</v>
      </c>
      <c r="B58" s="4" t="s">
        <v>17</v>
      </c>
      <c r="C58" s="7" t="s">
        <v>282</v>
      </c>
      <c r="D58" s="5">
        <v>2</v>
      </c>
      <c r="E58" s="6" t="s">
        <v>128</v>
      </c>
      <c r="F58" s="4" t="s">
        <v>157</v>
      </c>
      <c r="G58" s="4"/>
      <c r="H58" s="4"/>
      <c r="I58" s="4"/>
      <c r="J58" s="34"/>
      <c r="K58" s="40">
        <f>COUNTIF('（様式２）年間指導計画書（記入用）'!$A$12:$A$111,A58)</f>
        <v>0</v>
      </c>
    </row>
    <row r="59" spans="1:11">
      <c r="A59" s="3">
        <v>57</v>
      </c>
      <c r="B59" s="4" t="s">
        <v>17</v>
      </c>
      <c r="C59" s="7" t="s">
        <v>282</v>
      </c>
      <c r="D59" s="5">
        <v>3</v>
      </c>
      <c r="E59" s="6" t="s">
        <v>132</v>
      </c>
      <c r="F59" s="4" t="s">
        <v>157</v>
      </c>
      <c r="G59" s="4"/>
      <c r="H59" s="4"/>
      <c r="I59" s="4"/>
      <c r="J59" s="34"/>
      <c r="K59" s="40">
        <f>COUNTIF('（様式２）年間指導計画書（記入用）'!$A$12:$A$111,A59)</f>
        <v>0</v>
      </c>
    </row>
    <row r="60" spans="1:11">
      <c r="A60" s="3">
        <v>58</v>
      </c>
      <c r="B60" s="4" t="s">
        <v>17</v>
      </c>
      <c r="C60" s="7" t="s">
        <v>282</v>
      </c>
      <c r="D60" s="5">
        <v>4</v>
      </c>
      <c r="E60" s="6" t="s">
        <v>137</v>
      </c>
      <c r="F60" s="4" t="s">
        <v>157</v>
      </c>
      <c r="G60" s="4"/>
      <c r="H60" s="4"/>
      <c r="I60" s="4"/>
      <c r="J60" s="34"/>
      <c r="K60" s="40">
        <f>COUNTIF('（様式２）年間指導計画書（記入用）'!$A$12:$A$111,A60)</f>
        <v>0</v>
      </c>
    </row>
    <row r="61" spans="1:11">
      <c r="A61" s="3">
        <v>59</v>
      </c>
      <c r="B61" s="4" t="s">
        <v>17</v>
      </c>
      <c r="C61" s="7" t="s">
        <v>282</v>
      </c>
      <c r="D61" s="5">
        <v>5</v>
      </c>
      <c r="E61" s="6" t="s">
        <v>134</v>
      </c>
      <c r="F61" s="4" t="s">
        <v>157</v>
      </c>
      <c r="G61" s="4"/>
      <c r="H61" s="4"/>
      <c r="I61" s="4"/>
      <c r="J61" s="34"/>
      <c r="K61" s="40">
        <f>COUNTIF('（様式２）年間指導計画書（記入用）'!$A$12:$A$111,A61)</f>
        <v>0</v>
      </c>
    </row>
    <row r="62" spans="1:11">
      <c r="A62" s="3">
        <v>60</v>
      </c>
      <c r="B62" s="4" t="s">
        <v>17</v>
      </c>
      <c r="C62" s="7" t="s">
        <v>282</v>
      </c>
      <c r="D62" s="5">
        <v>6</v>
      </c>
      <c r="E62" s="6" t="s">
        <v>138</v>
      </c>
      <c r="F62" s="4" t="s">
        <v>157</v>
      </c>
      <c r="G62" s="4"/>
      <c r="H62" s="4"/>
      <c r="I62" s="4"/>
      <c r="J62" s="34"/>
      <c r="K62" s="40">
        <f>COUNTIF('（様式２）年間指導計画書（記入用）'!$A$12:$A$111,A62)</f>
        <v>0</v>
      </c>
    </row>
    <row r="63" spans="1:11">
      <c r="A63" s="3">
        <v>61</v>
      </c>
      <c r="B63" s="4" t="s">
        <v>17</v>
      </c>
      <c r="C63" s="7" t="s">
        <v>282</v>
      </c>
      <c r="D63" s="5">
        <v>7</v>
      </c>
      <c r="E63" s="6" t="s">
        <v>139</v>
      </c>
      <c r="F63" s="4" t="s">
        <v>157</v>
      </c>
      <c r="G63" s="4"/>
      <c r="H63" s="4"/>
      <c r="I63" s="4"/>
      <c r="J63" s="34"/>
      <c r="K63" s="40">
        <f>COUNTIF('（様式２）年間指導計画書（記入用）'!$A$12:$A$111,A63)</f>
        <v>0</v>
      </c>
    </row>
    <row r="64" spans="1:11">
      <c r="A64" s="3">
        <v>62</v>
      </c>
      <c r="B64" s="4" t="s">
        <v>17</v>
      </c>
      <c r="C64" s="7" t="s">
        <v>282</v>
      </c>
      <c r="D64" s="5">
        <v>8</v>
      </c>
      <c r="E64" s="6" t="s">
        <v>141</v>
      </c>
      <c r="F64" s="4" t="s">
        <v>157</v>
      </c>
      <c r="G64" s="4" t="s">
        <v>286</v>
      </c>
      <c r="H64" s="4"/>
      <c r="I64" s="4" t="s">
        <v>286</v>
      </c>
      <c r="J64" s="34"/>
      <c r="K64" s="40">
        <f>COUNTIF('（様式２）年間指導計画書（記入用）'!$A$12:$A$111,A64)</f>
        <v>0</v>
      </c>
    </row>
    <row r="65" spans="1:11">
      <c r="A65" s="3">
        <v>63</v>
      </c>
      <c r="B65" s="4" t="s">
        <v>17</v>
      </c>
      <c r="C65" s="7" t="s">
        <v>282</v>
      </c>
      <c r="D65" s="5">
        <v>9</v>
      </c>
      <c r="E65" s="6" t="s">
        <v>144</v>
      </c>
      <c r="F65" s="4" t="s">
        <v>157</v>
      </c>
      <c r="G65" s="4"/>
      <c r="H65" s="4"/>
      <c r="I65" s="4"/>
      <c r="J65" s="34"/>
      <c r="K65" s="40">
        <f>COUNTIF('（様式２）年間指導計画書（記入用）'!$A$12:$A$111,A65)</f>
        <v>0</v>
      </c>
    </row>
    <row r="66" spans="1:11">
      <c r="A66" s="3">
        <v>64</v>
      </c>
      <c r="B66" s="4" t="s">
        <v>17</v>
      </c>
      <c r="C66" s="7" t="s">
        <v>282</v>
      </c>
      <c r="D66" s="5">
        <v>10</v>
      </c>
      <c r="E66" s="6" t="s">
        <v>140</v>
      </c>
      <c r="F66" s="4" t="s">
        <v>157</v>
      </c>
      <c r="G66" s="4"/>
      <c r="H66" s="4"/>
      <c r="I66" s="4"/>
      <c r="J66" s="34"/>
      <c r="K66" s="40">
        <f>COUNTIF('（様式２）年間指導計画書（記入用）'!$A$12:$A$111,A66)</f>
        <v>0</v>
      </c>
    </row>
    <row r="67" spans="1:11">
      <c r="A67" s="3">
        <v>65</v>
      </c>
      <c r="B67" s="4" t="s">
        <v>17</v>
      </c>
      <c r="C67" s="7" t="s">
        <v>283</v>
      </c>
      <c r="D67" s="5">
        <v>1</v>
      </c>
      <c r="E67" s="6" t="s">
        <v>129</v>
      </c>
      <c r="F67" s="4" t="s">
        <v>157</v>
      </c>
      <c r="G67" s="4"/>
      <c r="H67" s="4"/>
      <c r="I67" s="4" t="s">
        <v>157</v>
      </c>
      <c r="J67" s="34"/>
      <c r="K67" s="40">
        <f>COUNTIF('（様式２）年間指導計画書（記入用）'!$A$12:$A$111,A67)</f>
        <v>0</v>
      </c>
    </row>
    <row r="68" spans="1:11">
      <c r="A68" s="3">
        <v>66</v>
      </c>
      <c r="B68" s="4" t="s">
        <v>17</v>
      </c>
      <c r="C68" s="7" t="s">
        <v>283</v>
      </c>
      <c r="D68" s="5">
        <v>2</v>
      </c>
      <c r="E68" s="6" t="s">
        <v>130</v>
      </c>
      <c r="F68" s="4"/>
      <c r="G68" s="4"/>
      <c r="H68" s="4"/>
      <c r="I68" s="4" t="s">
        <v>157</v>
      </c>
      <c r="J68" s="34"/>
      <c r="K68" s="40">
        <f>COUNTIF('（様式２）年間指導計画書（記入用）'!$A$12:$A$111,A68)</f>
        <v>0</v>
      </c>
    </row>
    <row r="69" spans="1:11">
      <c r="A69" s="3">
        <v>67</v>
      </c>
      <c r="B69" s="4" t="s">
        <v>17</v>
      </c>
      <c r="C69" s="7" t="s">
        <v>283</v>
      </c>
      <c r="D69" s="5">
        <v>3</v>
      </c>
      <c r="E69" s="6" t="s">
        <v>310</v>
      </c>
      <c r="F69" s="4" t="s">
        <v>157</v>
      </c>
      <c r="G69" s="4"/>
      <c r="H69" s="4" t="s">
        <v>10</v>
      </c>
      <c r="I69" s="4"/>
      <c r="J69" s="34"/>
      <c r="K69" s="40">
        <f>COUNTIF('（様式２）年間指導計画書（記入用）'!$A$12:$A$111,A69)</f>
        <v>0</v>
      </c>
    </row>
    <row r="70" spans="1:11">
      <c r="A70" s="3">
        <v>68</v>
      </c>
      <c r="B70" s="4" t="s">
        <v>17</v>
      </c>
      <c r="C70" s="7" t="s">
        <v>283</v>
      </c>
      <c r="D70" s="5">
        <v>4</v>
      </c>
      <c r="E70" s="6" t="s">
        <v>133</v>
      </c>
      <c r="F70" s="4" t="s">
        <v>157</v>
      </c>
      <c r="G70" s="4"/>
      <c r="H70" s="4" t="s">
        <v>286</v>
      </c>
      <c r="I70" s="4"/>
      <c r="J70" s="34"/>
      <c r="K70" s="40">
        <f>COUNTIF('（様式２）年間指導計画書（記入用）'!$A$12:$A$111,A70)</f>
        <v>0</v>
      </c>
    </row>
    <row r="71" spans="1:11">
      <c r="A71" s="3">
        <v>69</v>
      </c>
      <c r="B71" s="4" t="s">
        <v>17</v>
      </c>
      <c r="C71" s="7" t="s">
        <v>283</v>
      </c>
      <c r="D71" s="5">
        <v>5</v>
      </c>
      <c r="E71" s="6" t="s">
        <v>135</v>
      </c>
      <c r="F71" s="4" t="s">
        <v>157</v>
      </c>
      <c r="G71" s="4"/>
      <c r="H71" s="4"/>
      <c r="I71" s="4" t="s">
        <v>286</v>
      </c>
      <c r="J71" s="34"/>
      <c r="K71" s="40">
        <f>COUNTIF('（様式２）年間指導計画書（記入用）'!$A$12:$A$111,A71)</f>
        <v>0</v>
      </c>
    </row>
    <row r="72" spans="1:11">
      <c r="A72" s="3">
        <v>70</v>
      </c>
      <c r="B72" s="4" t="s">
        <v>17</v>
      </c>
      <c r="C72" s="7" t="s">
        <v>283</v>
      </c>
      <c r="D72" s="5">
        <v>6</v>
      </c>
      <c r="E72" s="6" t="s">
        <v>136</v>
      </c>
      <c r="F72" s="4" t="s">
        <v>157</v>
      </c>
      <c r="G72" s="4"/>
      <c r="H72" s="4"/>
      <c r="I72" s="4" t="s">
        <v>286</v>
      </c>
      <c r="J72" s="34"/>
      <c r="K72" s="40">
        <f>COUNTIF('（様式２）年間指導計画書（記入用）'!$A$12:$A$111,A72)</f>
        <v>0</v>
      </c>
    </row>
    <row r="73" spans="1:11">
      <c r="A73" s="3">
        <v>71</v>
      </c>
      <c r="B73" s="4" t="s">
        <v>17</v>
      </c>
      <c r="C73" s="7" t="s">
        <v>283</v>
      </c>
      <c r="D73" s="5">
        <v>7</v>
      </c>
      <c r="E73" s="6" t="s">
        <v>143</v>
      </c>
      <c r="F73" s="4" t="s">
        <v>157</v>
      </c>
      <c r="G73" s="4"/>
      <c r="H73" s="4"/>
      <c r="I73" s="4"/>
      <c r="J73" s="34"/>
      <c r="K73" s="40">
        <f>COUNTIF('（様式２）年間指導計画書（記入用）'!$A$12:$A$111,A73)</f>
        <v>0</v>
      </c>
    </row>
    <row r="74" spans="1:11">
      <c r="A74" s="3">
        <v>72</v>
      </c>
      <c r="B74" s="4" t="s">
        <v>17</v>
      </c>
      <c r="C74" s="7" t="s">
        <v>283</v>
      </c>
      <c r="D74" s="5">
        <v>8</v>
      </c>
      <c r="E74" s="6" t="s">
        <v>151</v>
      </c>
      <c r="F74" s="4" t="s">
        <v>157</v>
      </c>
      <c r="G74" s="4"/>
      <c r="H74" s="4"/>
      <c r="I74" s="4"/>
      <c r="J74" s="34"/>
      <c r="K74" s="40">
        <f>COUNTIF('（様式２）年間指導計画書（記入用）'!$A$12:$A$111,A74)</f>
        <v>0</v>
      </c>
    </row>
    <row r="75" spans="1:11">
      <c r="A75" s="3">
        <v>73</v>
      </c>
      <c r="B75" s="4" t="s">
        <v>17</v>
      </c>
      <c r="C75" s="7" t="s">
        <v>284</v>
      </c>
      <c r="D75" s="5">
        <v>1</v>
      </c>
      <c r="E75" s="6" t="s">
        <v>131</v>
      </c>
      <c r="F75" s="4" t="s">
        <v>157</v>
      </c>
      <c r="G75" s="4"/>
      <c r="H75" s="4"/>
      <c r="I75" s="4"/>
      <c r="J75" s="34"/>
      <c r="K75" s="40">
        <f>COUNTIF('（様式２）年間指導計画書（記入用）'!$A$12:$A$111,A75)</f>
        <v>0</v>
      </c>
    </row>
    <row r="76" spans="1:11">
      <c r="A76" s="3">
        <v>74</v>
      </c>
      <c r="B76" s="4" t="s">
        <v>17</v>
      </c>
      <c r="C76" s="7" t="s">
        <v>284</v>
      </c>
      <c r="D76" s="5">
        <v>2</v>
      </c>
      <c r="E76" s="6" t="s">
        <v>311</v>
      </c>
      <c r="F76" s="4" t="s">
        <v>286</v>
      </c>
      <c r="G76" s="4"/>
      <c r="H76" s="4"/>
      <c r="I76" s="4"/>
      <c r="J76" s="34"/>
      <c r="K76" s="40">
        <f>COUNTIF('（様式２）年間指導計画書（記入用）'!$A$12:$A$111,A76)</f>
        <v>0</v>
      </c>
    </row>
    <row r="77" spans="1:11">
      <c r="A77" s="3">
        <v>75</v>
      </c>
      <c r="B77" s="4" t="s">
        <v>17</v>
      </c>
      <c r="C77" s="7" t="s">
        <v>276</v>
      </c>
      <c r="D77" s="5">
        <v>1</v>
      </c>
      <c r="E77" s="6" t="s">
        <v>145</v>
      </c>
      <c r="F77" s="4" t="s">
        <v>157</v>
      </c>
      <c r="G77" s="4"/>
      <c r="H77" s="4"/>
      <c r="I77" s="4"/>
      <c r="J77" s="34"/>
      <c r="K77" s="40">
        <f>COUNTIF('（様式２）年間指導計画書（記入用）'!$A$12:$A$111,A77)</f>
        <v>0</v>
      </c>
    </row>
    <row r="78" spans="1:11">
      <c r="A78" s="3">
        <v>76</v>
      </c>
      <c r="B78" s="4" t="s">
        <v>17</v>
      </c>
      <c r="C78" s="7" t="s">
        <v>276</v>
      </c>
      <c r="D78" s="5">
        <v>2</v>
      </c>
      <c r="E78" s="6" t="s">
        <v>146</v>
      </c>
      <c r="F78" s="4" t="s">
        <v>157</v>
      </c>
      <c r="G78" s="4"/>
      <c r="H78" s="4"/>
      <c r="I78" s="4"/>
      <c r="J78" s="34"/>
      <c r="K78" s="40">
        <f>COUNTIF('（様式２）年間指導計画書（記入用）'!$A$12:$A$111,A78)</f>
        <v>0</v>
      </c>
    </row>
    <row r="79" spans="1:11">
      <c r="A79" s="3">
        <v>77</v>
      </c>
      <c r="B79" s="4" t="s">
        <v>17</v>
      </c>
      <c r="C79" s="7" t="s">
        <v>276</v>
      </c>
      <c r="D79" s="5">
        <v>3</v>
      </c>
      <c r="E79" s="6" t="s">
        <v>147</v>
      </c>
      <c r="F79" s="4" t="s">
        <v>157</v>
      </c>
      <c r="G79" s="4"/>
      <c r="H79" s="4"/>
      <c r="I79" s="4" t="s">
        <v>286</v>
      </c>
      <c r="J79" s="34"/>
      <c r="K79" s="40">
        <f>COUNTIF('（様式２）年間指導計画書（記入用）'!$A$12:$A$111,A79)</f>
        <v>0</v>
      </c>
    </row>
    <row r="80" spans="1:11">
      <c r="A80" s="3">
        <v>78</v>
      </c>
      <c r="B80" s="4" t="s">
        <v>17</v>
      </c>
      <c r="C80" s="7" t="s">
        <v>276</v>
      </c>
      <c r="D80" s="5">
        <v>4</v>
      </c>
      <c r="E80" s="6" t="s">
        <v>149</v>
      </c>
      <c r="F80" s="4" t="s">
        <v>157</v>
      </c>
      <c r="G80" s="4"/>
      <c r="H80" s="4"/>
      <c r="I80" s="4"/>
      <c r="J80" s="34"/>
      <c r="K80" s="40">
        <f>COUNTIF('（様式２）年間指導計画書（記入用）'!$A$12:$A$111,A80)</f>
        <v>0</v>
      </c>
    </row>
    <row r="81" spans="1:11">
      <c r="A81" s="3">
        <v>79</v>
      </c>
      <c r="B81" s="4" t="s">
        <v>17</v>
      </c>
      <c r="C81" s="7" t="s">
        <v>276</v>
      </c>
      <c r="D81" s="5">
        <v>5</v>
      </c>
      <c r="E81" s="6" t="s">
        <v>148</v>
      </c>
      <c r="F81" s="4" t="s">
        <v>157</v>
      </c>
      <c r="G81" s="4"/>
      <c r="H81" s="4"/>
      <c r="I81" s="4"/>
      <c r="J81" s="34"/>
      <c r="K81" s="40">
        <f>COUNTIF('（様式２）年間指導計画書（記入用）'!$A$12:$A$111,A81)</f>
        <v>0</v>
      </c>
    </row>
    <row r="82" spans="1:11">
      <c r="A82" s="3">
        <v>80</v>
      </c>
      <c r="B82" s="4" t="s">
        <v>17</v>
      </c>
      <c r="C82" s="7" t="s">
        <v>276</v>
      </c>
      <c r="D82" s="5">
        <v>6</v>
      </c>
      <c r="E82" s="6" t="s">
        <v>312</v>
      </c>
      <c r="F82" s="4" t="s">
        <v>286</v>
      </c>
      <c r="G82" s="4"/>
      <c r="H82" s="4"/>
      <c r="I82" s="4"/>
      <c r="J82" s="34"/>
      <c r="K82" s="40">
        <f>COUNTIF('（様式２）年間指導計画書（記入用）'!$A$12:$A$111,A82)</f>
        <v>0</v>
      </c>
    </row>
    <row r="83" spans="1:11">
      <c r="A83" s="3">
        <v>81</v>
      </c>
      <c r="B83" s="4"/>
      <c r="C83" s="7"/>
      <c r="D83" s="5"/>
      <c r="E83" s="6"/>
      <c r="F83" s="4"/>
      <c r="G83" s="4"/>
      <c r="H83" s="4"/>
      <c r="I83" s="4"/>
      <c r="J83" s="34"/>
      <c r="K83" s="40">
        <f>COUNTIF('（様式２）年間指導計画書（記入用）'!$A$12:$A$111,A83)</f>
        <v>0</v>
      </c>
    </row>
    <row r="84" spans="1:11">
      <c r="A84" s="3">
        <v>82</v>
      </c>
      <c r="B84" s="4"/>
      <c r="C84" s="7"/>
      <c r="D84" s="5"/>
      <c r="E84" s="6"/>
      <c r="F84" s="4"/>
      <c r="G84" s="4"/>
      <c r="H84" s="4"/>
      <c r="I84" s="4"/>
      <c r="J84" s="34"/>
      <c r="K84" s="40">
        <f>COUNTIF('（様式２）年間指導計画書（記入用）'!$A$12:$A$111,A84)</f>
        <v>0</v>
      </c>
    </row>
    <row r="85" spans="1:11">
      <c r="A85" s="3">
        <v>83</v>
      </c>
      <c r="B85" s="4"/>
      <c r="C85" s="7"/>
      <c r="D85" s="5"/>
      <c r="E85" s="6"/>
      <c r="F85" s="4"/>
      <c r="G85" s="4"/>
      <c r="H85" s="4"/>
      <c r="I85" s="4"/>
      <c r="J85" s="34"/>
      <c r="K85" s="40">
        <f>COUNTIF('（様式２）年間指導計画書（記入用）'!$A$12:$A$111,A85)</f>
        <v>0</v>
      </c>
    </row>
    <row r="86" spans="1:11">
      <c r="A86" s="3">
        <v>84</v>
      </c>
      <c r="B86" s="4"/>
      <c r="C86" s="7"/>
      <c r="D86" s="5"/>
      <c r="E86" s="6"/>
      <c r="F86" s="4"/>
      <c r="G86" s="4"/>
      <c r="H86" s="4"/>
      <c r="I86" s="4"/>
      <c r="J86" s="34"/>
      <c r="K86" s="40">
        <f>COUNTIF('（様式２）年間指導計画書（記入用）'!$A$12:$A$111,A86)</f>
        <v>0</v>
      </c>
    </row>
    <row r="87" spans="1:11">
      <c r="A87" s="3">
        <v>85</v>
      </c>
      <c r="B87" s="4"/>
      <c r="C87" s="7"/>
      <c r="D87" s="5"/>
      <c r="E87" s="6"/>
      <c r="F87" s="4"/>
      <c r="G87" s="4"/>
      <c r="H87" s="4"/>
      <c r="I87" s="4"/>
      <c r="J87" s="34"/>
      <c r="K87" s="40">
        <f>COUNTIF('（様式２）年間指導計画書（記入用）'!$A$12:$A$111,A87)</f>
        <v>0</v>
      </c>
    </row>
    <row r="88" spans="1:11">
      <c r="A88" s="3">
        <v>86</v>
      </c>
      <c r="B88" s="4"/>
      <c r="C88" s="7"/>
      <c r="D88" s="5"/>
      <c r="E88" s="6"/>
      <c r="F88" s="4"/>
      <c r="G88" s="4"/>
      <c r="H88" s="4"/>
      <c r="I88" s="4"/>
      <c r="J88" s="34"/>
      <c r="K88" s="40">
        <f>COUNTIF('（様式２）年間指導計画書（記入用）'!$A$12:$A$111,A88)</f>
        <v>0</v>
      </c>
    </row>
    <row r="89" spans="1:11">
      <c r="A89" s="3">
        <v>87</v>
      </c>
      <c r="B89" s="4"/>
      <c r="C89" s="7"/>
      <c r="D89" s="5"/>
      <c r="E89" s="6"/>
      <c r="F89" s="4"/>
      <c r="G89" s="4"/>
      <c r="H89" s="4"/>
      <c r="I89" s="4"/>
      <c r="J89" s="34"/>
      <c r="K89" s="40">
        <f>COUNTIF('（様式２）年間指導計画書（記入用）'!$A$12:$A$111,A89)</f>
        <v>0</v>
      </c>
    </row>
    <row r="90" spans="1:11">
      <c r="A90" s="3">
        <v>88</v>
      </c>
      <c r="B90" s="4"/>
      <c r="C90" s="7"/>
      <c r="D90" s="5"/>
      <c r="E90" s="6"/>
      <c r="F90" s="4"/>
      <c r="G90" s="4"/>
      <c r="H90" s="4"/>
      <c r="I90" s="4"/>
      <c r="J90" s="34"/>
      <c r="K90" s="40">
        <f>COUNTIF('（様式２）年間指導計画書（記入用）'!$A$12:$A$111,A90)</f>
        <v>0</v>
      </c>
    </row>
    <row r="91" spans="1:11">
      <c r="A91" s="3">
        <v>89</v>
      </c>
      <c r="B91" s="4"/>
      <c r="C91" s="7"/>
      <c r="D91" s="5"/>
      <c r="E91" s="6"/>
      <c r="F91" s="4"/>
      <c r="G91" s="4"/>
      <c r="H91" s="4"/>
      <c r="I91" s="4"/>
      <c r="J91" s="34"/>
      <c r="K91" s="40">
        <f>COUNTIF('（様式２）年間指導計画書（記入用）'!$A$12:$A$111,A91)</f>
        <v>0</v>
      </c>
    </row>
    <row r="92" spans="1:11">
      <c r="A92" s="3">
        <v>90</v>
      </c>
      <c r="B92" s="4"/>
      <c r="C92" s="7"/>
      <c r="D92" s="5"/>
      <c r="E92" s="6"/>
      <c r="F92" s="4"/>
      <c r="G92" s="4"/>
      <c r="H92" s="4"/>
      <c r="I92" s="4"/>
      <c r="J92" s="34"/>
      <c r="K92" s="40">
        <f>COUNTIF('（様式２）年間指導計画書（記入用）'!$A$12:$A$111,A92)</f>
        <v>0</v>
      </c>
    </row>
    <row r="93" spans="1:11">
      <c r="A93" s="3">
        <v>91</v>
      </c>
      <c r="B93" s="4"/>
      <c r="C93" s="7"/>
      <c r="D93" s="5"/>
      <c r="E93" s="6"/>
      <c r="F93" s="4"/>
      <c r="G93" s="4"/>
      <c r="H93" s="4"/>
      <c r="I93" s="4"/>
      <c r="J93" s="34"/>
      <c r="K93" s="40">
        <f>COUNTIF('（様式２）年間指導計画書（記入用）'!$A$12:$A$111,A93)</f>
        <v>0</v>
      </c>
    </row>
    <row r="94" spans="1:11">
      <c r="A94" s="3">
        <v>92</v>
      </c>
      <c r="B94" s="4"/>
      <c r="C94" s="7"/>
      <c r="D94" s="5"/>
      <c r="E94" s="6"/>
      <c r="F94" s="4"/>
      <c r="G94" s="4"/>
      <c r="H94" s="4"/>
      <c r="I94" s="4"/>
      <c r="J94" s="34"/>
      <c r="K94" s="40">
        <f>COUNTIF('（様式２）年間指導計画書（記入用）'!$A$12:$A$111,A94)</f>
        <v>0</v>
      </c>
    </row>
  </sheetData>
  <sheetProtection sheet="1" objects="1" scenarios="1"/>
  <autoFilter ref="A2:J94" xr:uid="{00000000-0009-0000-0000-000001000000}"/>
  <mergeCells count="8">
    <mergeCell ref="A1:A2"/>
    <mergeCell ref="B1:B2"/>
    <mergeCell ref="C1:C2"/>
    <mergeCell ref="K1:K2"/>
    <mergeCell ref="G1:J1"/>
    <mergeCell ref="F1:F2"/>
    <mergeCell ref="D1:D2"/>
    <mergeCell ref="E1:E2"/>
  </mergeCells>
  <phoneticPr fontId="1"/>
  <pageMargins left="0.7" right="0.7" top="0.75" bottom="0.75" header="0.3" footer="0.3"/>
  <pageSetup paperSize="9" scale="64" orientation="portrait" r:id="rId1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118"/>
  <sheetViews>
    <sheetView zoomScale="85" zoomScaleNormal="85" workbookViewId="0">
      <selection activeCell="U15" sqref="U15"/>
    </sheetView>
  </sheetViews>
  <sheetFormatPr defaultColWidth="9" defaultRowHeight="13"/>
  <cols>
    <col min="1" max="1" width="9" style="1"/>
    <col min="2" max="2" width="5.58203125" style="1" customWidth="1"/>
    <col min="3" max="5" width="3.58203125" style="1" customWidth="1"/>
    <col min="6" max="6" width="5.75" style="1" customWidth="1"/>
    <col min="7" max="7" width="19.5" style="1" customWidth="1"/>
    <col min="8" max="8" width="3.5" style="1" bestFit="1" customWidth="1"/>
    <col min="9" max="10" width="2.58203125" style="1" customWidth="1"/>
    <col min="11" max="11" width="9.5" style="1" bestFit="1" customWidth="1"/>
    <col min="12" max="12" width="12.25" style="1" customWidth="1"/>
    <col min="13" max="14" width="5.5" style="1" bestFit="1" customWidth="1"/>
    <col min="15" max="15" width="46" style="1" hidden="1" customWidth="1"/>
    <col min="16" max="16" width="9" style="1"/>
    <col min="17" max="17" width="20.5" style="1" bestFit="1" customWidth="1"/>
    <col min="18" max="18" width="5.5" style="2" customWidth="1"/>
    <col min="19" max="20" width="9" style="1" customWidth="1"/>
    <col min="21" max="16384" width="9" style="1"/>
  </cols>
  <sheetData>
    <row r="1" spans="1:20" ht="16.5">
      <c r="B1" s="78" t="s">
        <v>261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9">
        <v>77</v>
      </c>
      <c r="N1" s="79"/>
    </row>
    <row r="3" spans="1:20" ht="20.149999999999999" customHeight="1">
      <c r="B3" s="80" t="s">
        <v>28</v>
      </c>
      <c r="C3" s="80"/>
      <c r="D3" s="80"/>
      <c r="E3" s="80"/>
      <c r="F3" s="72" t="s">
        <v>245</v>
      </c>
      <c r="G3" s="72"/>
      <c r="H3" s="72"/>
      <c r="I3" s="11"/>
      <c r="K3" s="13" t="s">
        <v>25</v>
      </c>
      <c r="L3" s="72" t="s">
        <v>246</v>
      </c>
      <c r="M3" s="72"/>
      <c r="N3" s="10" t="s">
        <v>26</v>
      </c>
    </row>
    <row r="4" spans="1:20" ht="20.149999999999999" customHeight="1"/>
    <row r="5" spans="1:20" ht="20.149999999999999" customHeight="1">
      <c r="B5" s="81" t="s">
        <v>22</v>
      </c>
      <c r="C5" s="81"/>
      <c r="D5" s="81"/>
      <c r="E5" s="81"/>
      <c r="F5" s="81"/>
      <c r="G5" s="9" t="s">
        <v>246</v>
      </c>
      <c r="H5" s="10" t="s">
        <v>21</v>
      </c>
      <c r="I5" s="11"/>
      <c r="K5" s="13" t="s">
        <v>23</v>
      </c>
      <c r="L5" s="72" t="s">
        <v>247</v>
      </c>
      <c r="M5" s="72"/>
      <c r="N5" s="10" t="s">
        <v>21</v>
      </c>
    </row>
    <row r="6" spans="1:20" ht="20.149999999999999" customHeight="1"/>
    <row r="7" spans="1:20" ht="20.149999999999999" customHeight="1">
      <c r="B7" s="81" t="s">
        <v>24</v>
      </c>
      <c r="C7" s="81"/>
      <c r="D7" s="81"/>
      <c r="E7" s="81"/>
      <c r="F7" s="81"/>
      <c r="G7" s="9" t="s">
        <v>246</v>
      </c>
      <c r="H7" s="10" t="s">
        <v>21</v>
      </c>
      <c r="I7" s="11"/>
      <c r="N7" s="11"/>
    </row>
    <row r="8" spans="1:20" ht="20.149999999999999" customHeight="1">
      <c r="G8" s="12"/>
      <c r="H8" s="11"/>
      <c r="I8" s="11"/>
      <c r="L8" s="2"/>
      <c r="M8" s="2"/>
      <c r="N8" s="11"/>
    </row>
    <row r="9" spans="1:20" ht="20.149999999999999" customHeight="1">
      <c r="B9" s="1" t="s">
        <v>27</v>
      </c>
    </row>
    <row r="10" spans="1:20" ht="18.75" customHeight="1">
      <c r="A10" s="67" t="s">
        <v>16</v>
      </c>
      <c r="B10" s="57" t="s">
        <v>74</v>
      </c>
      <c r="C10" s="68" t="s">
        <v>18</v>
      </c>
      <c r="D10" s="69"/>
      <c r="E10" s="70"/>
      <c r="F10" s="68" t="s">
        <v>3</v>
      </c>
      <c r="G10" s="69"/>
      <c r="H10" s="69"/>
      <c r="I10" s="69"/>
      <c r="J10" s="70"/>
      <c r="K10" s="74" t="s">
        <v>269</v>
      </c>
      <c r="L10" s="75"/>
      <c r="M10" s="52" t="s">
        <v>19</v>
      </c>
      <c r="N10" s="52"/>
      <c r="O10" s="64" t="s">
        <v>75</v>
      </c>
      <c r="P10" s="66" t="s">
        <v>20</v>
      </c>
      <c r="Q10" s="66"/>
      <c r="R10" s="8" t="s">
        <v>50</v>
      </c>
      <c r="S10" s="82" t="s">
        <v>81</v>
      </c>
    </row>
    <row r="11" spans="1:20" ht="18.75" customHeight="1">
      <c r="A11" s="66"/>
      <c r="B11" s="57"/>
      <c r="C11" s="71"/>
      <c r="D11" s="72"/>
      <c r="E11" s="73"/>
      <c r="F11" s="71"/>
      <c r="G11" s="72"/>
      <c r="H11" s="72"/>
      <c r="I11" s="72"/>
      <c r="J11" s="73"/>
      <c r="K11" s="76"/>
      <c r="L11" s="77"/>
      <c r="M11" s="7" t="s">
        <v>15</v>
      </c>
      <c r="N11" s="7" t="s">
        <v>29</v>
      </c>
      <c r="O11" s="65"/>
      <c r="P11" s="8" t="s">
        <v>2</v>
      </c>
      <c r="Q11" s="8" t="s">
        <v>4</v>
      </c>
      <c r="R11" s="8" t="s">
        <v>31</v>
      </c>
      <c r="S11" s="82"/>
      <c r="T11" s="1">
        <v>32</v>
      </c>
    </row>
    <row r="12" spans="1:20" ht="18.649999999999999" customHeight="1">
      <c r="A12" s="8">
        <v>57</v>
      </c>
      <c r="B12" s="7">
        <v>1</v>
      </c>
      <c r="C12" s="14">
        <v>45022</v>
      </c>
      <c r="D12" s="16">
        <v>45024</v>
      </c>
      <c r="E12" s="15"/>
      <c r="F12" s="60" t="s">
        <v>127</v>
      </c>
      <c r="G12" s="60"/>
      <c r="H12" s="60"/>
      <c r="I12" s="60"/>
      <c r="J12" s="60"/>
      <c r="K12" s="61" t="s">
        <v>244</v>
      </c>
      <c r="L12" s="63"/>
      <c r="M12" s="7"/>
      <c r="N12" s="7">
        <v>2</v>
      </c>
      <c r="O12" s="47" t="s">
        <v>164</v>
      </c>
      <c r="P12" s="8" t="s">
        <v>248</v>
      </c>
      <c r="Q12" s="8" t="s">
        <v>249</v>
      </c>
      <c r="R12" s="8">
        <v>2</v>
      </c>
      <c r="S12" s="2" t="s">
        <v>250</v>
      </c>
    </row>
    <row r="13" spans="1:20" ht="18.649999999999999" customHeight="1">
      <c r="A13" s="8">
        <v>1</v>
      </c>
      <c r="B13" s="7">
        <v>2</v>
      </c>
      <c r="C13" s="14">
        <v>45029</v>
      </c>
      <c r="D13" s="16"/>
      <c r="E13" s="15"/>
      <c r="F13" s="60" t="s">
        <v>85</v>
      </c>
      <c r="G13" s="60"/>
      <c r="H13" s="60"/>
      <c r="I13" s="60"/>
      <c r="J13" s="60"/>
      <c r="K13" s="61" t="s">
        <v>243</v>
      </c>
      <c r="L13" s="63"/>
      <c r="M13" s="7">
        <v>2</v>
      </c>
      <c r="N13" s="7"/>
      <c r="O13" s="47" t="s">
        <v>165</v>
      </c>
      <c r="P13" s="8" t="s">
        <v>251</v>
      </c>
      <c r="Q13" s="8" t="s">
        <v>252</v>
      </c>
      <c r="R13" s="8">
        <v>2</v>
      </c>
      <c r="S13" s="2" t="s">
        <v>250</v>
      </c>
    </row>
    <row r="14" spans="1:20" ht="18.649999999999999" customHeight="1">
      <c r="A14" s="8">
        <v>38</v>
      </c>
      <c r="B14" s="7">
        <v>3</v>
      </c>
      <c r="C14" s="14">
        <v>45031</v>
      </c>
      <c r="D14" s="16"/>
      <c r="E14" s="15"/>
      <c r="F14" s="60" t="s">
        <v>110</v>
      </c>
      <c r="G14" s="60"/>
      <c r="H14" s="60"/>
      <c r="I14" s="60"/>
      <c r="J14" s="60"/>
      <c r="K14" s="61" t="s">
        <v>241</v>
      </c>
      <c r="L14" s="63"/>
      <c r="M14" s="7">
        <v>2</v>
      </c>
      <c r="N14" s="7"/>
      <c r="O14" s="47" t="s">
        <v>166</v>
      </c>
      <c r="P14" s="8" t="s">
        <v>251</v>
      </c>
      <c r="Q14" s="8" t="s">
        <v>253</v>
      </c>
      <c r="R14" s="8">
        <v>2</v>
      </c>
      <c r="S14" s="2" t="s">
        <v>250</v>
      </c>
    </row>
    <row r="15" spans="1:20" ht="18.649999999999999" customHeight="1">
      <c r="A15" s="8">
        <v>5</v>
      </c>
      <c r="B15" s="7">
        <v>4</v>
      </c>
      <c r="C15" s="14">
        <v>45036</v>
      </c>
      <c r="D15" s="16"/>
      <c r="E15" s="15"/>
      <c r="F15" s="60" t="s">
        <v>87</v>
      </c>
      <c r="G15" s="60"/>
      <c r="H15" s="60"/>
      <c r="I15" s="60"/>
      <c r="J15" s="60"/>
      <c r="K15" s="61" t="s">
        <v>241</v>
      </c>
      <c r="L15" s="63"/>
      <c r="M15" s="7">
        <v>2</v>
      </c>
      <c r="N15" s="7"/>
      <c r="O15" s="47" t="s">
        <v>167</v>
      </c>
      <c r="P15" s="8" t="s">
        <v>251</v>
      </c>
      <c r="Q15" s="8" t="s">
        <v>252</v>
      </c>
      <c r="R15" s="8">
        <v>2</v>
      </c>
      <c r="S15" s="2" t="s">
        <v>250</v>
      </c>
    </row>
    <row r="16" spans="1:20" ht="18.649999999999999" customHeight="1">
      <c r="A16" s="8">
        <v>59</v>
      </c>
      <c r="B16" s="7">
        <v>5</v>
      </c>
      <c r="C16" s="14">
        <v>45038</v>
      </c>
      <c r="D16" s="16"/>
      <c r="E16" s="15"/>
      <c r="F16" s="60" t="s">
        <v>129</v>
      </c>
      <c r="G16" s="60"/>
      <c r="H16" s="60"/>
      <c r="I16" s="60"/>
      <c r="J16" s="60"/>
      <c r="K16" s="61" t="s">
        <v>223</v>
      </c>
      <c r="L16" s="63"/>
      <c r="M16" s="7"/>
      <c r="N16" s="7">
        <v>2</v>
      </c>
      <c r="O16" s="47" t="s">
        <v>168</v>
      </c>
      <c r="P16" s="8" t="s">
        <v>248</v>
      </c>
      <c r="Q16" s="8" t="s">
        <v>249</v>
      </c>
      <c r="R16" s="8">
        <v>2</v>
      </c>
      <c r="S16" s="2" t="s">
        <v>250</v>
      </c>
    </row>
    <row r="17" spans="1:19" ht="18.649999999999999" customHeight="1">
      <c r="A17" s="8">
        <v>33</v>
      </c>
      <c r="B17" s="7">
        <v>6</v>
      </c>
      <c r="C17" s="14">
        <v>45043</v>
      </c>
      <c r="D17" s="16"/>
      <c r="E17" s="15"/>
      <c r="F17" s="60" t="s">
        <v>106</v>
      </c>
      <c r="G17" s="60"/>
      <c r="H17" s="60"/>
      <c r="I17" s="60"/>
      <c r="J17" s="60"/>
      <c r="K17" s="61" t="s">
        <v>241</v>
      </c>
      <c r="L17" s="63"/>
      <c r="M17" s="7">
        <v>2</v>
      </c>
      <c r="N17" s="7"/>
      <c r="O17" s="47" t="s">
        <v>169</v>
      </c>
      <c r="P17" s="8" t="s">
        <v>251</v>
      </c>
      <c r="Q17" s="8" t="s">
        <v>253</v>
      </c>
      <c r="R17" s="8">
        <v>2</v>
      </c>
      <c r="S17" s="2" t="s">
        <v>250</v>
      </c>
    </row>
    <row r="18" spans="1:19" ht="18.649999999999999" customHeight="1">
      <c r="A18" s="8">
        <v>58</v>
      </c>
      <c r="B18" s="7">
        <v>7</v>
      </c>
      <c r="C18" s="14">
        <v>45053</v>
      </c>
      <c r="D18" s="16"/>
      <c r="E18" s="15"/>
      <c r="F18" s="60" t="s">
        <v>128</v>
      </c>
      <c r="G18" s="60"/>
      <c r="H18" s="60"/>
      <c r="I18" s="60"/>
      <c r="J18" s="60"/>
      <c r="K18" s="61" t="s">
        <v>241</v>
      </c>
      <c r="L18" s="63"/>
      <c r="M18" s="7"/>
      <c r="N18" s="7">
        <v>2</v>
      </c>
      <c r="O18" s="47" t="s">
        <v>170</v>
      </c>
      <c r="P18" s="8" t="s">
        <v>248</v>
      </c>
      <c r="Q18" s="8" t="s">
        <v>249</v>
      </c>
      <c r="R18" s="8">
        <v>2</v>
      </c>
      <c r="S18" s="2" t="s">
        <v>250</v>
      </c>
    </row>
    <row r="19" spans="1:19" ht="18.649999999999999" customHeight="1">
      <c r="A19" s="8">
        <v>45</v>
      </c>
      <c r="B19" s="7">
        <v>8</v>
      </c>
      <c r="C19" s="14">
        <v>45057</v>
      </c>
      <c r="D19" s="16"/>
      <c r="E19" s="15"/>
      <c r="F19" s="60" t="s">
        <v>115</v>
      </c>
      <c r="G19" s="60"/>
      <c r="H19" s="60"/>
      <c r="I19" s="60"/>
      <c r="J19" s="60"/>
      <c r="K19" s="61" t="s">
        <v>241</v>
      </c>
      <c r="L19" s="63"/>
      <c r="M19" s="7">
        <v>2</v>
      </c>
      <c r="N19" s="7"/>
      <c r="O19" s="47" t="s">
        <v>171</v>
      </c>
      <c r="P19" s="8" t="s">
        <v>251</v>
      </c>
      <c r="Q19" s="8" t="s">
        <v>254</v>
      </c>
      <c r="R19" s="8">
        <v>2</v>
      </c>
      <c r="S19" s="2" t="s">
        <v>250</v>
      </c>
    </row>
    <row r="20" spans="1:19" ht="18.649999999999999" customHeight="1">
      <c r="A20" s="8">
        <v>61</v>
      </c>
      <c r="B20" s="7">
        <v>9</v>
      </c>
      <c r="C20" s="14">
        <v>45059</v>
      </c>
      <c r="D20" s="16"/>
      <c r="E20" s="15"/>
      <c r="F20" s="60" t="s">
        <v>131</v>
      </c>
      <c r="G20" s="60"/>
      <c r="H20" s="60"/>
      <c r="I20" s="60"/>
      <c r="J20" s="60"/>
      <c r="K20" s="61" t="s">
        <v>242</v>
      </c>
      <c r="L20" s="63"/>
      <c r="M20" s="7"/>
      <c r="N20" s="7">
        <v>3</v>
      </c>
      <c r="O20" s="47" t="s">
        <v>172</v>
      </c>
      <c r="P20" s="8" t="s">
        <v>248</v>
      </c>
      <c r="Q20" s="8" t="s">
        <v>249</v>
      </c>
      <c r="R20" s="8">
        <v>2</v>
      </c>
      <c r="S20" s="2" t="s">
        <v>250</v>
      </c>
    </row>
    <row r="21" spans="1:19" ht="18.649999999999999" customHeight="1">
      <c r="A21" s="8">
        <v>59</v>
      </c>
      <c r="B21" s="7">
        <v>10</v>
      </c>
      <c r="C21" s="14">
        <v>45066</v>
      </c>
      <c r="D21" s="16"/>
      <c r="E21" s="15"/>
      <c r="F21" s="60" t="s">
        <v>129</v>
      </c>
      <c r="G21" s="60"/>
      <c r="H21" s="60"/>
      <c r="I21" s="60"/>
      <c r="J21" s="60"/>
      <c r="K21" s="61" t="s">
        <v>223</v>
      </c>
      <c r="L21" s="63"/>
      <c r="M21" s="7"/>
      <c r="N21" s="7">
        <v>2</v>
      </c>
      <c r="O21" s="47" t="s">
        <v>173</v>
      </c>
      <c r="P21" s="8" t="s">
        <v>248</v>
      </c>
      <c r="Q21" s="8" t="s">
        <v>249</v>
      </c>
      <c r="R21" s="8">
        <v>2</v>
      </c>
      <c r="S21" s="2" t="s">
        <v>250</v>
      </c>
    </row>
    <row r="22" spans="1:19" ht="18.649999999999999" customHeight="1">
      <c r="A22" s="8">
        <v>37</v>
      </c>
      <c r="B22" s="7">
        <v>11</v>
      </c>
      <c r="C22" s="14">
        <v>45071</v>
      </c>
      <c r="D22" s="16"/>
      <c r="E22" s="15"/>
      <c r="F22" s="60" t="s">
        <v>109</v>
      </c>
      <c r="G22" s="60"/>
      <c r="H22" s="60"/>
      <c r="I22" s="60"/>
      <c r="J22" s="60"/>
      <c r="K22" s="61" t="s">
        <v>241</v>
      </c>
      <c r="L22" s="63"/>
      <c r="M22" s="7">
        <v>2</v>
      </c>
      <c r="N22" s="7"/>
      <c r="O22" s="47" t="s">
        <v>194</v>
      </c>
      <c r="P22" s="8" t="s">
        <v>251</v>
      </c>
      <c r="Q22" s="8" t="s">
        <v>253</v>
      </c>
      <c r="R22" s="8">
        <v>2</v>
      </c>
      <c r="S22" s="2" t="s">
        <v>250</v>
      </c>
    </row>
    <row r="23" spans="1:19" ht="18.649999999999999" customHeight="1">
      <c r="A23" s="8">
        <v>59</v>
      </c>
      <c r="B23" s="7">
        <v>12</v>
      </c>
      <c r="C23" s="14">
        <v>45073</v>
      </c>
      <c r="D23" s="16"/>
      <c r="E23" s="15"/>
      <c r="F23" s="60" t="s">
        <v>129</v>
      </c>
      <c r="G23" s="60"/>
      <c r="H23" s="60"/>
      <c r="I23" s="60"/>
      <c r="J23" s="60"/>
      <c r="K23" s="61" t="s">
        <v>224</v>
      </c>
      <c r="L23" s="63"/>
      <c r="M23" s="7"/>
      <c r="N23" s="7">
        <v>2</v>
      </c>
      <c r="O23" s="47" t="s">
        <v>175</v>
      </c>
      <c r="P23" s="8" t="s">
        <v>248</v>
      </c>
      <c r="Q23" s="8" t="s">
        <v>249</v>
      </c>
      <c r="R23" s="8">
        <v>2</v>
      </c>
      <c r="S23" s="2" t="s">
        <v>250</v>
      </c>
    </row>
    <row r="24" spans="1:19" ht="18.649999999999999" customHeight="1">
      <c r="A24" s="8">
        <v>63</v>
      </c>
      <c r="B24" s="7">
        <v>13</v>
      </c>
      <c r="C24" s="14">
        <v>45078</v>
      </c>
      <c r="D24" s="16"/>
      <c r="E24" s="15"/>
      <c r="F24" s="60" t="s">
        <v>132</v>
      </c>
      <c r="G24" s="60"/>
      <c r="H24" s="60"/>
      <c r="I24" s="60"/>
      <c r="J24" s="60"/>
      <c r="K24" s="61" t="s">
        <v>241</v>
      </c>
      <c r="L24" s="63"/>
      <c r="M24" s="7"/>
      <c r="N24" s="7">
        <v>2</v>
      </c>
      <c r="O24" s="47" t="s">
        <v>179</v>
      </c>
      <c r="P24" s="8" t="s">
        <v>248</v>
      </c>
      <c r="Q24" s="8" t="s">
        <v>249</v>
      </c>
      <c r="R24" s="8">
        <v>2</v>
      </c>
      <c r="S24" s="2" t="s">
        <v>250</v>
      </c>
    </row>
    <row r="25" spans="1:19" ht="18.649999999999999" customHeight="1">
      <c r="A25" s="8">
        <v>46</v>
      </c>
      <c r="B25" s="7">
        <v>14</v>
      </c>
      <c r="C25" s="14">
        <v>45080</v>
      </c>
      <c r="D25" s="16"/>
      <c r="E25" s="15"/>
      <c r="F25" s="60" t="s">
        <v>116</v>
      </c>
      <c r="G25" s="60"/>
      <c r="H25" s="60"/>
      <c r="I25" s="60"/>
      <c r="J25" s="60"/>
      <c r="K25" s="61" t="s">
        <v>241</v>
      </c>
      <c r="L25" s="63"/>
      <c r="M25" s="7">
        <v>2</v>
      </c>
      <c r="N25" s="7"/>
      <c r="O25" s="47" t="s">
        <v>176</v>
      </c>
      <c r="P25" s="8" t="s">
        <v>251</v>
      </c>
      <c r="Q25" s="8" t="s">
        <v>254</v>
      </c>
      <c r="R25" s="8">
        <v>2</v>
      </c>
      <c r="S25" s="2" t="s">
        <v>250</v>
      </c>
    </row>
    <row r="26" spans="1:19" ht="18.649999999999999" customHeight="1">
      <c r="A26" s="8">
        <v>61</v>
      </c>
      <c r="B26" s="7">
        <v>15</v>
      </c>
      <c r="C26" s="14">
        <v>45085</v>
      </c>
      <c r="D26" s="16"/>
      <c r="E26" s="15"/>
      <c r="F26" s="60" t="s">
        <v>131</v>
      </c>
      <c r="G26" s="60"/>
      <c r="H26" s="60"/>
      <c r="I26" s="60"/>
      <c r="J26" s="60"/>
      <c r="K26" s="61" t="s">
        <v>242</v>
      </c>
      <c r="L26" s="63"/>
      <c r="M26" s="7"/>
      <c r="N26" s="7">
        <v>3</v>
      </c>
      <c r="O26" s="47" t="s">
        <v>177</v>
      </c>
      <c r="P26" s="8" t="s">
        <v>248</v>
      </c>
      <c r="Q26" s="8" t="s">
        <v>249</v>
      </c>
      <c r="R26" s="8">
        <v>2</v>
      </c>
      <c r="S26" s="2" t="s">
        <v>250</v>
      </c>
    </row>
    <row r="27" spans="1:19" ht="18.649999999999999" customHeight="1">
      <c r="A27" s="8">
        <v>59</v>
      </c>
      <c r="B27" s="7">
        <v>16</v>
      </c>
      <c r="C27" s="14">
        <v>45087</v>
      </c>
      <c r="D27" s="16"/>
      <c r="E27" s="15"/>
      <c r="F27" s="60" t="s">
        <v>129</v>
      </c>
      <c r="G27" s="60"/>
      <c r="H27" s="60"/>
      <c r="I27" s="60"/>
      <c r="J27" s="60"/>
      <c r="K27" s="61" t="s">
        <v>226</v>
      </c>
      <c r="L27" s="63"/>
      <c r="M27" s="7"/>
      <c r="N27" s="7">
        <v>2</v>
      </c>
      <c r="O27" s="47" t="s">
        <v>178</v>
      </c>
      <c r="P27" s="8" t="s">
        <v>248</v>
      </c>
      <c r="Q27" s="8" t="s">
        <v>249</v>
      </c>
      <c r="R27" s="8">
        <v>2</v>
      </c>
      <c r="S27" s="2" t="s">
        <v>250</v>
      </c>
    </row>
    <row r="28" spans="1:19" ht="18.649999999999999" customHeight="1">
      <c r="A28" s="8">
        <v>23</v>
      </c>
      <c r="B28" s="7">
        <v>17</v>
      </c>
      <c r="C28" s="14">
        <v>45092</v>
      </c>
      <c r="D28" s="16"/>
      <c r="E28" s="15"/>
      <c r="F28" s="60" t="s">
        <v>100</v>
      </c>
      <c r="G28" s="60"/>
      <c r="H28" s="60"/>
      <c r="I28" s="60"/>
      <c r="J28" s="60"/>
      <c r="K28" s="53" t="s">
        <v>225</v>
      </c>
      <c r="L28" s="53"/>
      <c r="M28" s="7">
        <v>2</v>
      </c>
      <c r="N28" s="7"/>
      <c r="O28" s="47" t="s">
        <v>192</v>
      </c>
      <c r="P28" s="8" t="s">
        <v>251</v>
      </c>
      <c r="Q28" s="8" t="s">
        <v>252</v>
      </c>
      <c r="R28" s="8">
        <v>2</v>
      </c>
      <c r="S28" s="2" t="s">
        <v>250</v>
      </c>
    </row>
    <row r="29" spans="1:19" ht="18.649999999999999" customHeight="1">
      <c r="A29" s="8">
        <v>59</v>
      </c>
      <c r="B29" s="7">
        <v>18</v>
      </c>
      <c r="C29" s="14">
        <v>45094</v>
      </c>
      <c r="D29" s="16"/>
      <c r="E29" s="15"/>
      <c r="F29" s="60" t="s">
        <v>129</v>
      </c>
      <c r="G29" s="60"/>
      <c r="H29" s="60"/>
      <c r="I29" s="60"/>
      <c r="J29" s="60"/>
      <c r="K29" s="61" t="s">
        <v>227</v>
      </c>
      <c r="L29" s="63"/>
      <c r="M29" s="7"/>
      <c r="N29" s="7">
        <v>2</v>
      </c>
      <c r="O29" s="47" t="s">
        <v>180</v>
      </c>
      <c r="P29" s="8" t="s">
        <v>248</v>
      </c>
      <c r="Q29" s="8" t="s">
        <v>249</v>
      </c>
      <c r="R29" s="8">
        <v>2</v>
      </c>
      <c r="S29" s="2" t="s">
        <v>250</v>
      </c>
    </row>
    <row r="30" spans="1:19" ht="18.649999999999999" customHeight="1">
      <c r="A30" s="8">
        <v>8</v>
      </c>
      <c r="B30" s="7">
        <v>19</v>
      </c>
      <c r="C30" s="14">
        <v>45099</v>
      </c>
      <c r="D30" s="16"/>
      <c r="E30" s="15"/>
      <c r="F30" s="60" t="s">
        <v>90</v>
      </c>
      <c r="G30" s="60"/>
      <c r="H30" s="60"/>
      <c r="I30" s="60"/>
      <c r="J30" s="60"/>
      <c r="K30" s="53" t="s">
        <v>236</v>
      </c>
      <c r="L30" s="53"/>
      <c r="M30" s="7">
        <v>2</v>
      </c>
      <c r="N30" s="7"/>
      <c r="O30" s="47" t="s">
        <v>186</v>
      </c>
      <c r="P30" s="8" t="s">
        <v>251</v>
      </c>
      <c r="Q30" s="8" t="s">
        <v>252</v>
      </c>
      <c r="R30" s="8">
        <v>2</v>
      </c>
      <c r="S30" s="2" t="s">
        <v>250</v>
      </c>
    </row>
    <row r="31" spans="1:19" ht="18.649999999999999" customHeight="1">
      <c r="A31" s="8">
        <v>40</v>
      </c>
      <c r="B31" s="7">
        <v>20</v>
      </c>
      <c r="C31" s="14">
        <v>45101</v>
      </c>
      <c r="D31" s="16"/>
      <c r="E31" s="15"/>
      <c r="F31" s="60" t="s">
        <v>111</v>
      </c>
      <c r="G31" s="60"/>
      <c r="H31" s="60"/>
      <c r="I31" s="60"/>
      <c r="J31" s="60"/>
      <c r="K31" s="61" t="s">
        <v>241</v>
      </c>
      <c r="L31" s="63"/>
      <c r="M31" s="7">
        <v>2</v>
      </c>
      <c r="N31" s="7"/>
      <c r="O31" s="47" t="s">
        <v>181</v>
      </c>
      <c r="P31" s="8" t="s">
        <v>251</v>
      </c>
      <c r="Q31" s="8" t="s">
        <v>253</v>
      </c>
      <c r="R31" s="8">
        <v>2</v>
      </c>
      <c r="S31" s="2" t="s">
        <v>250</v>
      </c>
    </row>
    <row r="32" spans="1:19" ht="18.649999999999999" customHeight="1">
      <c r="A32" s="8">
        <v>64</v>
      </c>
      <c r="B32" s="7">
        <v>21</v>
      </c>
      <c r="C32" s="14">
        <v>45108</v>
      </c>
      <c r="D32" s="16"/>
      <c r="E32" s="15"/>
      <c r="F32" s="60" t="s">
        <v>133</v>
      </c>
      <c r="G32" s="60"/>
      <c r="H32" s="60"/>
      <c r="I32" s="60"/>
      <c r="J32" s="60"/>
      <c r="K32" s="61" t="s">
        <v>241</v>
      </c>
      <c r="L32" s="63"/>
      <c r="M32" s="48"/>
      <c r="N32" s="48">
        <v>2</v>
      </c>
      <c r="O32" s="47" t="s">
        <v>182</v>
      </c>
      <c r="P32" s="8" t="s">
        <v>248</v>
      </c>
      <c r="Q32" s="8" t="s">
        <v>249</v>
      </c>
      <c r="R32" s="8">
        <v>2</v>
      </c>
      <c r="S32" s="2" t="s">
        <v>250</v>
      </c>
    </row>
    <row r="33" spans="1:19" ht="18.649999999999999" customHeight="1">
      <c r="A33" s="8">
        <v>63</v>
      </c>
      <c r="B33" s="7">
        <v>22</v>
      </c>
      <c r="C33" s="14">
        <v>45113</v>
      </c>
      <c r="D33" s="16"/>
      <c r="E33" s="15"/>
      <c r="F33" s="60" t="s">
        <v>132</v>
      </c>
      <c r="G33" s="60"/>
      <c r="H33" s="60"/>
      <c r="I33" s="60"/>
      <c r="J33" s="60"/>
      <c r="K33" s="61" t="s">
        <v>241</v>
      </c>
      <c r="L33" s="62"/>
      <c r="M33" s="4"/>
      <c r="N33" s="4">
        <v>2</v>
      </c>
      <c r="O33" s="47" t="s">
        <v>183</v>
      </c>
      <c r="P33" s="8" t="s">
        <v>248</v>
      </c>
      <c r="Q33" s="8" t="s">
        <v>249</v>
      </c>
      <c r="R33" s="8">
        <v>2</v>
      </c>
      <c r="S33" s="2" t="s">
        <v>250</v>
      </c>
    </row>
    <row r="34" spans="1:19" ht="18.649999999999999" customHeight="1">
      <c r="A34" s="8">
        <v>36</v>
      </c>
      <c r="B34" s="7">
        <v>23</v>
      </c>
      <c r="C34" s="14">
        <v>45115</v>
      </c>
      <c r="D34" s="16"/>
      <c r="E34" s="15"/>
      <c r="F34" s="60" t="s">
        <v>108</v>
      </c>
      <c r="G34" s="60"/>
      <c r="H34" s="60"/>
      <c r="I34" s="60"/>
      <c r="J34" s="60"/>
      <c r="K34" s="61" t="s">
        <v>241</v>
      </c>
      <c r="L34" s="62"/>
      <c r="M34" s="4">
        <v>2</v>
      </c>
      <c r="N34" s="4"/>
      <c r="O34" s="47" t="s">
        <v>184</v>
      </c>
      <c r="P34" s="8" t="s">
        <v>251</v>
      </c>
      <c r="Q34" s="8" t="s">
        <v>253</v>
      </c>
      <c r="R34" s="8">
        <v>2</v>
      </c>
      <c r="S34" s="2" t="s">
        <v>250</v>
      </c>
    </row>
    <row r="35" spans="1:19" ht="18.649999999999999" customHeight="1">
      <c r="A35" s="8">
        <v>61</v>
      </c>
      <c r="B35" s="7">
        <v>24</v>
      </c>
      <c r="C35" s="14">
        <v>45120</v>
      </c>
      <c r="D35" s="16"/>
      <c r="E35" s="15"/>
      <c r="F35" s="60" t="s">
        <v>131</v>
      </c>
      <c r="G35" s="60"/>
      <c r="H35" s="60"/>
      <c r="I35" s="60"/>
      <c r="J35" s="60"/>
      <c r="K35" s="61" t="s">
        <v>242</v>
      </c>
      <c r="L35" s="62"/>
      <c r="M35" s="4"/>
      <c r="N35" s="4">
        <v>3</v>
      </c>
      <c r="O35" s="47" t="s">
        <v>185</v>
      </c>
      <c r="P35" s="8" t="s">
        <v>248</v>
      </c>
      <c r="Q35" s="8" t="s">
        <v>249</v>
      </c>
      <c r="R35" s="8">
        <v>2</v>
      </c>
      <c r="S35" s="2" t="s">
        <v>250</v>
      </c>
    </row>
    <row r="36" spans="1:19" ht="18.649999999999999" customHeight="1">
      <c r="A36" s="8">
        <v>44</v>
      </c>
      <c r="B36" s="7">
        <v>25</v>
      </c>
      <c r="C36" s="14">
        <v>45122</v>
      </c>
      <c r="D36" s="16"/>
      <c r="E36" s="15"/>
      <c r="F36" s="60" t="s">
        <v>114</v>
      </c>
      <c r="G36" s="60"/>
      <c r="H36" s="60"/>
      <c r="I36" s="60"/>
      <c r="J36" s="60"/>
      <c r="K36" s="61" t="s">
        <v>241</v>
      </c>
      <c r="L36" s="62"/>
      <c r="M36" s="4">
        <v>2</v>
      </c>
      <c r="N36" s="6"/>
      <c r="O36" s="47" t="s">
        <v>158</v>
      </c>
      <c r="P36" s="8" t="s">
        <v>251</v>
      </c>
      <c r="Q36" s="8" t="s">
        <v>253</v>
      </c>
      <c r="R36" s="8">
        <v>2</v>
      </c>
      <c r="S36" s="2" t="s">
        <v>250</v>
      </c>
    </row>
    <row r="37" spans="1:19" ht="18.649999999999999" customHeight="1">
      <c r="A37" s="8">
        <v>82</v>
      </c>
      <c r="B37" s="7">
        <v>26</v>
      </c>
      <c r="C37" s="14">
        <v>45176</v>
      </c>
      <c r="D37" s="16"/>
      <c r="E37" s="15"/>
      <c r="F37" s="60" t="s">
        <v>148</v>
      </c>
      <c r="G37" s="60"/>
      <c r="H37" s="60"/>
      <c r="I37" s="60"/>
      <c r="J37" s="60"/>
      <c r="K37" s="61" t="s">
        <v>241</v>
      </c>
      <c r="L37" s="62"/>
      <c r="M37" s="6"/>
      <c r="N37" s="4">
        <v>2</v>
      </c>
      <c r="O37" s="47" t="s">
        <v>189</v>
      </c>
      <c r="P37" s="8" t="s">
        <v>248</v>
      </c>
      <c r="Q37" s="8" t="s">
        <v>255</v>
      </c>
      <c r="R37" s="8">
        <v>2</v>
      </c>
      <c r="S37" s="2" t="s">
        <v>250</v>
      </c>
    </row>
    <row r="38" spans="1:19" ht="18.649999999999999" customHeight="1">
      <c r="A38" s="8">
        <v>63</v>
      </c>
      <c r="B38" s="7">
        <v>27</v>
      </c>
      <c r="C38" s="14">
        <v>45178</v>
      </c>
      <c r="D38" s="16"/>
      <c r="E38" s="15"/>
      <c r="F38" s="60" t="s">
        <v>132</v>
      </c>
      <c r="G38" s="60"/>
      <c r="H38" s="60"/>
      <c r="I38" s="60"/>
      <c r="J38" s="60"/>
      <c r="K38" s="61" t="s">
        <v>241</v>
      </c>
      <c r="L38" s="62"/>
      <c r="M38" s="6"/>
      <c r="N38" s="4">
        <v>2</v>
      </c>
      <c r="O38" s="47" t="s">
        <v>190</v>
      </c>
      <c r="P38" s="8" t="s">
        <v>248</v>
      </c>
      <c r="Q38" s="8" t="s">
        <v>249</v>
      </c>
      <c r="R38" s="8">
        <v>2</v>
      </c>
      <c r="S38" s="2" t="s">
        <v>250</v>
      </c>
    </row>
    <row r="39" spans="1:19" ht="18.649999999999999" customHeight="1">
      <c r="A39" s="8">
        <v>61</v>
      </c>
      <c r="B39" s="7">
        <v>28</v>
      </c>
      <c r="C39" s="14">
        <v>45183</v>
      </c>
      <c r="D39" s="16"/>
      <c r="E39" s="15"/>
      <c r="F39" s="60" t="s">
        <v>131</v>
      </c>
      <c r="G39" s="60"/>
      <c r="H39" s="60"/>
      <c r="I39" s="60"/>
      <c r="J39" s="60"/>
      <c r="K39" s="61" t="s">
        <v>242</v>
      </c>
      <c r="L39" s="62"/>
      <c r="M39" s="6"/>
      <c r="N39" s="4">
        <v>3</v>
      </c>
      <c r="O39" s="47" t="s">
        <v>191</v>
      </c>
      <c r="P39" s="8" t="s">
        <v>248</v>
      </c>
      <c r="Q39" s="8" t="s">
        <v>249</v>
      </c>
      <c r="R39" s="8">
        <v>2</v>
      </c>
      <c r="S39" s="2" t="s">
        <v>250</v>
      </c>
    </row>
    <row r="40" spans="1:19" ht="18.649999999999999" customHeight="1">
      <c r="A40" s="8">
        <v>25</v>
      </c>
      <c r="B40" s="7">
        <v>29</v>
      </c>
      <c r="C40" s="14">
        <v>45185</v>
      </c>
      <c r="D40" s="16"/>
      <c r="E40" s="15"/>
      <c r="F40" s="60" t="s">
        <v>101</v>
      </c>
      <c r="G40" s="60"/>
      <c r="H40" s="60"/>
      <c r="I40" s="60"/>
      <c r="J40" s="60"/>
      <c r="K40" s="61" t="s">
        <v>237</v>
      </c>
      <c r="L40" s="63"/>
      <c r="M40" s="4">
        <v>2</v>
      </c>
      <c r="N40" s="4"/>
      <c r="O40" s="47" t="s">
        <v>188</v>
      </c>
      <c r="P40" s="8" t="s">
        <v>251</v>
      </c>
      <c r="Q40" s="8" t="s">
        <v>252</v>
      </c>
      <c r="R40" s="8">
        <v>2</v>
      </c>
      <c r="S40" s="2" t="s">
        <v>250</v>
      </c>
    </row>
    <row r="41" spans="1:19" ht="18.649999999999999" customHeight="1">
      <c r="A41" s="8">
        <v>59</v>
      </c>
      <c r="B41" s="7">
        <v>30</v>
      </c>
      <c r="C41" s="14">
        <v>45197</v>
      </c>
      <c r="D41" s="16"/>
      <c r="E41" s="15"/>
      <c r="F41" s="60" t="s">
        <v>129</v>
      </c>
      <c r="G41" s="60"/>
      <c r="H41" s="60"/>
      <c r="I41" s="60"/>
      <c r="J41" s="60"/>
      <c r="K41" s="61" t="s">
        <v>223</v>
      </c>
      <c r="L41" s="63"/>
      <c r="M41" s="4"/>
      <c r="N41" s="4">
        <v>2</v>
      </c>
      <c r="O41" s="47" t="s">
        <v>187</v>
      </c>
      <c r="P41" s="8" t="s">
        <v>248</v>
      </c>
      <c r="Q41" s="8" t="s">
        <v>249</v>
      </c>
      <c r="R41" s="8">
        <v>2</v>
      </c>
      <c r="S41" s="2" t="s">
        <v>250</v>
      </c>
    </row>
    <row r="42" spans="1:19" ht="18.649999999999999" customHeight="1">
      <c r="A42" s="8">
        <v>31</v>
      </c>
      <c r="B42" s="7">
        <v>31</v>
      </c>
      <c r="C42" s="14">
        <v>45199</v>
      </c>
      <c r="D42" s="16"/>
      <c r="E42" s="15"/>
      <c r="F42" s="60" t="s">
        <v>105</v>
      </c>
      <c r="G42" s="60"/>
      <c r="H42" s="60"/>
      <c r="I42" s="60"/>
      <c r="J42" s="60"/>
      <c r="K42" s="61" t="s">
        <v>241</v>
      </c>
      <c r="L42" s="62"/>
      <c r="M42" s="4">
        <v>2</v>
      </c>
      <c r="N42" s="4"/>
      <c r="O42" s="47" t="s">
        <v>162</v>
      </c>
      <c r="P42" s="8" t="s">
        <v>251</v>
      </c>
      <c r="Q42" s="8" t="s">
        <v>252</v>
      </c>
      <c r="R42" s="8">
        <v>2</v>
      </c>
      <c r="S42" s="2" t="s">
        <v>250</v>
      </c>
    </row>
    <row r="43" spans="1:19" ht="18.649999999999999" customHeight="1">
      <c r="A43" s="8">
        <v>7</v>
      </c>
      <c r="B43" s="7">
        <v>32</v>
      </c>
      <c r="C43" s="14">
        <v>45204</v>
      </c>
      <c r="D43" s="16"/>
      <c r="E43" s="15"/>
      <c r="F43" s="60" t="s">
        <v>89</v>
      </c>
      <c r="G43" s="60"/>
      <c r="H43" s="60"/>
      <c r="I43" s="60"/>
      <c r="J43" s="60"/>
      <c r="K43" s="53" t="s">
        <v>238</v>
      </c>
      <c r="L43" s="53"/>
      <c r="M43" s="4">
        <v>2</v>
      </c>
      <c r="N43" s="6"/>
      <c r="O43" s="47" t="s">
        <v>163</v>
      </c>
      <c r="P43" s="8" t="s">
        <v>251</v>
      </c>
      <c r="Q43" s="8" t="s">
        <v>252</v>
      </c>
      <c r="R43" s="8">
        <v>2</v>
      </c>
      <c r="S43" s="2" t="s">
        <v>256</v>
      </c>
    </row>
    <row r="44" spans="1:19" ht="18.649999999999999" customHeight="1">
      <c r="A44" s="8">
        <v>22</v>
      </c>
      <c r="B44" s="7">
        <v>33</v>
      </c>
      <c r="C44" s="14">
        <v>45206</v>
      </c>
      <c r="D44" s="16"/>
      <c r="E44" s="15"/>
      <c r="F44" s="60" t="s">
        <v>99</v>
      </c>
      <c r="G44" s="60"/>
      <c r="H44" s="60"/>
      <c r="I44" s="60"/>
      <c r="J44" s="60"/>
      <c r="K44" s="53" t="s">
        <v>228</v>
      </c>
      <c r="L44" s="53"/>
      <c r="M44" s="4">
        <v>2</v>
      </c>
      <c r="N44" s="6"/>
      <c r="O44" s="47" t="s">
        <v>222</v>
      </c>
      <c r="P44" s="8" t="s">
        <v>251</v>
      </c>
      <c r="Q44" s="8" t="s">
        <v>252</v>
      </c>
      <c r="R44" s="8">
        <v>2</v>
      </c>
      <c r="S44" s="2" t="s">
        <v>256</v>
      </c>
    </row>
    <row r="45" spans="1:19" ht="18.649999999999999" customHeight="1">
      <c r="A45" s="8">
        <v>59</v>
      </c>
      <c r="B45" s="7">
        <v>34</v>
      </c>
      <c r="C45" s="14">
        <v>45211</v>
      </c>
      <c r="D45" s="16"/>
      <c r="E45" s="15"/>
      <c r="F45" s="60" t="s">
        <v>129</v>
      </c>
      <c r="G45" s="60"/>
      <c r="H45" s="60"/>
      <c r="I45" s="60"/>
      <c r="J45" s="60"/>
      <c r="K45" s="61" t="s">
        <v>223</v>
      </c>
      <c r="L45" s="63"/>
      <c r="M45" s="7"/>
      <c r="N45" s="7">
        <v>2</v>
      </c>
      <c r="O45" s="47" t="s">
        <v>193</v>
      </c>
      <c r="P45" s="8" t="s">
        <v>248</v>
      </c>
      <c r="Q45" s="8" t="s">
        <v>249</v>
      </c>
      <c r="R45" s="8">
        <v>2</v>
      </c>
      <c r="S45" s="2" t="s">
        <v>256</v>
      </c>
    </row>
    <row r="46" spans="1:19" ht="18.649999999999999" customHeight="1">
      <c r="A46" s="8">
        <v>71</v>
      </c>
      <c r="B46" s="7">
        <v>35</v>
      </c>
      <c r="C46" s="14">
        <v>45213</v>
      </c>
      <c r="D46" s="16"/>
      <c r="E46" s="15"/>
      <c r="F46" s="60" t="s">
        <v>140</v>
      </c>
      <c r="G46" s="60"/>
      <c r="H46" s="60"/>
      <c r="I46" s="60"/>
      <c r="J46" s="60"/>
      <c r="K46" s="61" t="s">
        <v>241</v>
      </c>
      <c r="L46" s="62"/>
      <c r="M46" s="7"/>
      <c r="N46" s="7">
        <v>2</v>
      </c>
      <c r="O46" s="47" t="s">
        <v>174</v>
      </c>
      <c r="P46" s="8" t="s">
        <v>248</v>
      </c>
      <c r="Q46" s="8" t="s">
        <v>249</v>
      </c>
      <c r="R46" s="8">
        <v>2</v>
      </c>
      <c r="S46" s="2" t="s">
        <v>256</v>
      </c>
    </row>
    <row r="47" spans="1:19" ht="18.649999999999999" customHeight="1">
      <c r="A47" s="8">
        <v>72</v>
      </c>
      <c r="B47" s="7">
        <v>36</v>
      </c>
      <c r="C47" s="14">
        <v>45218</v>
      </c>
      <c r="D47" s="16"/>
      <c r="E47" s="15"/>
      <c r="F47" s="60" t="s">
        <v>141</v>
      </c>
      <c r="G47" s="60"/>
      <c r="H47" s="60"/>
      <c r="I47" s="60"/>
      <c r="J47" s="60"/>
      <c r="K47" s="53" t="s">
        <v>239</v>
      </c>
      <c r="L47" s="53"/>
      <c r="M47" s="7"/>
      <c r="N47" s="7">
        <v>2</v>
      </c>
      <c r="O47" s="47" t="s">
        <v>195</v>
      </c>
      <c r="P47" s="8" t="s">
        <v>248</v>
      </c>
      <c r="Q47" s="8" t="s">
        <v>257</v>
      </c>
      <c r="R47" s="8">
        <v>2</v>
      </c>
      <c r="S47" s="2" t="s">
        <v>256</v>
      </c>
    </row>
    <row r="48" spans="1:19" ht="18.649999999999999" customHeight="1">
      <c r="A48" s="8">
        <v>63</v>
      </c>
      <c r="B48" s="7">
        <v>37</v>
      </c>
      <c r="C48" s="14">
        <v>45220</v>
      </c>
      <c r="D48" s="16"/>
      <c r="E48" s="15"/>
      <c r="F48" s="60" t="s">
        <v>132</v>
      </c>
      <c r="G48" s="60"/>
      <c r="H48" s="60"/>
      <c r="I48" s="60"/>
      <c r="J48" s="60"/>
      <c r="K48" s="61" t="s">
        <v>241</v>
      </c>
      <c r="L48" s="62"/>
      <c r="M48" s="7"/>
      <c r="N48" s="7">
        <v>2</v>
      </c>
      <c r="O48" s="47" t="s">
        <v>161</v>
      </c>
      <c r="P48" s="8" t="s">
        <v>248</v>
      </c>
      <c r="Q48" s="8" t="s">
        <v>249</v>
      </c>
      <c r="R48" s="8">
        <v>2</v>
      </c>
      <c r="S48" s="2" t="s">
        <v>256</v>
      </c>
    </row>
    <row r="49" spans="1:19" ht="18.649999999999999" customHeight="1">
      <c r="A49" s="8">
        <v>61</v>
      </c>
      <c r="B49" s="7">
        <v>38</v>
      </c>
      <c r="C49" s="14">
        <v>45225</v>
      </c>
      <c r="D49" s="16"/>
      <c r="E49" s="15"/>
      <c r="F49" s="60" t="s">
        <v>131</v>
      </c>
      <c r="G49" s="60"/>
      <c r="H49" s="60"/>
      <c r="I49" s="60"/>
      <c r="J49" s="60"/>
      <c r="K49" s="61" t="s">
        <v>242</v>
      </c>
      <c r="L49" s="62"/>
      <c r="M49" s="7"/>
      <c r="N49" s="7">
        <v>3</v>
      </c>
      <c r="O49" s="47" t="s">
        <v>196</v>
      </c>
      <c r="P49" s="8" t="s">
        <v>248</v>
      </c>
      <c r="Q49" s="8" t="s">
        <v>249</v>
      </c>
      <c r="R49" s="8">
        <v>2</v>
      </c>
      <c r="S49" s="2" t="s">
        <v>256</v>
      </c>
    </row>
    <row r="50" spans="1:19" ht="18.649999999999999" customHeight="1">
      <c r="A50" s="8">
        <v>73</v>
      </c>
      <c r="B50" s="7">
        <v>39</v>
      </c>
      <c r="C50" s="14">
        <v>45227</v>
      </c>
      <c r="D50" s="16"/>
      <c r="E50" s="15"/>
      <c r="F50" s="60" t="s">
        <v>129</v>
      </c>
      <c r="G50" s="60"/>
      <c r="H50" s="60"/>
      <c r="I50" s="60"/>
      <c r="J50" s="60"/>
      <c r="K50" s="61" t="s">
        <v>223</v>
      </c>
      <c r="L50" s="63"/>
      <c r="M50" s="7"/>
      <c r="N50" s="7">
        <v>2</v>
      </c>
      <c r="O50" s="47" t="s">
        <v>200</v>
      </c>
      <c r="P50" s="8" t="s">
        <v>248</v>
      </c>
      <c r="Q50" s="8" t="s">
        <v>257</v>
      </c>
      <c r="R50" s="8">
        <v>2</v>
      </c>
      <c r="S50" s="2" t="s">
        <v>256</v>
      </c>
    </row>
    <row r="51" spans="1:19" ht="18.649999999999999" customHeight="1">
      <c r="A51" s="8">
        <v>66</v>
      </c>
      <c r="B51" s="7">
        <v>40</v>
      </c>
      <c r="C51" s="14">
        <v>45232</v>
      </c>
      <c r="D51" s="16"/>
      <c r="E51" s="15"/>
      <c r="F51" s="60" t="s">
        <v>135</v>
      </c>
      <c r="G51" s="60"/>
      <c r="H51" s="60"/>
      <c r="I51" s="60"/>
      <c r="J51" s="60"/>
      <c r="K51" s="61" t="s">
        <v>241</v>
      </c>
      <c r="L51" s="62"/>
      <c r="M51" s="7"/>
      <c r="N51" s="7">
        <v>2</v>
      </c>
      <c r="O51" s="47" t="s">
        <v>198</v>
      </c>
      <c r="P51" s="8" t="s">
        <v>248</v>
      </c>
      <c r="Q51" s="8" t="s">
        <v>249</v>
      </c>
      <c r="R51" s="8">
        <v>2</v>
      </c>
      <c r="S51" s="2" t="s">
        <v>256</v>
      </c>
    </row>
    <row r="52" spans="1:19" ht="18.649999999999999" customHeight="1">
      <c r="A52" s="8">
        <v>78</v>
      </c>
      <c r="B52" s="7">
        <v>41</v>
      </c>
      <c r="C52" s="14">
        <v>45234</v>
      </c>
      <c r="D52" s="16"/>
      <c r="E52" s="15"/>
      <c r="F52" s="60" t="s">
        <v>145</v>
      </c>
      <c r="G52" s="60"/>
      <c r="H52" s="60"/>
      <c r="I52" s="60"/>
      <c r="J52" s="60"/>
      <c r="K52" s="61" t="s">
        <v>229</v>
      </c>
      <c r="L52" s="63"/>
      <c r="M52" s="7"/>
      <c r="N52" s="7">
        <v>2</v>
      </c>
      <c r="O52" s="47" t="s">
        <v>197</v>
      </c>
      <c r="P52" s="8" t="s">
        <v>248</v>
      </c>
      <c r="Q52" s="8" t="s">
        <v>255</v>
      </c>
      <c r="R52" s="8">
        <v>2</v>
      </c>
      <c r="S52" s="2" t="s">
        <v>256</v>
      </c>
    </row>
    <row r="53" spans="1:19" ht="18.649999999999999" customHeight="1">
      <c r="A53" s="8">
        <v>46</v>
      </c>
      <c r="B53" s="7">
        <v>42</v>
      </c>
      <c r="C53" s="14">
        <v>45239</v>
      </c>
      <c r="D53" s="16"/>
      <c r="E53" s="15"/>
      <c r="F53" s="60" t="s">
        <v>116</v>
      </c>
      <c r="G53" s="60"/>
      <c r="H53" s="60"/>
      <c r="I53" s="60"/>
      <c r="J53" s="60"/>
      <c r="K53" s="61" t="s">
        <v>241</v>
      </c>
      <c r="L53" s="62"/>
      <c r="M53" s="7">
        <v>2</v>
      </c>
      <c r="N53" s="7"/>
      <c r="O53" s="47" t="s">
        <v>201</v>
      </c>
      <c r="P53" s="8" t="s">
        <v>251</v>
      </c>
      <c r="Q53" s="8" t="s">
        <v>254</v>
      </c>
      <c r="R53" s="8">
        <v>2</v>
      </c>
      <c r="S53" s="2" t="s">
        <v>256</v>
      </c>
    </row>
    <row r="54" spans="1:19" ht="18.649999999999999" customHeight="1">
      <c r="A54" s="8">
        <v>84</v>
      </c>
      <c r="B54" s="7">
        <v>43</v>
      </c>
      <c r="C54" s="14">
        <v>45241</v>
      </c>
      <c r="D54" s="16"/>
      <c r="E54" s="15"/>
      <c r="F54" s="60" t="s">
        <v>150</v>
      </c>
      <c r="G54" s="60"/>
      <c r="H54" s="60"/>
      <c r="I54" s="60"/>
      <c r="J54" s="60"/>
      <c r="K54" s="61" t="s">
        <v>223</v>
      </c>
      <c r="L54" s="63"/>
      <c r="M54" s="7"/>
      <c r="N54" s="7">
        <v>2</v>
      </c>
      <c r="O54" s="47" t="s">
        <v>199</v>
      </c>
      <c r="P54" s="8" t="s">
        <v>248</v>
      </c>
      <c r="Q54" s="8" t="s">
        <v>255</v>
      </c>
      <c r="R54" s="8">
        <v>2</v>
      </c>
      <c r="S54" s="2" t="s">
        <v>256</v>
      </c>
    </row>
    <row r="55" spans="1:19" ht="18.649999999999999" customHeight="1">
      <c r="A55" s="8">
        <v>63</v>
      </c>
      <c r="B55" s="7">
        <v>44</v>
      </c>
      <c r="C55" s="14">
        <v>45246</v>
      </c>
      <c r="D55" s="16"/>
      <c r="E55" s="15"/>
      <c r="F55" s="60" t="s">
        <v>132</v>
      </c>
      <c r="G55" s="60"/>
      <c r="H55" s="60"/>
      <c r="I55" s="60"/>
      <c r="J55" s="60"/>
      <c r="K55" s="61" t="s">
        <v>241</v>
      </c>
      <c r="L55" s="62"/>
      <c r="M55" s="7"/>
      <c r="N55" s="7">
        <v>2</v>
      </c>
      <c r="O55" s="47" t="s">
        <v>202</v>
      </c>
      <c r="P55" s="8" t="s">
        <v>248</v>
      </c>
      <c r="Q55" s="8" t="s">
        <v>249</v>
      </c>
      <c r="R55" s="8">
        <v>2</v>
      </c>
      <c r="S55" s="2" t="s">
        <v>256</v>
      </c>
    </row>
    <row r="56" spans="1:19" ht="18.649999999999999" customHeight="1">
      <c r="A56" s="8">
        <v>61</v>
      </c>
      <c r="B56" s="7">
        <v>45</v>
      </c>
      <c r="C56" s="14">
        <v>45248</v>
      </c>
      <c r="D56" s="16"/>
      <c r="E56" s="15"/>
      <c r="F56" s="60" t="s">
        <v>131</v>
      </c>
      <c r="G56" s="60"/>
      <c r="H56" s="60"/>
      <c r="I56" s="60"/>
      <c r="J56" s="60"/>
      <c r="K56" s="61" t="s">
        <v>242</v>
      </c>
      <c r="L56" s="62"/>
      <c r="M56" s="7"/>
      <c r="N56" s="7">
        <v>3</v>
      </c>
      <c r="O56" s="47" t="s">
        <v>203</v>
      </c>
      <c r="P56" s="8" t="s">
        <v>248</v>
      </c>
      <c r="Q56" s="8" t="s">
        <v>249</v>
      </c>
      <c r="R56" s="8">
        <v>2</v>
      </c>
      <c r="S56" s="2" t="s">
        <v>256</v>
      </c>
    </row>
    <row r="57" spans="1:19" ht="18.649999999999999" customHeight="1">
      <c r="A57" s="8">
        <v>53</v>
      </c>
      <c r="B57" s="7">
        <v>46</v>
      </c>
      <c r="C57" s="14">
        <v>45255</v>
      </c>
      <c r="D57" s="16"/>
      <c r="E57" s="15"/>
      <c r="F57" s="60" t="s">
        <v>123</v>
      </c>
      <c r="G57" s="60"/>
      <c r="H57" s="60"/>
      <c r="I57" s="60"/>
      <c r="J57" s="60"/>
      <c r="K57" s="61" t="s">
        <v>230</v>
      </c>
      <c r="L57" s="63"/>
      <c r="M57" s="7">
        <v>2</v>
      </c>
      <c r="N57" s="7"/>
      <c r="O57" s="47" t="s">
        <v>204</v>
      </c>
      <c r="P57" s="8" t="s">
        <v>251</v>
      </c>
      <c r="Q57" s="8" t="s">
        <v>254</v>
      </c>
      <c r="R57" s="8">
        <v>2</v>
      </c>
      <c r="S57" s="2" t="s">
        <v>256</v>
      </c>
    </row>
    <row r="58" spans="1:19" ht="18.649999999999999" customHeight="1">
      <c r="A58" s="8">
        <v>87</v>
      </c>
      <c r="B58" s="7">
        <v>47</v>
      </c>
      <c r="C58" s="14">
        <v>45260</v>
      </c>
      <c r="D58" s="16"/>
      <c r="E58" s="15"/>
      <c r="F58" s="60" t="s">
        <v>151</v>
      </c>
      <c r="G58" s="60"/>
      <c r="H58" s="60"/>
      <c r="I58" s="60"/>
      <c r="J58" s="60"/>
      <c r="K58" s="61" t="s">
        <v>241</v>
      </c>
      <c r="L58" s="62"/>
      <c r="M58" s="7"/>
      <c r="N58" s="7">
        <v>2</v>
      </c>
      <c r="O58" s="47" t="s">
        <v>205</v>
      </c>
      <c r="P58" s="8" t="s">
        <v>248</v>
      </c>
      <c r="Q58" s="8" t="s">
        <v>258</v>
      </c>
      <c r="R58" s="8">
        <v>2</v>
      </c>
      <c r="S58" s="2" t="s">
        <v>256</v>
      </c>
    </row>
    <row r="59" spans="1:19" ht="18.649999999999999" customHeight="1">
      <c r="A59" s="8">
        <v>14</v>
      </c>
      <c r="B59" s="7">
        <v>48</v>
      </c>
      <c r="C59" s="14">
        <v>45262</v>
      </c>
      <c r="D59" s="16"/>
      <c r="E59" s="15"/>
      <c r="F59" s="60" t="s">
        <v>94</v>
      </c>
      <c r="G59" s="60"/>
      <c r="H59" s="60"/>
      <c r="I59" s="60"/>
      <c r="J59" s="60"/>
      <c r="K59" s="53" t="s">
        <v>240</v>
      </c>
      <c r="L59" s="53"/>
      <c r="M59" s="7">
        <v>2</v>
      </c>
      <c r="N59" s="7"/>
      <c r="O59" s="47" t="s">
        <v>206</v>
      </c>
      <c r="P59" s="8" t="s">
        <v>251</v>
      </c>
      <c r="Q59" s="8" t="s">
        <v>252</v>
      </c>
      <c r="R59" s="8">
        <v>2</v>
      </c>
      <c r="S59" s="2" t="s">
        <v>256</v>
      </c>
    </row>
    <row r="60" spans="1:19" ht="18.649999999999999" customHeight="1">
      <c r="A60" s="8">
        <v>11</v>
      </c>
      <c r="B60" s="7">
        <v>49</v>
      </c>
      <c r="C60" s="14">
        <v>45267</v>
      </c>
      <c r="D60" s="16"/>
      <c r="E60" s="15"/>
      <c r="F60" s="60" t="s">
        <v>91</v>
      </c>
      <c r="G60" s="60"/>
      <c r="H60" s="60"/>
      <c r="I60" s="60"/>
      <c r="J60" s="60"/>
      <c r="K60" s="61" t="s">
        <v>231</v>
      </c>
      <c r="L60" s="63"/>
      <c r="M60" s="7">
        <v>2</v>
      </c>
      <c r="N60" s="7"/>
      <c r="O60" s="47" t="s">
        <v>207</v>
      </c>
      <c r="P60" s="8" t="s">
        <v>251</v>
      </c>
      <c r="Q60" s="8" t="s">
        <v>252</v>
      </c>
      <c r="R60" s="8">
        <v>2</v>
      </c>
      <c r="S60" s="2" t="s">
        <v>256</v>
      </c>
    </row>
    <row r="61" spans="1:19" ht="18.649999999999999" customHeight="1">
      <c r="A61" s="8">
        <v>86</v>
      </c>
      <c r="B61" s="7">
        <v>50</v>
      </c>
      <c r="C61" s="14">
        <v>45269</v>
      </c>
      <c r="D61" s="16"/>
      <c r="E61" s="15"/>
      <c r="F61" s="60" t="s">
        <v>142</v>
      </c>
      <c r="G61" s="60"/>
      <c r="H61" s="60"/>
      <c r="I61" s="60"/>
      <c r="J61" s="60"/>
      <c r="K61" s="61" t="s">
        <v>242</v>
      </c>
      <c r="L61" s="62"/>
      <c r="M61" s="7"/>
      <c r="N61" s="7">
        <v>3</v>
      </c>
      <c r="O61" s="47" t="s">
        <v>208</v>
      </c>
      <c r="P61" s="8" t="s">
        <v>248</v>
      </c>
      <c r="Q61" s="8" t="s">
        <v>255</v>
      </c>
      <c r="R61" s="8">
        <v>2</v>
      </c>
      <c r="S61" s="2" t="s">
        <v>256</v>
      </c>
    </row>
    <row r="62" spans="1:19" ht="18.649999999999999" customHeight="1">
      <c r="A62" s="8">
        <v>6</v>
      </c>
      <c r="B62" s="7">
        <v>51</v>
      </c>
      <c r="C62" s="14">
        <v>45274</v>
      </c>
      <c r="D62" s="16"/>
      <c r="E62" s="15"/>
      <c r="F62" s="60" t="s">
        <v>88</v>
      </c>
      <c r="G62" s="60"/>
      <c r="H62" s="60"/>
      <c r="I62" s="60"/>
      <c r="J62" s="60"/>
      <c r="K62" s="61" t="s">
        <v>241</v>
      </c>
      <c r="L62" s="62"/>
      <c r="M62" s="7">
        <v>2</v>
      </c>
      <c r="N62" s="7"/>
      <c r="O62" s="47" t="s">
        <v>209</v>
      </c>
      <c r="P62" s="8" t="s">
        <v>251</v>
      </c>
      <c r="Q62" s="8" t="s">
        <v>252</v>
      </c>
      <c r="R62" s="8">
        <v>2</v>
      </c>
      <c r="S62" s="2" t="s">
        <v>256</v>
      </c>
    </row>
    <row r="63" spans="1:19" ht="18.649999999999999" customHeight="1">
      <c r="A63" s="8">
        <v>18</v>
      </c>
      <c r="B63" s="7">
        <v>52</v>
      </c>
      <c r="C63" s="14">
        <v>45276</v>
      </c>
      <c r="D63" s="16"/>
      <c r="E63" s="15"/>
      <c r="F63" s="60" t="s">
        <v>96</v>
      </c>
      <c r="G63" s="60"/>
      <c r="H63" s="60"/>
      <c r="I63" s="60"/>
      <c r="J63" s="60"/>
      <c r="K63" s="61" t="s">
        <v>232</v>
      </c>
      <c r="L63" s="63"/>
      <c r="M63" s="7">
        <v>2</v>
      </c>
      <c r="N63" s="7"/>
      <c r="O63" s="47" t="s">
        <v>210</v>
      </c>
      <c r="P63" s="8" t="s">
        <v>251</v>
      </c>
      <c r="Q63" s="8" t="s">
        <v>252</v>
      </c>
      <c r="R63" s="8">
        <v>2</v>
      </c>
      <c r="S63" s="2" t="s">
        <v>256</v>
      </c>
    </row>
    <row r="64" spans="1:19" ht="18.649999999999999" customHeight="1">
      <c r="A64" s="8">
        <v>13</v>
      </c>
      <c r="B64" s="7">
        <v>53</v>
      </c>
      <c r="C64" s="14">
        <v>45281</v>
      </c>
      <c r="D64" s="16"/>
      <c r="E64" s="15"/>
      <c r="F64" s="60" t="s">
        <v>93</v>
      </c>
      <c r="G64" s="60"/>
      <c r="H64" s="60"/>
      <c r="I64" s="60"/>
      <c r="J64" s="60"/>
      <c r="K64" s="61" t="s">
        <v>235</v>
      </c>
      <c r="L64" s="63"/>
      <c r="M64" s="7">
        <v>2</v>
      </c>
      <c r="N64" s="7"/>
      <c r="O64" s="47" t="s">
        <v>211</v>
      </c>
      <c r="P64" s="8" t="s">
        <v>251</v>
      </c>
      <c r="Q64" s="8" t="s">
        <v>252</v>
      </c>
      <c r="R64" s="8">
        <v>2</v>
      </c>
      <c r="S64" s="2" t="s">
        <v>256</v>
      </c>
    </row>
    <row r="65" spans="1:19" ht="18.649999999999999" customHeight="1">
      <c r="A65" s="8">
        <v>44</v>
      </c>
      <c r="B65" s="7">
        <v>54</v>
      </c>
      <c r="C65" s="14">
        <v>45283</v>
      </c>
      <c r="D65" s="16"/>
      <c r="E65" s="15"/>
      <c r="F65" s="60" t="s">
        <v>114</v>
      </c>
      <c r="G65" s="60"/>
      <c r="H65" s="60"/>
      <c r="I65" s="60"/>
      <c r="J65" s="60"/>
      <c r="K65" s="61" t="s">
        <v>241</v>
      </c>
      <c r="L65" s="62"/>
      <c r="M65" s="7">
        <v>2</v>
      </c>
      <c r="N65" s="7"/>
      <c r="O65" s="47" t="s">
        <v>159</v>
      </c>
      <c r="P65" s="8" t="s">
        <v>251</v>
      </c>
      <c r="Q65" s="8" t="s">
        <v>253</v>
      </c>
      <c r="R65" s="8">
        <v>2</v>
      </c>
      <c r="S65" s="2" t="s">
        <v>256</v>
      </c>
    </row>
    <row r="66" spans="1:19" ht="18.649999999999999" customHeight="1">
      <c r="A66" s="8">
        <v>50</v>
      </c>
      <c r="B66" s="7">
        <v>55</v>
      </c>
      <c r="C66" s="14">
        <v>45304</v>
      </c>
      <c r="D66" s="16"/>
      <c r="E66" s="15"/>
      <c r="F66" s="60" t="s">
        <v>120</v>
      </c>
      <c r="G66" s="60"/>
      <c r="H66" s="60"/>
      <c r="I66" s="60"/>
      <c r="J66" s="60"/>
      <c r="K66" s="53" t="s">
        <v>233</v>
      </c>
      <c r="L66" s="53"/>
      <c r="M66" s="7">
        <v>2</v>
      </c>
      <c r="N66" s="7"/>
      <c r="O66" s="47" t="s">
        <v>212</v>
      </c>
      <c r="P66" s="8" t="s">
        <v>251</v>
      </c>
      <c r="Q66" s="8" t="s">
        <v>254</v>
      </c>
      <c r="R66" s="8">
        <v>2</v>
      </c>
      <c r="S66" s="2" t="s">
        <v>256</v>
      </c>
    </row>
    <row r="67" spans="1:19" ht="18.649999999999999" customHeight="1">
      <c r="A67" s="8">
        <v>30</v>
      </c>
      <c r="B67" s="7">
        <v>56</v>
      </c>
      <c r="C67" s="14">
        <v>45309</v>
      </c>
      <c r="D67" s="16"/>
      <c r="E67" s="15"/>
      <c r="F67" s="60" t="s">
        <v>104</v>
      </c>
      <c r="G67" s="60"/>
      <c r="H67" s="60"/>
      <c r="I67" s="60"/>
      <c r="J67" s="60"/>
      <c r="K67" s="53" t="s">
        <v>234</v>
      </c>
      <c r="L67" s="53"/>
      <c r="M67" s="7">
        <v>2</v>
      </c>
      <c r="N67" s="7"/>
      <c r="O67" s="47" t="s">
        <v>213</v>
      </c>
      <c r="P67" s="8" t="s">
        <v>251</v>
      </c>
      <c r="Q67" s="8" t="s">
        <v>252</v>
      </c>
      <c r="R67" s="8">
        <v>2</v>
      </c>
      <c r="S67" s="2" t="s">
        <v>256</v>
      </c>
    </row>
    <row r="68" spans="1:19" ht="18.649999999999999" customHeight="1">
      <c r="A68" s="8">
        <v>4</v>
      </c>
      <c r="B68" s="7">
        <v>57</v>
      </c>
      <c r="C68" s="14">
        <v>45311</v>
      </c>
      <c r="D68" s="16"/>
      <c r="E68" s="15"/>
      <c r="F68" s="60" t="s">
        <v>86</v>
      </c>
      <c r="G68" s="60"/>
      <c r="H68" s="60"/>
      <c r="I68" s="60"/>
      <c r="J68" s="60"/>
      <c r="K68" s="61" t="s">
        <v>241</v>
      </c>
      <c r="L68" s="62"/>
      <c r="M68" s="7">
        <v>2</v>
      </c>
      <c r="N68" s="7"/>
      <c r="O68" s="47" t="s">
        <v>214</v>
      </c>
      <c r="P68" s="8" t="s">
        <v>251</v>
      </c>
      <c r="Q68" s="8" t="s">
        <v>252</v>
      </c>
      <c r="R68" s="8">
        <v>2</v>
      </c>
      <c r="S68" s="2" t="s">
        <v>256</v>
      </c>
    </row>
    <row r="69" spans="1:19" ht="18.649999999999999" customHeight="1">
      <c r="A69" s="8">
        <v>43</v>
      </c>
      <c r="B69" s="7">
        <v>58</v>
      </c>
      <c r="C69" s="14">
        <v>45316</v>
      </c>
      <c r="D69" s="16"/>
      <c r="E69" s="15"/>
      <c r="F69" s="60" t="s">
        <v>113</v>
      </c>
      <c r="G69" s="60"/>
      <c r="H69" s="60"/>
      <c r="I69" s="60"/>
      <c r="J69" s="60"/>
      <c r="K69" s="61" t="s">
        <v>241</v>
      </c>
      <c r="L69" s="62"/>
      <c r="M69" s="7">
        <v>2</v>
      </c>
      <c r="N69" s="7"/>
      <c r="O69" s="47" t="s">
        <v>215</v>
      </c>
      <c r="P69" s="8" t="s">
        <v>251</v>
      </c>
      <c r="Q69" s="8" t="s">
        <v>253</v>
      </c>
      <c r="R69" s="8">
        <v>2</v>
      </c>
      <c r="S69" s="2" t="s">
        <v>256</v>
      </c>
    </row>
    <row r="70" spans="1:19" ht="18.649999999999999" customHeight="1">
      <c r="A70" s="8">
        <v>43</v>
      </c>
      <c r="B70" s="7">
        <v>59</v>
      </c>
      <c r="C70" s="14">
        <v>45318</v>
      </c>
      <c r="D70" s="16"/>
      <c r="E70" s="15"/>
      <c r="F70" s="60" t="s">
        <v>113</v>
      </c>
      <c r="G70" s="60"/>
      <c r="H70" s="60"/>
      <c r="I70" s="60"/>
      <c r="J70" s="60"/>
      <c r="K70" s="61" t="s">
        <v>241</v>
      </c>
      <c r="L70" s="62"/>
      <c r="M70" s="7">
        <v>2</v>
      </c>
      <c r="N70" s="7"/>
      <c r="O70" s="47" t="s">
        <v>160</v>
      </c>
      <c r="P70" s="8" t="s">
        <v>251</v>
      </c>
      <c r="Q70" s="8" t="s">
        <v>253</v>
      </c>
      <c r="R70" s="8">
        <v>2</v>
      </c>
      <c r="S70" s="2" t="s">
        <v>256</v>
      </c>
    </row>
    <row r="71" spans="1:19" ht="18.649999999999999" customHeight="1">
      <c r="A71" s="8">
        <v>88</v>
      </c>
      <c r="B71" s="7">
        <v>60</v>
      </c>
      <c r="C71" s="14">
        <v>45323</v>
      </c>
      <c r="D71" s="16"/>
      <c r="E71" s="15"/>
      <c r="F71" s="60" t="s">
        <v>152</v>
      </c>
      <c r="G71" s="60"/>
      <c r="H71" s="60"/>
      <c r="I71" s="60"/>
      <c r="J71" s="60"/>
      <c r="K71" s="61" t="s">
        <v>241</v>
      </c>
      <c r="L71" s="62"/>
      <c r="M71" s="7"/>
      <c r="N71" s="7">
        <v>2</v>
      </c>
      <c r="O71" s="47" t="s">
        <v>216</v>
      </c>
      <c r="P71" s="8" t="s">
        <v>248</v>
      </c>
      <c r="Q71" s="8" t="s">
        <v>259</v>
      </c>
      <c r="R71" s="8">
        <v>2</v>
      </c>
      <c r="S71" s="2" t="s">
        <v>256</v>
      </c>
    </row>
    <row r="72" spans="1:19" ht="18.649999999999999" customHeight="1">
      <c r="A72" s="8">
        <v>89</v>
      </c>
      <c r="B72" s="7">
        <v>61</v>
      </c>
      <c r="C72" s="14">
        <v>45325</v>
      </c>
      <c r="D72" s="16"/>
      <c r="E72" s="15"/>
      <c r="F72" s="60" t="s">
        <v>153</v>
      </c>
      <c r="G72" s="60"/>
      <c r="H72" s="60"/>
      <c r="I72" s="60"/>
      <c r="J72" s="60"/>
      <c r="K72" s="61" t="s">
        <v>241</v>
      </c>
      <c r="L72" s="62"/>
      <c r="M72" s="7"/>
      <c r="N72" s="7">
        <v>2</v>
      </c>
      <c r="O72" s="47" t="s">
        <v>217</v>
      </c>
      <c r="P72" s="8" t="s">
        <v>248</v>
      </c>
      <c r="Q72" s="8" t="s">
        <v>259</v>
      </c>
      <c r="R72" s="8">
        <v>2</v>
      </c>
      <c r="S72" s="2" t="s">
        <v>256</v>
      </c>
    </row>
    <row r="73" spans="1:19" ht="18.649999999999999" customHeight="1">
      <c r="A73" s="8">
        <v>90</v>
      </c>
      <c r="B73" s="7">
        <v>62</v>
      </c>
      <c r="C73" s="14">
        <v>45330</v>
      </c>
      <c r="D73" s="16"/>
      <c r="E73" s="15"/>
      <c r="F73" s="60" t="s">
        <v>154</v>
      </c>
      <c r="G73" s="60"/>
      <c r="H73" s="60"/>
      <c r="I73" s="60"/>
      <c r="J73" s="60"/>
      <c r="K73" s="61" t="s">
        <v>241</v>
      </c>
      <c r="L73" s="62"/>
      <c r="M73" s="7"/>
      <c r="N73" s="7">
        <v>2</v>
      </c>
      <c r="O73" s="47" t="s">
        <v>218</v>
      </c>
      <c r="P73" s="8" t="s">
        <v>248</v>
      </c>
      <c r="Q73" s="8" t="s">
        <v>259</v>
      </c>
      <c r="R73" s="8">
        <v>2</v>
      </c>
      <c r="S73" s="2" t="s">
        <v>256</v>
      </c>
    </row>
    <row r="74" spans="1:19" ht="18.649999999999999" customHeight="1">
      <c r="A74" s="8">
        <v>91</v>
      </c>
      <c r="B74" s="7">
        <v>63</v>
      </c>
      <c r="C74" s="14">
        <v>45332</v>
      </c>
      <c r="D74" s="16"/>
      <c r="E74" s="15"/>
      <c r="F74" s="60" t="s">
        <v>155</v>
      </c>
      <c r="G74" s="60"/>
      <c r="H74" s="60"/>
      <c r="I74" s="60"/>
      <c r="J74" s="60"/>
      <c r="K74" s="61" t="s">
        <v>241</v>
      </c>
      <c r="L74" s="62"/>
      <c r="M74" s="7"/>
      <c r="N74" s="7">
        <v>2</v>
      </c>
      <c r="O74" s="47" t="s">
        <v>219</v>
      </c>
      <c r="P74" s="8" t="s">
        <v>248</v>
      </c>
      <c r="Q74" s="8" t="s">
        <v>259</v>
      </c>
      <c r="R74" s="8">
        <v>2</v>
      </c>
      <c r="S74" s="2" t="s">
        <v>256</v>
      </c>
    </row>
    <row r="75" spans="1:19" ht="18.649999999999999" customHeight="1">
      <c r="A75" s="8">
        <v>92</v>
      </c>
      <c r="B75" s="7">
        <v>64</v>
      </c>
      <c r="C75" s="14">
        <v>45337</v>
      </c>
      <c r="D75" s="16"/>
      <c r="E75" s="15"/>
      <c r="F75" s="60" t="s">
        <v>156</v>
      </c>
      <c r="G75" s="60"/>
      <c r="H75" s="60"/>
      <c r="I75" s="60"/>
      <c r="J75" s="60"/>
      <c r="K75" s="61" t="s">
        <v>241</v>
      </c>
      <c r="L75" s="62"/>
      <c r="M75" s="7"/>
      <c r="N75" s="7">
        <v>2</v>
      </c>
      <c r="O75" s="47" t="s">
        <v>220</v>
      </c>
      <c r="P75" s="8" t="s">
        <v>248</v>
      </c>
      <c r="Q75" s="8" t="s">
        <v>259</v>
      </c>
      <c r="R75" s="8">
        <v>2</v>
      </c>
      <c r="S75" s="2" t="s">
        <v>256</v>
      </c>
    </row>
    <row r="76" spans="1:19" ht="18.649999999999999" customHeight="1">
      <c r="A76" s="8">
        <v>31</v>
      </c>
      <c r="B76" s="7">
        <v>65</v>
      </c>
      <c r="C76" s="14">
        <v>45339</v>
      </c>
      <c r="D76" s="16"/>
      <c r="E76" s="15"/>
      <c r="F76" s="60" t="s">
        <v>105</v>
      </c>
      <c r="G76" s="60"/>
      <c r="H76" s="60"/>
      <c r="I76" s="60"/>
      <c r="J76" s="60"/>
      <c r="K76" s="61" t="s">
        <v>241</v>
      </c>
      <c r="L76" s="62"/>
      <c r="M76" s="7">
        <v>2</v>
      </c>
      <c r="N76" s="7"/>
      <c r="O76" s="47" t="s">
        <v>221</v>
      </c>
      <c r="P76" s="8" t="s">
        <v>251</v>
      </c>
      <c r="Q76" s="8" t="s">
        <v>252</v>
      </c>
      <c r="R76" s="8">
        <v>2</v>
      </c>
      <c r="S76" s="2" t="s">
        <v>256</v>
      </c>
    </row>
    <row r="77" spans="1:19" ht="18.649999999999999" customHeight="1">
      <c r="A77" s="8"/>
      <c r="B77" s="7">
        <v>66</v>
      </c>
      <c r="C77" s="14"/>
      <c r="D77" s="16"/>
      <c r="E77" s="15"/>
      <c r="F77" s="60" t="s">
        <v>260</v>
      </c>
      <c r="G77" s="60"/>
      <c r="H77" s="60"/>
      <c r="I77" s="60"/>
      <c r="J77" s="60"/>
      <c r="K77" s="53"/>
      <c r="L77" s="53"/>
      <c r="M77" s="7"/>
      <c r="N77" s="7"/>
      <c r="O77" s="47"/>
      <c r="P77" s="8" t="s">
        <v>260</v>
      </c>
      <c r="Q77" s="8" t="s">
        <v>260</v>
      </c>
      <c r="R77" s="8">
        <v>0</v>
      </c>
      <c r="S77" s="2" t="s">
        <v>256</v>
      </c>
    </row>
    <row r="78" spans="1:19" ht="18.649999999999999" customHeight="1">
      <c r="A78" s="8"/>
      <c r="B78" s="7">
        <v>67</v>
      </c>
      <c r="C78" s="14"/>
      <c r="D78" s="16"/>
      <c r="E78" s="15"/>
      <c r="F78" s="60" t="s">
        <v>260</v>
      </c>
      <c r="G78" s="60"/>
      <c r="H78" s="60"/>
      <c r="I78" s="60"/>
      <c r="J78" s="60"/>
      <c r="K78" s="53"/>
      <c r="L78" s="53"/>
      <c r="M78" s="7"/>
      <c r="N78" s="7"/>
      <c r="O78" s="47"/>
      <c r="P78" s="8" t="s">
        <v>260</v>
      </c>
      <c r="Q78" s="8" t="s">
        <v>260</v>
      </c>
      <c r="R78" s="8">
        <v>0</v>
      </c>
      <c r="S78" s="2" t="s">
        <v>256</v>
      </c>
    </row>
    <row r="79" spans="1:19" ht="18.649999999999999" customHeight="1">
      <c r="A79" s="8"/>
      <c r="B79" s="7">
        <v>68</v>
      </c>
      <c r="C79" s="14"/>
      <c r="D79" s="16"/>
      <c r="E79" s="15"/>
      <c r="F79" s="60" t="s">
        <v>260</v>
      </c>
      <c r="G79" s="60"/>
      <c r="H79" s="60"/>
      <c r="I79" s="60"/>
      <c r="J79" s="60"/>
      <c r="K79" s="53"/>
      <c r="L79" s="53"/>
      <c r="M79" s="7"/>
      <c r="N79" s="7"/>
      <c r="O79" s="47"/>
      <c r="P79" s="8" t="s">
        <v>260</v>
      </c>
      <c r="Q79" s="8" t="s">
        <v>260</v>
      </c>
      <c r="R79" s="8">
        <v>0</v>
      </c>
      <c r="S79" s="2" t="s">
        <v>256</v>
      </c>
    </row>
    <row r="80" spans="1:19" ht="18.649999999999999" customHeight="1">
      <c r="A80" s="8"/>
      <c r="B80" s="7">
        <v>69</v>
      </c>
      <c r="C80" s="14"/>
      <c r="D80" s="16"/>
      <c r="E80" s="15"/>
      <c r="F80" s="60" t="s">
        <v>260</v>
      </c>
      <c r="G80" s="60"/>
      <c r="H80" s="60"/>
      <c r="I80" s="60"/>
      <c r="J80" s="60"/>
      <c r="K80" s="53"/>
      <c r="L80" s="53"/>
      <c r="M80" s="7"/>
      <c r="N80" s="7"/>
      <c r="O80" s="47"/>
      <c r="P80" s="8" t="s">
        <v>260</v>
      </c>
      <c r="Q80" s="8" t="s">
        <v>260</v>
      </c>
      <c r="R80" s="8">
        <v>0</v>
      </c>
      <c r="S80" s="2" t="s">
        <v>256</v>
      </c>
    </row>
    <row r="81" spans="1:19" ht="18.649999999999999" customHeight="1">
      <c r="A81" s="8"/>
      <c r="B81" s="7">
        <v>70</v>
      </c>
      <c r="C81" s="14"/>
      <c r="D81" s="16"/>
      <c r="E81" s="15"/>
      <c r="F81" s="60" t="s">
        <v>260</v>
      </c>
      <c r="G81" s="60"/>
      <c r="H81" s="60"/>
      <c r="I81" s="60"/>
      <c r="J81" s="60"/>
      <c r="K81" s="53"/>
      <c r="L81" s="53"/>
      <c r="M81" s="7"/>
      <c r="N81" s="7"/>
      <c r="O81" s="47"/>
      <c r="P81" s="8" t="s">
        <v>260</v>
      </c>
      <c r="Q81" s="8" t="s">
        <v>260</v>
      </c>
      <c r="R81" s="8">
        <v>0</v>
      </c>
      <c r="S81" s="2" t="s">
        <v>256</v>
      </c>
    </row>
    <row r="82" spans="1:19" ht="18.649999999999999" customHeight="1">
      <c r="A82" s="8"/>
      <c r="B82" s="7">
        <v>71</v>
      </c>
      <c r="C82" s="14"/>
      <c r="D82" s="16"/>
      <c r="E82" s="15"/>
      <c r="F82" s="60" t="s">
        <v>260</v>
      </c>
      <c r="G82" s="60"/>
      <c r="H82" s="60"/>
      <c r="I82" s="60"/>
      <c r="J82" s="60"/>
      <c r="K82" s="53"/>
      <c r="L82" s="53"/>
      <c r="M82" s="7"/>
      <c r="N82" s="7"/>
      <c r="O82" s="47"/>
      <c r="P82" s="8" t="s">
        <v>260</v>
      </c>
      <c r="Q82" s="8" t="s">
        <v>260</v>
      </c>
      <c r="R82" s="8">
        <v>0</v>
      </c>
      <c r="S82" s="2" t="s">
        <v>256</v>
      </c>
    </row>
    <row r="83" spans="1:19" ht="18.649999999999999" customHeight="1">
      <c r="A83" s="8"/>
      <c r="B83" s="7">
        <v>72</v>
      </c>
      <c r="C83" s="14"/>
      <c r="D83" s="16"/>
      <c r="E83" s="15"/>
      <c r="F83" s="60" t="s">
        <v>260</v>
      </c>
      <c r="G83" s="60"/>
      <c r="H83" s="60"/>
      <c r="I83" s="60"/>
      <c r="J83" s="60"/>
      <c r="K83" s="53"/>
      <c r="L83" s="53"/>
      <c r="M83" s="7"/>
      <c r="N83" s="7"/>
      <c r="O83" s="47"/>
      <c r="P83" s="8" t="s">
        <v>260</v>
      </c>
      <c r="Q83" s="8" t="s">
        <v>260</v>
      </c>
      <c r="R83" s="8">
        <v>0</v>
      </c>
      <c r="S83" s="2" t="s">
        <v>256</v>
      </c>
    </row>
    <row r="84" spans="1:19" ht="18.649999999999999" customHeight="1">
      <c r="A84" s="8"/>
      <c r="B84" s="7">
        <v>73</v>
      </c>
      <c r="C84" s="14"/>
      <c r="D84" s="16"/>
      <c r="E84" s="15"/>
      <c r="F84" s="60" t="s">
        <v>260</v>
      </c>
      <c r="G84" s="60"/>
      <c r="H84" s="60"/>
      <c r="I84" s="60"/>
      <c r="J84" s="60"/>
      <c r="K84" s="53"/>
      <c r="L84" s="53"/>
      <c r="M84" s="7"/>
      <c r="N84" s="7"/>
      <c r="O84" s="47"/>
      <c r="P84" s="8" t="s">
        <v>260</v>
      </c>
      <c r="Q84" s="8" t="s">
        <v>260</v>
      </c>
      <c r="R84" s="8">
        <v>0</v>
      </c>
      <c r="S84" s="2" t="s">
        <v>256</v>
      </c>
    </row>
    <row r="85" spans="1:19" ht="18.649999999999999" customHeight="1">
      <c r="A85" s="8"/>
      <c r="B85" s="7">
        <v>74</v>
      </c>
      <c r="C85" s="14"/>
      <c r="D85" s="16"/>
      <c r="E85" s="15"/>
      <c r="F85" s="60" t="s">
        <v>260</v>
      </c>
      <c r="G85" s="60"/>
      <c r="H85" s="60"/>
      <c r="I85" s="60"/>
      <c r="J85" s="60"/>
      <c r="K85" s="53"/>
      <c r="L85" s="53"/>
      <c r="M85" s="7"/>
      <c r="N85" s="7"/>
      <c r="O85" s="47"/>
      <c r="P85" s="8" t="s">
        <v>260</v>
      </c>
      <c r="Q85" s="8" t="s">
        <v>260</v>
      </c>
      <c r="R85" s="8">
        <v>0</v>
      </c>
      <c r="S85" s="2" t="s">
        <v>256</v>
      </c>
    </row>
    <row r="86" spans="1:19" ht="18.649999999999999" customHeight="1">
      <c r="A86" s="8"/>
      <c r="B86" s="7">
        <v>75</v>
      </c>
      <c r="C86" s="14"/>
      <c r="D86" s="16"/>
      <c r="E86" s="15"/>
      <c r="F86" s="60" t="s">
        <v>260</v>
      </c>
      <c r="G86" s="60"/>
      <c r="H86" s="60"/>
      <c r="I86" s="60"/>
      <c r="J86" s="60"/>
      <c r="K86" s="53"/>
      <c r="L86" s="53"/>
      <c r="M86" s="7"/>
      <c r="N86" s="7"/>
      <c r="O86" s="47"/>
      <c r="P86" s="8" t="s">
        <v>260</v>
      </c>
      <c r="Q86" s="8" t="s">
        <v>260</v>
      </c>
      <c r="R86" s="8">
        <v>0</v>
      </c>
      <c r="S86" s="2" t="s">
        <v>256</v>
      </c>
    </row>
    <row r="87" spans="1:19" ht="18.649999999999999" customHeight="1">
      <c r="A87" s="8"/>
      <c r="B87" s="7">
        <v>76</v>
      </c>
      <c r="C87" s="14"/>
      <c r="D87" s="16"/>
      <c r="E87" s="15"/>
      <c r="F87" s="60" t="s">
        <v>260</v>
      </c>
      <c r="G87" s="60"/>
      <c r="H87" s="60"/>
      <c r="I87" s="60"/>
      <c r="J87" s="60"/>
      <c r="K87" s="53"/>
      <c r="L87" s="53"/>
      <c r="M87" s="7"/>
      <c r="N87" s="7"/>
      <c r="O87" s="47"/>
      <c r="P87" s="8" t="s">
        <v>260</v>
      </c>
      <c r="Q87" s="8" t="s">
        <v>260</v>
      </c>
      <c r="R87" s="8">
        <v>0</v>
      </c>
      <c r="S87" s="2" t="s">
        <v>256</v>
      </c>
    </row>
    <row r="88" spans="1:19" ht="18.649999999999999" customHeight="1">
      <c r="A88" s="8"/>
      <c r="B88" s="7">
        <v>77</v>
      </c>
      <c r="C88" s="14"/>
      <c r="D88" s="16"/>
      <c r="E88" s="15"/>
      <c r="F88" s="60" t="s">
        <v>260</v>
      </c>
      <c r="G88" s="60"/>
      <c r="H88" s="60"/>
      <c r="I88" s="60"/>
      <c r="J88" s="60"/>
      <c r="K88" s="53"/>
      <c r="L88" s="53"/>
      <c r="M88" s="7"/>
      <c r="N88" s="7"/>
      <c r="O88" s="47"/>
      <c r="P88" s="8" t="s">
        <v>260</v>
      </c>
      <c r="Q88" s="8" t="s">
        <v>260</v>
      </c>
      <c r="R88" s="8">
        <v>0</v>
      </c>
      <c r="S88" s="2" t="s">
        <v>256</v>
      </c>
    </row>
    <row r="89" spans="1:19" ht="18.649999999999999" customHeight="1">
      <c r="A89" s="8"/>
      <c r="B89" s="7">
        <v>78</v>
      </c>
      <c r="C89" s="14"/>
      <c r="D89" s="16"/>
      <c r="E89" s="15"/>
      <c r="F89" s="60" t="s">
        <v>260</v>
      </c>
      <c r="G89" s="60"/>
      <c r="H89" s="60"/>
      <c r="I89" s="60"/>
      <c r="J89" s="60"/>
      <c r="K89" s="53"/>
      <c r="L89" s="53"/>
      <c r="M89" s="7"/>
      <c r="N89" s="7"/>
      <c r="O89" s="47"/>
      <c r="P89" s="8" t="s">
        <v>260</v>
      </c>
      <c r="Q89" s="8" t="s">
        <v>260</v>
      </c>
      <c r="R89" s="8">
        <v>0</v>
      </c>
      <c r="S89" s="2" t="s">
        <v>256</v>
      </c>
    </row>
    <row r="90" spans="1:19" ht="18.649999999999999" customHeight="1">
      <c r="A90" s="8"/>
      <c r="B90" s="7">
        <v>79</v>
      </c>
      <c r="C90" s="14"/>
      <c r="D90" s="16"/>
      <c r="E90" s="15"/>
      <c r="F90" s="60" t="s">
        <v>260</v>
      </c>
      <c r="G90" s="60"/>
      <c r="H90" s="60"/>
      <c r="I90" s="60"/>
      <c r="J90" s="60"/>
      <c r="K90" s="53"/>
      <c r="L90" s="53"/>
      <c r="M90" s="7"/>
      <c r="N90" s="7"/>
      <c r="O90" s="47"/>
      <c r="P90" s="8" t="s">
        <v>260</v>
      </c>
      <c r="Q90" s="8" t="s">
        <v>260</v>
      </c>
      <c r="R90" s="8">
        <v>0</v>
      </c>
      <c r="S90" s="2" t="s">
        <v>256</v>
      </c>
    </row>
    <row r="91" spans="1:19" ht="18.649999999999999" customHeight="1">
      <c r="A91" s="8"/>
      <c r="B91" s="7">
        <v>80</v>
      </c>
      <c r="C91" s="14"/>
      <c r="D91" s="16"/>
      <c r="E91" s="15"/>
      <c r="F91" s="60" t="s">
        <v>260</v>
      </c>
      <c r="G91" s="60"/>
      <c r="H91" s="60"/>
      <c r="I91" s="60"/>
      <c r="J91" s="60"/>
      <c r="K91" s="53"/>
      <c r="L91" s="53"/>
      <c r="M91" s="7"/>
      <c r="N91" s="7"/>
      <c r="O91" s="47"/>
      <c r="P91" s="8" t="s">
        <v>260</v>
      </c>
      <c r="Q91" s="8" t="s">
        <v>260</v>
      </c>
      <c r="R91" s="8">
        <v>0</v>
      </c>
      <c r="S91" s="2" t="s">
        <v>256</v>
      </c>
    </row>
    <row r="92" spans="1:19" ht="18.649999999999999" hidden="1" customHeight="1">
      <c r="A92" s="8"/>
      <c r="B92" s="7">
        <v>81</v>
      </c>
      <c r="C92" s="14"/>
      <c r="D92" s="16"/>
      <c r="E92" s="15"/>
      <c r="F92" s="60" t="s">
        <v>260</v>
      </c>
      <c r="G92" s="60"/>
      <c r="H92" s="60"/>
      <c r="I92" s="60"/>
      <c r="J92" s="60"/>
      <c r="K92" s="53"/>
      <c r="L92" s="53"/>
      <c r="M92" s="7"/>
      <c r="N92" s="7"/>
      <c r="O92" s="47"/>
      <c r="P92" s="8" t="s">
        <v>260</v>
      </c>
      <c r="Q92" s="8" t="s">
        <v>260</v>
      </c>
      <c r="R92" s="8">
        <v>0</v>
      </c>
      <c r="S92" s="2" t="s">
        <v>256</v>
      </c>
    </row>
    <row r="93" spans="1:19" ht="18.649999999999999" hidden="1" customHeight="1">
      <c r="A93" s="8"/>
      <c r="B93" s="7">
        <v>82</v>
      </c>
      <c r="C93" s="14"/>
      <c r="D93" s="16"/>
      <c r="E93" s="15"/>
      <c r="F93" s="60" t="s">
        <v>260</v>
      </c>
      <c r="G93" s="60"/>
      <c r="H93" s="60"/>
      <c r="I93" s="60"/>
      <c r="J93" s="60"/>
      <c r="K93" s="53"/>
      <c r="L93" s="53"/>
      <c r="M93" s="7"/>
      <c r="N93" s="7"/>
      <c r="O93" s="47"/>
      <c r="P93" s="8" t="s">
        <v>260</v>
      </c>
      <c r="Q93" s="8" t="s">
        <v>260</v>
      </c>
      <c r="R93" s="8">
        <v>0</v>
      </c>
      <c r="S93" s="2" t="s">
        <v>256</v>
      </c>
    </row>
    <row r="94" spans="1:19" ht="18.649999999999999" hidden="1" customHeight="1">
      <c r="A94" s="8"/>
      <c r="B94" s="7">
        <v>83</v>
      </c>
      <c r="C94" s="14"/>
      <c r="D94" s="16"/>
      <c r="E94" s="15"/>
      <c r="F94" s="60" t="s">
        <v>260</v>
      </c>
      <c r="G94" s="60"/>
      <c r="H94" s="60"/>
      <c r="I94" s="60"/>
      <c r="J94" s="60"/>
      <c r="K94" s="53"/>
      <c r="L94" s="53"/>
      <c r="M94" s="7"/>
      <c r="N94" s="7"/>
      <c r="O94" s="47"/>
      <c r="P94" s="8" t="s">
        <v>260</v>
      </c>
      <c r="Q94" s="8" t="s">
        <v>260</v>
      </c>
      <c r="R94" s="8">
        <v>0</v>
      </c>
      <c r="S94" s="2" t="s">
        <v>256</v>
      </c>
    </row>
    <row r="95" spans="1:19" ht="18.649999999999999" hidden="1" customHeight="1">
      <c r="A95" s="8"/>
      <c r="B95" s="7">
        <v>84</v>
      </c>
      <c r="C95" s="14"/>
      <c r="D95" s="16"/>
      <c r="E95" s="15"/>
      <c r="F95" s="60" t="s">
        <v>260</v>
      </c>
      <c r="G95" s="60"/>
      <c r="H95" s="60"/>
      <c r="I95" s="60"/>
      <c r="J95" s="60"/>
      <c r="K95" s="53"/>
      <c r="L95" s="53"/>
      <c r="M95" s="7"/>
      <c r="N95" s="7"/>
      <c r="O95" s="47"/>
      <c r="P95" s="8" t="s">
        <v>260</v>
      </c>
      <c r="Q95" s="8" t="s">
        <v>260</v>
      </c>
      <c r="R95" s="8">
        <v>0</v>
      </c>
      <c r="S95" s="2" t="s">
        <v>256</v>
      </c>
    </row>
    <row r="96" spans="1:19" ht="18.649999999999999" hidden="1" customHeight="1">
      <c r="A96" s="8"/>
      <c r="B96" s="7">
        <v>85</v>
      </c>
      <c r="C96" s="14"/>
      <c r="D96" s="16"/>
      <c r="E96" s="15"/>
      <c r="F96" s="60" t="s">
        <v>260</v>
      </c>
      <c r="G96" s="60"/>
      <c r="H96" s="60"/>
      <c r="I96" s="60"/>
      <c r="J96" s="60"/>
      <c r="K96" s="53"/>
      <c r="L96" s="53"/>
      <c r="M96" s="7"/>
      <c r="N96" s="7"/>
      <c r="O96" s="47"/>
      <c r="P96" s="8" t="s">
        <v>260</v>
      </c>
      <c r="Q96" s="8" t="s">
        <v>260</v>
      </c>
      <c r="R96" s="8">
        <v>0</v>
      </c>
      <c r="S96" s="2" t="s">
        <v>256</v>
      </c>
    </row>
    <row r="97" spans="1:19" ht="18.649999999999999" hidden="1" customHeight="1">
      <c r="A97" s="8"/>
      <c r="B97" s="7">
        <v>86</v>
      </c>
      <c r="C97" s="14"/>
      <c r="D97" s="16"/>
      <c r="E97" s="15"/>
      <c r="F97" s="60" t="s">
        <v>260</v>
      </c>
      <c r="G97" s="60"/>
      <c r="H97" s="60"/>
      <c r="I97" s="60"/>
      <c r="J97" s="60"/>
      <c r="K97" s="53"/>
      <c r="L97" s="53"/>
      <c r="M97" s="7"/>
      <c r="N97" s="7"/>
      <c r="O97" s="47"/>
      <c r="P97" s="8" t="s">
        <v>260</v>
      </c>
      <c r="Q97" s="8" t="s">
        <v>260</v>
      </c>
      <c r="R97" s="8">
        <v>0</v>
      </c>
      <c r="S97" s="2" t="s">
        <v>256</v>
      </c>
    </row>
    <row r="98" spans="1:19" ht="18.649999999999999" hidden="1" customHeight="1">
      <c r="A98" s="8"/>
      <c r="B98" s="7">
        <v>87</v>
      </c>
      <c r="C98" s="14"/>
      <c r="D98" s="16"/>
      <c r="E98" s="15"/>
      <c r="F98" s="60" t="s">
        <v>260</v>
      </c>
      <c r="G98" s="60"/>
      <c r="H98" s="60"/>
      <c r="I98" s="60"/>
      <c r="J98" s="60"/>
      <c r="K98" s="53"/>
      <c r="L98" s="53"/>
      <c r="M98" s="7"/>
      <c r="N98" s="7"/>
      <c r="O98" s="47"/>
      <c r="P98" s="8" t="s">
        <v>260</v>
      </c>
      <c r="Q98" s="8" t="s">
        <v>260</v>
      </c>
      <c r="R98" s="8">
        <v>0</v>
      </c>
      <c r="S98" s="2" t="s">
        <v>256</v>
      </c>
    </row>
    <row r="99" spans="1:19" ht="18.649999999999999" hidden="1" customHeight="1">
      <c r="A99" s="8"/>
      <c r="B99" s="7">
        <v>88</v>
      </c>
      <c r="C99" s="14"/>
      <c r="D99" s="16"/>
      <c r="E99" s="15"/>
      <c r="F99" s="60" t="s">
        <v>260</v>
      </c>
      <c r="G99" s="60"/>
      <c r="H99" s="60"/>
      <c r="I99" s="60"/>
      <c r="J99" s="60"/>
      <c r="K99" s="53"/>
      <c r="L99" s="53"/>
      <c r="M99" s="7"/>
      <c r="N99" s="7"/>
      <c r="O99" s="47"/>
      <c r="P99" s="8" t="s">
        <v>260</v>
      </c>
      <c r="Q99" s="8" t="s">
        <v>260</v>
      </c>
      <c r="R99" s="8">
        <v>0</v>
      </c>
      <c r="S99" s="2" t="s">
        <v>256</v>
      </c>
    </row>
    <row r="100" spans="1:19" ht="18.649999999999999" hidden="1" customHeight="1">
      <c r="A100" s="8"/>
      <c r="B100" s="7">
        <v>89</v>
      </c>
      <c r="C100" s="14"/>
      <c r="D100" s="16"/>
      <c r="E100" s="15"/>
      <c r="F100" s="60" t="s">
        <v>260</v>
      </c>
      <c r="G100" s="60"/>
      <c r="H100" s="60"/>
      <c r="I100" s="60"/>
      <c r="J100" s="60"/>
      <c r="K100" s="53"/>
      <c r="L100" s="53"/>
      <c r="M100" s="7"/>
      <c r="N100" s="7"/>
      <c r="O100" s="47"/>
      <c r="P100" s="8" t="s">
        <v>260</v>
      </c>
      <c r="Q100" s="8" t="s">
        <v>260</v>
      </c>
      <c r="R100" s="8">
        <v>0</v>
      </c>
      <c r="S100" s="2" t="s">
        <v>256</v>
      </c>
    </row>
    <row r="101" spans="1:19" ht="18.649999999999999" hidden="1" customHeight="1">
      <c r="A101" s="8"/>
      <c r="B101" s="7">
        <v>90</v>
      </c>
      <c r="C101" s="14"/>
      <c r="D101" s="16"/>
      <c r="E101" s="15"/>
      <c r="F101" s="60" t="s">
        <v>260</v>
      </c>
      <c r="G101" s="60"/>
      <c r="H101" s="60"/>
      <c r="I101" s="60"/>
      <c r="J101" s="60"/>
      <c r="K101" s="53"/>
      <c r="L101" s="53"/>
      <c r="M101" s="7"/>
      <c r="N101" s="7"/>
      <c r="O101" s="47"/>
      <c r="P101" s="8" t="s">
        <v>260</v>
      </c>
      <c r="Q101" s="8" t="s">
        <v>260</v>
      </c>
      <c r="R101" s="8">
        <v>0</v>
      </c>
      <c r="S101" s="2" t="s">
        <v>256</v>
      </c>
    </row>
    <row r="102" spans="1:19" ht="18.649999999999999" hidden="1" customHeight="1">
      <c r="A102" s="8"/>
      <c r="B102" s="7">
        <v>91</v>
      </c>
      <c r="C102" s="14"/>
      <c r="D102" s="16"/>
      <c r="E102" s="15"/>
      <c r="F102" s="60" t="s">
        <v>260</v>
      </c>
      <c r="G102" s="60"/>
      <c r="H102" s="60"/>
      <c r="I102" s="60"/>
      <c r="J102" s="60"/>
      <c r="K102" s="53"/>
      <c r="L102" s="53"/>
      <c r="M102" s="7"/>
      <c r="N102" s="7"/>
      <c r="O102" s="47"/>
      <c r="P102" s="8" t="s">
        <v>260</v>
      </c>
      <c r="Q102" s="8" t="s">
        <v>260</v>
      </c>
      <c r="R102" s="8">
        <v>0</v>
      </c>
      <c r="S102" s="2" t="s">
        <v>256</v>
      </c>
    </row>
    <row r="103" spans="1:19" ht="18.649999999999999" hidden="1" customHeight="1">
      <c r="A103" s="8"/>
      <c r="B103" s="7">
        <v>92</v>
      </c>
      <c r="C103" s="14"/>
      <c r="D103" s="16"/>
      <c r="E103" s="15"/>
      <c r="F103" s="60" t="s">
        <v>260</v>
      </c>
      <c r="G103" s="60"/>
      <c r="H103" s="60"/>
      <c r="I103" s="60"/>
      <c r="J103" s="60"/>
      <c r="K103" s="53"/>
      <c r="L103" s="53"/>
      <c r="M103" s="7"/>
      <c r="N103" s="7"/>
      <c r="O103" s="47"/>
      <c r="P103" s="8" t="s">
        <v>260</v>
      </c>
      <c r="Q103" s="8" t="s">
        <v>260</v>
      </c>
      <c r="R103" s="8">
        <v>0</v>
      </c>
      <c r="S103" s="2" t="s">
        <v>256</v>
      </c>
    </row>
    <row r="104" spans="1:19" ht="18.649999999999999" hidden="1" customHeight="1">
      <c r="A104" s="8"/>
      <c r="B104" s="7">
        <v>93</v>
      </c>
      <c r="C104" s="14"/>
      <c r="D104" s="16"/>
      <c r="E104" s="15"/>
      <c r="F104" s="60" t="s">
        <v>260</v>
      </c>
      <c r="G104" s="60"/>
      <c r="H104" s="60"/>
      <c r="I104" s="60"/>
      <c r="J104" s="60"/>
      <c r="K104" s="53"/>
      <c r="L104" s="53"/>
      <c r="M104" s="7"/>
      <c r="N104" s="7"/>
      <c r="O104" s="47"/>
      <c r="P104" s="8" t="s">
        <v>260</v>
      </c>
      <c r="Q104" s="8" t="s">
        <v>260</v>
      </c>
      <c r="R104" s="8">
        <v>0</v>
      </c>
      <c r="S104" s="2" t="s">
        <v>256</v>
      </c>
    </row>
    <row r="105" spans="1:19" ht="18.649999999999999" hidden="1" customHeight="1">
      <c r="A105" s="8"/>
      <c r="B105" s="7">
        <v>94</v>
      </c>
      <c r="C105" s="14"/>
      <c r="D105" s="16"/>
      <c r="E105" s="15"/>
      <c r="F105" s="60" t="s">
        <v>260</v>
      </c>
      <c r="G105" s="60"/>
      <c r="H105" s="60"/>
      <c r="I105" s="60"/>
      <c r="J105" s="60"/>
      <c r="K105" s="53"/>
      <c r="L105" s="53"/>
      <c r="M105" s="7"/>
      <c r="N105" s="7"/>
      <c r="O105" s="47"/>
      <c r="P105" s="8" t="s">
        <v>260</v>
      </c>
      <c r="Q105" s="8" t="s">
        <v>260</v>
      </c>
      <c r="R105" s="8">
        <v>0</v>
      </c>
      <c r="S105" s="2" t="s">
        <v>256</v>
      </c>
    </row>
    <row r="106" spans="1:19" ht="18.649999999999999" hidden="1" customHeight="1">
      <c r="A106" s="8"/>
      <c r="B106" s="7">
        <v>95</v>
      </c>
      <c r="C106" s="14"/>
      <c r="D106" s="16"/>
      <c r="E106" s="15"/>
      <c r="F106" s="60" t="s">
        <v>260</v>
      </c>
      <c r="G106" s="60"/>
      <c r="H106" s="60"/>
      <c r="I106" s="60"/>
      <c r="J106" s="60"/>
      <c r="K106" s="53"/>
      <c r="L106" s="53"/>
      <c r="M106" s="7"/>
      <c r="N106" s="7"/>
      <c r="O106" s="47"/>
      <c r="P106" s="8" t="s">
        <v>260</v>
      </c>
      <c r="Q106" s="8" t="s">
        <v>260</v>
      </c>
      <c r="R106" s="8">
        <v>0</v>
      </c>
      <c r="S106" s="2" t="s">
        <v>256</v>
      </c>
    </row>
    <row r="107" spans="1:19" ht="18.649999999999999" hidden="1" customHeight="1">
      <c r="A107" s="8"/>
      <c r="B107" s="7">
        <v>96</v>
      </c>
      <c r="C107" s="14"/>
      <c r="D107" s="16"/>
      <c r="E107" s="15"/>
      <c r="F107" s="60" t="s">
        <v>260</v>
      </c>
      <c r="G107" s="60"/>
      <c r="H107" s="60"/>
      <c r="I107" s="60"/>
      <c r="J107" s="60"/>
      <c r="K107" s="53"/>
      <c r="L107" s="53"/>
      <c r="M107" s="7"/>
      <c r="N107" s="7"/>
      <c r="O107" s="47"/>
      <c r="P107" s="8" t="s">
        <v>260</v>
      </c>
      <c r="Q107" s="8" t="s">
        <v>260</v>
      </c>
      <c r="R107" s="8">
        <v>0</v>
      </c>
      <c r="S107" s="2" t="s">
        <v>256</v>
      </c>
    </row>
    <row r="108" spans="1:19" ht="18.649999999999999" hidden="1" customHeight="1">
      <c r="A108" s="8"/>
      <c r="B108" s="7">
        <v>97</v>
      </c>
      <c r="C108" s="14"/>
      <c r="D108" s="16"/>
      <c r="E108" s="15"/>
      <c r="F108" s="60" t="s">
        <v>260</v>
      </c>
      <c r="G108" s="60"/>
      <c r="H108" s="60"/>
      <c r="I108" s="60"/>
      <c r="J108" s="60"/>
      <c r="K108" s="53"/>
      <c r="L108" s="53"/>
      <c r="M108" s="7"/>
      <c r="N108" s="7"/>
      <c r="O108" s="47"/>
      <c r="P108" s="8" t="s">
        <v>260</v>
      </c>
      <c r="Q108" s="8" t="s">
        <v>260</v>
      </c>
      <c r="R108" s="8">
        <v>0</v>
      </c>
      <c r="S108" s="2" t="s">
        <v>256</v>
      </c>
    </row>
    <row r="109" spans="1:19" ht="18.649999999999999" hidden="1" customHeight="1">
      <c r="A109" s="8"/>
      <c r="B109" s="7">
        <v>98</v>
      </c>
      <c r="C109" s="14"/>
      <c r="D109" s="16"/>
      <c r="E109" s="15"/>
      <c r="F109" s="60" t="s">
        <v>260</v>
      </c>
      <c r="G109" s="60"/>
      <c r="H109" s="60"/>
      <c r="I109" s="60"/>
      <c r="J109" s="60"/>
      <c r="K109" s="53"/>
      <c r="L109" s="53"/>
      <c r="M109" s="7"/>
      <c r="N109" s="7"/>
      <c r="O109" s="47"/>
      <c r="P109" s="8" t="s">
        <v>260</v>
      </c>
      <c r="Q109" s="8" t="s">
        <v>260</v>
      </c>
      <c r="R109" s="8">
        <v>0</v>
      </c>
      <c r="S109" s="2" t="s">
        <v>256</v>
      </c>
    </row>
    <row r="110" spans="1:19" ht="18.649999999999999" hidden="1" customHeight="1">
      <c r="A110" s="8"/>
      <c r="B110" s="7">
        <v>99</v>
      </c>
      <c r="C110" s="14"/>
      <c r="D110" s="16"/>
      <c r="E110" s="15"/>
      <c r="F110" s="60" t="s">
        <v>260</v>
      </c>
      <c r="G110" s="60"/>
      <c r="H110" s="60"/>
      <c r="I110" s="60"/>
      <c r="J110" s="60"/>
      <c r="K110" s="53"/>
      <c r="L110" s="53"/>
      <c r="M110" s="7"/>
      <c r="N110" s="7"/>
      <c r="O110" s="47"/>
      <c r="P110" s="8" t="s">
        <v>260</v>
      </c>
      <c r="Q110" s="8" t="s">
        <v>260</v>
      </c>
      <c r="R110" s="8">
        <v>0</v>
      </c>
      <c r="S110" s="2" t="s">
        <v>256</v>
      </c>
    </row>
    <row r="111" spans="1:19" ht="18.649999999999999" hidden="1" customHeight="1">
      <c r="A111" s="8"/>
      <c r="B111" s="7">
        <v>100</v>
      </c>
      <c r="C111" s="14"/>
      <c r="D111" s="16"/>
      <c r="E111" s="15"/>
      <c r="F111" s="60" t="s">
        <v>260</v>
      </c>
      <c r="G111" s="60"/>
      <c r="H111" s="60"/>
      <c r="I111" s="60"/>
      <c r="J111" s="60"/>
      <c r="K111" s="53"/>
      <c r="L111" s="53"/>
      <c r="M111" s="7"/>
      <c r="N111" s="7"/>
      <c r="O111" s="47"/>
      <c r="P111" s="8" t="s">
        <v>260</v>
      </c>
      <c r="Q111" s="8" t="s">
        <v>260</v>
      </c>
      <c r="R111" s="8">
        <v>0</v>
      </c>
      <c r="S111" s="2" t="s">
        <v>256</v>
      </c>
    </row>
    <row r="112" spans="1:19" ht="18.649999999999999" customHeight="1">
      <c r="M112" s="7">
        <v>60</v>
      </c>
      <c r="N112" s="7">
        <v>70</v>
      </c>
    </row>
    <row r="114" spans="2:19">
      <c r="B114" s="1" t="s">
        <v>30</v>
      </c>
    </row>
    <row r="115" spans="2:19" ht="20.149999999999999" customHeight="1">
      <c r="B115" s="56" t="s">
        <v>36</v>
      </c>
      <c r="C115" s="58"/>
      <c r="D115" s="58"/>
      <c r="E115" s="58"/>
      <c r="F115" s="59"/>
      <c r="G115" s="56" t="s">
        <v>33</v>
      </c>
      <c r="H115" s="58"/>
      <c r="I115" s="59"/>
      <c r="J115" s="56" t="s">
        <v>34</v>
      </c>
      <c r="K115" s="58"/>
      <c r="L115" s="59"/>
      <c r="M115" s="56" t="s">
        <v>35</v>
      </c>
      <c r="N115" s="59"/>
      <c r="S115" s="18" t="s">
        <v>82</v>
      </c>
    </row>
    <row r="116" spans="2:19" ht="20.149999999999999" customHeight="1">
      <c r="B116" s="56" t="s">
        <v>32</v>
      </c>
      <c r="C116" s="58"/>
      <c r="D116" s="58"/>
      <c r="E116" s="58"/>
      <c r="F116" s="59"/>
      <c r="G116" s="56">
        <v>28</v>
      </c>
      <c r="H116" s="58"/>
      <c r="I116" s="59"/>
      <c r="J116" s="56">
        <v>34</v>
      </c>
      <c r="K116" s="58"/>
      <c r="L116" s="59"/>
      <c r="M116" s="56">
        <v>62</v>
      </c>
      <c r="N116" s="59"/>
      <c r="S116" s="18" t="s">
        <v>83</v>
      </c>
    </row>
    <row r="117" spans="2:19" ht="20.149999999999999" customHeight="1">
      <c r="B117" s="56" t="s">
        <v>37</v>
      </c>
      <c r="C117" s="58"/>
      <c r="D117" s="58"/>
      <c r="E117" s="58"/>
      <c r="F117" s="59"/>
      <c r="G117" s="56">
        <v>32</v>
      </c>
      <c r="H117" s="58"/>
      <c r="I117" s="59"/>
      <c r="J117" s="56">
        <v>36</v>
      </c>
      <c r="K117" s="58"/>
      <c r="L117" s="59"/>
      <c r="M117" s="56">
        <v>68</v>
      </c>
      <c r="N117" s="59"/>
    </row>
    <row r="118" spans="2:19" ht="20.149999999999999" customHeight="1">
      <c r="B118" s="56" t="s">
        <v>35</v>
      </c>
      <c r="C118" s="58"/>
      <c r="D118" s="58"/>
      <c r="E118" s="58"/>
      <c r="F118" s="59"/>
      <c r="G118" s="56">
        <v>60</v>
      </c>
      <c r="H118" s="58"/>
      <c r="I118" s="59"/>
      <c r="J118" s="56">
        <v>70</v>
      </c>
      <c r="K118" s="58"/>
      <c r="L118" s="59"/>
      <c r="M118" s="56">
        <v>130</v>
      </c>
      <c r="N118" s="59"/>
    </row>
  </sheetData>
  <sheetProtection sheet="1" objects="1" scenarios="1" selectLockedCells="1"/>
  <mergeCells count="233">
    <mergeCell ref="B1:L1"/>
    <mergeCell ref="M1:N1"/>
    <mergeCell ref="B3:E3"/>
    <mergeCell ref="F3:H3"/>
    <mergeCell ref="L3:M3"/>
    <mergeCell ref="B5:F5"/>
    <mergeCell ref="L5:M5"/>
    <mergeCell ref="S10:S11"/>
    <mergeCell ref="F12:J12"/>
    <mergeCell ref="K12:L12"/>
    <mergeCell ref="B7:F7"/>
    <mergeCell ref="A10:A11"/>
    <mergeCell ref="B10:B11"/>
    <mergeCell ref="C10:E11"/>
    <mergeCell ref="F10:J11"/>
    <mergeCell ref="K10:L11"/>
    <mergeCell ref="F13:J13"/>
    <mergeCell ref="K13:L13"/>
    <mergeCell ref="F14:J14"/>
    <mergeCell ref="K14:L14"/>
    <mergeCell ref="F15:J15"/>
    <mergeCell ref="K15:L15"/>
    <mergeCell ref="M10:N10"/>
    <mergeCell ref="O10:O11"/>
    <mergeCell ref="P10:Q10"/>
    <mergeCell ref="F19:J19"/>
    <mergeCell ref="K19:L19"/>
    <mergeCell ref="F20:J20"/>
    <mergeCell ref="K20:L20"/>
    <mergeCell ref="F21:J21"/>
    <mergeCell ref="K21:L21"/>
    <mergeCell ref="F16:J16"/>
    <mergeCell ref="K16:L16"/>
    <mergeCell ref="F17:J17"/>
    <mergeCell ref="K17:L17"/>
    <mergeCell ref="F18:J18"/>
    <mergeCell ref="K18:L18"/>
    <mergeCell ref="F25:J25"/>
    <mergeCell ref="K25:L25"/>
    <mergeCell ref="F26:J26"/>
    <mergeCell ref="K26:L26"/>
    <mergeCell ref="F27:J27"/>
    <mergeCell ref="K27:L27"/>
    <mergeCell ref="F22:J22"/>
    <mergeCell ref="K22:L22"/>
    <mergeCell ref="F23:J23"/>
    <mergeCell ref="K23:L23"/>
    <mergeCell ref="F24:J24"/>
    <mergeCell ref="K24:L24"/>
    <mergeCell ref="F31:J31"/>
    <mergeCell ref="K31:L31"/>
    <mergeCell ref="F32:J32"/>
    <mergeCell ref="K32:L32"/>
    <mergeCell ref="F33:J33"/>
    <mergeCell ref="K33:L33"/>
    <mergeCell ref="F28:J28"/>
    <mergeCell ref="K28:L28"/>
    <mergeCell ref="F29:J29"/>
    <mergeCell ref="K29:L29"/>
    <mergeCell ref="F30:J30"/>
    <mergeCell ref="K30:L30"/>
    <mergeCell ref="F37:J37"/>
    <mergeCell ref="K37:L37"/>
    <mergeCell ref="F38:J38"/>
    <mergeCell ref="K38:L38"/>
    <mergeCell ref="F39:J39"/>
    <mergeCell ref="K39:L39"/>
    <mergeCell ref="F34:J34"/>
    <mergeCell ref="K34:L34"/>
    <mergeCell ref="F35:J35"/>
    <mergeCell ref="K35:L35"/>
    <mergeCell ref="F36:J36"/>
    <mergeCell ref="K36:L36"/>
    <mergeCell ref="F43:J43"/>
    <mergeCell ref="K43:L43"/>
    <mergeCell ref="F44:J44"/>
    <mergeCell ref="K44:L44"/>
    <mergeCell ref="F45:J45"/>
    <mergeCell ref="K45:L45"/>
    <mergeCell ref="F40:J40"/>
    <mergeCell ref="K40:L40"/>
    <mergeCell ref="F41:J41"/>
    <mergeCell ref="K41:L41"/>
    <mergeCell ref="F42:J42"/>
    <mergeCell ref="K42:L42"/>
    <mergeCell ref="F49:J49"/>
    <mergeCell ref="K49:L49"/>
    <mergeCell ref="F50:J50"/>
    <mergeCell ref="K50:L50"/>
    <mergeCell ref="F51:J51"/>
    <mergeCell ref="K51:L51"/>
    <mergeCell ref="F46:J46"/>
    <mergeCell ref="K46:L46"/>
    <mergeCell ref="F47:J47"/>
    <mergeCell ref="K47:L47"/>
    <mergeCell ref="F48:J48"/>
    <mergeCell ref="K48:L48"/>
    <mergeCell ref="F55:J55"/>
    <mergeCell ref="K55:L55"/>
    <mergeCell ref="F56:J56"/>
    <mergeCell ref="K56:L56"/>
    <mergeCell ref="F57:J57"/>
    <mergeCell ref="K57:L57"/>
    <mergeCell ref="F52:J52"/>
    <mergeCell ref="K52:L52"/>
    <mergeCell ref="F53:J53"/>
    <mergeCell ref="K53:L53"/>
    <mergeCell ref="F54:J54"/>
    <mergeCell ref="K54:L54"/>
    <mergeCell ref="F61:J61"/>
    <mergeCell ref="K61:L61"/>
    <mergeCell ref="F62:J62"/>
    <mergeCell ref="K62:L62"/>
    <mergeCell ref="F63:J63"/>
    <mergeCell ref="K63:L63"/>
    <mergeCell ref="F58:J58"/>
    <mergeCell ref="K58:L58"/>
    <mergeCell ref="F59:J59"/>
    <mergeCell ref="K59:L59"/>
    <mergeCell ref="F60:J60"/>
    <mergeCell ref="K60:L60"/>
    <mergeCell ref="F67:J67"/>
    <mergeCell ref="K67:L67"/>
    <mergeCell ref="F68:J68"/>
    <mergeCell ref="K68:L68"/>
    <mergeCell ref="F69:J69"/>
    <mergeCell ref="K69:L69"/>
    <mergeCell ref="F64:J64"/>
    <mergeCell ref="K64:L64"/>
    <mergeCell ref="F65:J65"/>
    <mergeCell ref="K65:L65"/>
    <mergeCell ref="F66:J66"/>
    <mergeCell ref="K66:L66"/>
    <mergeCell ref="F73:J73"/>
    <mergeCell ref="K73:L73"/>
    <mergeCell ref="F74:J74"/>
    <mergeCell ref="K74:L74"/>
    <mergeCell ref="F75:J75"/>
    <mergeCell ref="K75:L75"/>
    <mergeCell ref="F70:J70"/>
    <mergeCell ref="K70:L70"/>
    <mergeCell ref="F71:J71"/>
    <mergeCell ref="K71:L71"/>
    <mergeCell ref="F72:J72"/>
    <mergeCell ref="K72:L72"/>
    <mergeCell ref="F79:J79"/>
    <mergeCell ref="K79:L79"/>
    <mergeCell ref="F80:J80"/>
    <mergeCell ref="K80:L80"/>
    <mergeCell ref="F81:J81"/>
    <mergeCell ref="K81:L81"/>
    <mergeCell ref="F76:J76"/>
    <mergeCell ref="K76:L76"/>
    <mergeCell ref="F77:J77"/>
    <mergeCell ref="K77:L77"/>
    <mergeCell ref="F78:J78"/>
    <mergeCell ref="K78:L78"/>
    <mergeCell ref="F85:J85"/>
    <mergeCell ref="K85:L85"/>
    <mergeCell ref="F86:J86"/>
    <mergeCell ref="K86:L86"/>
    <mergeCell ref="F87:J87"/>
    <mergeCell ref="K87:L87"/>
    <mergeCell ref="F82:J82"/>
    <mergeCell ref="K82:L82"/>
    <mergeCell ref="F83:J83"/>
    <mergeCell ref="K83:L83"/>
    <mergeCell ref="F84:J84"/>
    <mergeCell ref="K84:L84"/>
    <mergeCell ref="F91:J91"/>
    <mergeCell ref="K91:L91"/>
    <mergeCell ref="F92:J92"/>
    <mergeCell ref="K92:L92"/>
    <mergeCell ref="F93:J93"/>
    <mergeCell ref="K93:L93"/>
    <mergeCell ref="F88:J88"/>
    <mergeCell ref="K88:L88"/>
    <mergeCell ref="F89:J89"/>
    <mergeCell ref="K89:L89"/>
    <mergeCell ref="F90:J90"/>
    <mergeCell ref="K90:L90"/>
    <mergeCell ref="F97:J97"/>
    <mergeCell ref="K97:L97"/>
    <mergeCell ref="F98:J98"/>
    <mergeCell ref="K98:L98"/>
    <mergeCell ref="F99:J99"/>
    <mergeCell ref="K99:L99"/>
    <mergeCell ref="F94:J94"/>
    <mergeCell ref="K94:L94"/>
    <mergeCell ref="F95:J95"/>
    <mergeCell ref="K95:L95"/>
    <mergeCell ref="F96:J96"/>
    <mergeCell ref="K96:L96"/>
    <mergeCell ref="F103:J103"/>
    <mergeCell ref="K103:L103"/>
    <mergeCell ref="F104:J104"/>
    <mergeCell ref="K104:L104"/>
    <mergeCell ref="F105:J105"/>
    <mergeCell ref="K105:L105"/>
    <mergeCell ref="F100:J100"/>
    <mergeCell ref="K100:L100"/>
    <mergeCell ref="F101:J101"/>
    <mergeCell ref="K101:L101"/>
    <mergeCell ref="F102:J102"/>
    <mergeCell ref="K102:L102"/>
    <mergeCell ref="F109:J109"/>
    <mergeCell ref="K109:L109"/>
    <mergeCell ref="F110:J110"/>
    <mergeCell ref="K110:L110"/>
    <mergeCell ref="F111:J111"/>
    <mergeCell ref="K111:L111"/>
    <mergeCell ref="F106:J106"/>
    <mergeCell ref="K106:L106"/>
    <mergeCell ref="F107:J107"/>
    <mergeCell ref="K107:L107"/>
    <mergeCell ref="F108:J108"/>
    <mergeCell ref="K108:L108"/>
    <mergeCell ref="B117:F117"/>
    <mergeCell ref="G117:I117"/>
    <mergeCell ref="J117:L117"/>
    <mergeCell ref="M117:N117"/>
    <mergeCell ref="B118:F118"/>
    <mergeCell ref="G118:I118"/>
    <mergeCell ref="J118:L118"/>
    <mergeCell ref="M118:N118"/>
    <mergeCell ref="B115:F115"/>
    <mergeCell ref="G115:I115"/>
    <mergeCell ref="J115:L115"/>
    <mergeCell ref="M115:N115"/>
    <mergeCell ref="B116:F116"/>
    <mergeCell ref="G116:I116"/>
    <mergeCell ref="J116:L116"/>
    <mergeCell ref="M116:N116"/>
  </mergeCells>
  <phoneticPr fontId="1"/>
  <conditionalFormatting sqref="S12:S111">
    <cfRule type="cellIs" dxfId="1" priority="1" operator="equal">
      <formula>"後期"</formula>
    </cfRule>
  </conditionalFormatting>
  <pageMargins left="0.78740157480314965" right="0.78740157480314965" top="0.78740157480314965" bottom="0.78740157480314965" header="0.31496062992125984" footer="0.31496062992125984"/>
  <pageSetup paperSize="9" scale="94" fitToHeight="0" orientation="portrait" r:id="rId1"/>
  <headerFooter>
    <oddHeader>&amp;L様式２（拠点校方式）</oddHeader>
    <oddFooter>&amp;P ページ&amp;R&amp;F</oddFooter>
  </headerFooter>
  <rowBreaks count="2" manualBreakCount="2">
    <brk id="40" min="1" max="13" man="1"/>
    <brk id="76" min="1" max="1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T118"/>
  <sheetViews>
    <sheetView zoomScale="85" zoomScaleNormal="85" workbookViewId="0">
      <pane ySplit="11" topLeftCell="A60" activePane="bottomLeft" state="frozen"/>
      <selection pane="bottomLeft" activeCell="B1" sqref="B1:L1"/>
    </sheetView>
  </sheetViews>
  <sheetFormatPr defaultColWidth="9" defaultRowHeight="13"/>
  <cols>
    <col min="1" max="1" width="9" style="1"/>
    <col min="2" max="2" width="5.58203125" style="1" customWidth="1"/>
    <col min="3" max="5" width="3.58203125" style="1" customWidth="1"/>
    <col min="6" max="6" width="5.75" style="1" customWidth="1"/>
    <col min="7" max="7" width="19.5" style="1" customWidth="1"/>
    <col min="8" max="8" width="3.5" style="1" bestFit="1" customWidth="1"/>
    <col min="9" max="10" width="2.58203125" style="1" customWidth="1"/>
    <col min="11" max="11" width="9.5" style="1" bestFit="1" customWidth="1"/>
    <col min="12" max="12" width="12.25" style="1" customWidth="1"/>
    <col min="13" max="14" width="5.5" style="1" bestFit="1" customWidth="1"/>
    <col min="15" max="15" width="46" style="1" hidden="1" customWidth="1"/>
    <col min="16" max="16" width="9" style="1"/>
    <col min="17" max="17" width="20.5" style="1" bestFit="1" customWidth="1"/>
    <col min="18" max="18" width="5.5" style="2" customWidth="1"/>
    <col min="19" max="20" width="9" style="1" customWidth="1"/>
    <col min="21" max="16384" width="9" style="1"/>
  </cols>
  <sheetData>
    <row r="1" spans="1:20" ht="16.5">
      <c r="B1" s="78" t="s">
        <v>314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9">
        <f>はじめに!B4</f>
        <v>1</v>
      </c>
      <c r="N1" s="79"/>
    </row>
    <row r="3" spans="1:20" ht="20.149999999999999" customHeight="1">
      <c r="B3" s="80" t="s">
        <v>28</v>
      </c>
      <c r="C3" s="80"/>
      <c r="D3" s="80"/>
      <c r="E3" s="80"/>
      <c r="F3" s="72" t="str">
        <f>はじめに!B2</f>
        <v>〇〇〇立〇〇小学校</v>
      </c>
      <c r="G3" s="72"/>
      <c r="H3" s="72"/>
      <c r="I3" s="11"/>
      <c r="K3" s="13" t="s">
        <v>25</v>
      </c>
      <c r="L3" s="72" t="str">
        <f>はじめに!B3</f>
        <v>〇〇　〇〇</v>
      </c>
      <c r="M3" s="72"/>
      <c r="N3" s="10" t="s">
        <v>26</v>
      </c>
    </row>
    <row r="4" spans="1:20" ht="20.149999999999999" customHeight="1"/>
    <row r="5" spans="1:20" ht="20.149999999999999" customHeight="1">
      <c r="B5" s="81" t="s">
        <v>22</v>
      </c>
      <c r="C5" s="81"/>
      <c r="D5" s="81"/>
      <c r="E5" s="81"/>
      <c r="F5" s="81"/>
      <c r="G5" s="9" t="str">
        <f>はじめに!B6</f>
        <v>〇〇　〇〇</v>
      </c>
      <c r="H5" s="10" t="s">
        <v>21</v>
      </c>
      <c r="I5" s="11"/>
      <c r="K5" s="13" t="s">
        <v>23</v>
      </c>
      <c r="L5" s="72" t="str">
        <f>はじめに!B5</f>
        <v>〇〇　〇〇</v>
      </c>
      <c r="M5" s="72"/>
      <c r="N5" s="10" t="s">
        <v>21</v>
      </c>
    </row>
    <row r="6" spans="1:20" ht="20.149999999999999" customHeight="1"/>
    <row r="7" spans="1:20" ht="20.149999999999999" customHeight="1">
      <c r="B7" s="81" t="s">
        <v>24</v>
      </c>
      <c r="C7" s="81"/>
      <c r="D7" s="81"/>
      <c r="E7" s="81"/>
      <c r="F7" s="81"/>
      <c r="G7" s="9" t="str">
        <f>はじめに!B7</f>
        <v>〇〇　〇〇</v>
      </c>
      <c r="H7" s="10" t="s">
        <v>21</v>
      </c>
      <c r="I7" s="11"/>
      <c r="N7" s="11"/>
    </row>
    <row r="8" spans="1:20" ht="20.149999999999999" customHeight="1">
      <c r="G8" s="12"/>
      <c r="H8" s="11"/>
      <c r="I8" s="11"/>
      <c r="L8" s="2"/>
      <c r="M8" s="2"/>
      <c r="N8" s="11"/>
    </row>
    <row r="9" spans="1:20" ht="20.149999999999999" customHeight="1">
      <c r="B9" s="1" t="s">
        <v>27</v>
      </c>
    </row>
    <row r="10" spans="1:20" ht="18.75" customHeight="1">
      <c r="A10" s="67" t="s">
        <v>16</v>
      </c>
      <c r="B10" s="57" t="s">
        <v>74</v>
      </c>
      <c r="C10" s="68" t="s">
        <v>18</v>
      </c>
      <c r="D10" s="69"/>
      <c r="E10" s="70"/>
      <c r="F10" s="68" t="s">
        <v>3</v>
      </c>
      <c r="G10" s="69"/>
      <c r="H10" s="69"/>
      <c r="I10" s="69"/>
      <c r="J10" s="70"/>
      <c r="K10" s="74" t="s">
        <v>269</v>
      </c>
      <c r="L10" s="75"/>
      <c r="M10" s="52" t="s">
        <v>19</v>
      </c>
      <c r="N10" s="52"/>
      <c r="O10" s="64" t="s">
        <v>75</v>
      </c>
      <c r="P10" s="66" t="s">
        <v>20</v>
      </c>
      <c r="Q10" s="66"/>
      <c r="R10" s="8" t="s">
        <v>50</v>
      </c>
      <c r="S10" s="82" t="s">
        <v>81</v>
      </c>
    </row>
    <row r="11" spans="1:20" ht="18.75" customHeight="1">
      <c r="A11" s="66"/>
      <c r="B11" s="57"/>
      <c r="C11" s="71"/>
      <c r="D11" s="72"/>
      <c r="E11" s="73"/>
      <c r="F11" s="71"/>
      <c r="G11" s="72"/>
      <c r="H11" s="72"/>
      <c r="I11" s="72"/>
      <c r="J11" s="73"/>
      <c r="K11" s="76"/>
      <c r="L11" s="77"/>
      <c r="M11" s="7" t="s">
        <v>15</v>
      </c>
      <c r="N11" s="7" t="s">
        <v>29</v>
      </c>
      <c r="O11" s="65"/>
      <c r="P11" s="8" t="s">
        <v>2</v>
      </c>
      <c r="Q11" s="8" t="s">
        <v>4</v>
      </c>
      <c r="R11" s="8" t="s">
        <v>31</v>
      </c>
      <c r="S11" s="82"/>
      <c r="T11" s="1">
        <f>はじめに!B8</f>
        <v>35</v>
      </c>
    </row>
    <row r="12" spans="1:20" ht="18.649999999999999" customHeight="1">
      <c r="A12" s="39"/>
      <c r="B12" s="35">
        <v>1</v>
      </c>
      <c r="C12" s="36"/>
      <c r="D12" s="37"/>
      <c r="E12" s="38"/>
      <c r="F12" s="60" t="str">
        <f>IF(A12="","",VLOOKUP(A12,年間研修項目例!$A$3:$J$94,5,FALSE))</f>
        <v/>
      </c>
      <c r="G12" s="60"/>
      <c r="H12" s="60"/>
      <c r="I12" s="60"/>
      <c r="J12" s="60"/>
      <c r="K12" s="83"/>
      <c r="L12" s="84"/>
      <c r="M12" s="35"/>
      <c r="N12" s="35"/>
      <c r="O12" s="44"/>
      <c r="P12" s="8" t="str">
        <f>IF(A12="","",VLOOKUP(A12,年間研修項目例!$A$3:$J$94,2,FALSE))</f>
        <v/>
      </c>
      <c r="Q12" s="8" t="str">
        <f>IF(A12="","",VLOOKUP(A12,年間研修項目例!$A$3:$J$94,3,FALSE))</f>
        <v/>
      </c>
      <c r="R12" s="8">
        <f t="shared" ref="R12:R75" si="0">SUM(M12:N12)</f>
        <v>0</v>
      </c>
      <c r="S12" s="2" t="str">
        <f>IF(B12&lt;$T$11,"前期","後期")</f>
        <v>前期</v>
      </c>
    </row>
    <row r="13" spans="1:20" ht="18.649999999999999" customHeight="1">
      <c r="A13" s="39"/>
      <c r="B13" s="35">
        <v>2</v>
      </c>
      <c r="C13" s="36"/>
      <c r="D13" s="37"/>
      <c r="E13" s="38"/>
      <c r="F13" s="60" t="str">
        <f>IF(A13="","",VLOOKUP(A13,年間研修項目例!$A$3:$J$94,5,FALSE))</f>
        <v/>
      </c>
      <c r="G13" s="60"/>
      <c r="H13" s="60"/>
      <c r="I13" s="60"/>
      <c r="J13" s="60"/>
      <c r="K13" s="83"/>
      <c r="L13" s="84"/>
      <c r="M13" s="35"/>
      <c r="N13" s="35"/>
      <c r="O13" s="44"/>
      <c r="P13" s="8" t="str">
        <f>IF(A13="","",VLOOKUP(A13,年間研修項目例!$A$3:$J$94,2,FALSE))</f>
        <v/>
      </c>
      <c r="Q13" s="8" t="str">
        <f>IF(A13="","",VLOOKUP(A13,年間研修項目例!$A$3:$J$94,3,FALSE))</f>
        <v/>
      </c>
      <c r="R13" s="8">
        <f t="shared" si="0"/>
        <v>0</v>
      </c>
      <c r="S13" s="2" t="str">
        <f t="shared" ref="S13:S76" si="1">IF(B13&lt;$T$11,"前期","後期")</f>
        <v>前期</v>
      </c>
    </row>
    <row r="14" spans="1:20" ht="18.649999999999999" customHeight="1">
      <c r="A14" s="39"/>
      <c r="B14" s="35">
        <v>3</v>
      </c>
      <c r="C14" s="36"/>
      <c r="D14" s="37"/>
      <c r="E14" s="38"/>
      <c r="F14" s="60" t="str">
        <f>IF(A14="","",VLOOKUP(A14,年間研修項目例!$A$3:$J$94,5,FALSE))</f>
        <v/>
      </c>
      <c r="G14" s="60"/>
      <c r="H14" s="60"/>
      <c r="I14" s="60"/>
      <c r="J14" s="60"/>
      <c r="K14" s="83"/>
      <c r="L14" s="84"/>
      <c r="M14" s="35"/>
      <c r="N14" s="35"/>
      <c r="O14" s="44"/>
      <c r="P14" s="8" t="str">
        <f>IF(A14="","",VLOOKUP(A14,年間研修項目例!$A$3:$J$94,2,FALSE))</f>
        <v/>
      </c>
      <c r="Q14" s="8" t="str">
        <f>IF(A14="","",VLOOKUP(A14,年間研修項目例!$A$3:$J$94,3,FALSE))</f>
        <v/>
      </c>
      <c r="R14" s="8">
        <f t="shared" si="0"/>
        <v>0</v>
      </c>
      <c r="S14" s="2" t="str">
        <f t="shared" si="1"/>
        <v>前期</v>
      </c>
    </row>
    <row r="15" spans="1:20" ht="18.649999999999999" customHeight="1">
      <c r="A15" s="39"/>
      <c r="B15" s="35">
        <v>4</v>
      </c>
      <c r="C15" s="36"/>
      <c r="D15" s="37"/>
      <c r="E15" s="38"/>
      <c r="F15" s="60" t="str">
        <f>IF(A15="","",VLOOKUP(A15,年間研修項目例!$A$3:$J$94,5,FALSE))</f>
        <v/>
      </c>
      <c r="G15" s="60"/>
      <c r="H15" s="60"/>
      <c r="I15" s="60"/>
      <c r="J15" s="60"/>
      <c r="K15" s="83"/>
      <c r="L15" s="84"/>
      <c r="M15" s="35"/>
      <c r="N15" s="35"/>
      <c r="O15" s="44"/>
      <c r="P15" s="8" t="str">
        <f>IF(A15="","",VLOOKUP(A15,年間研修項目例!$A$3:$J$94,2,FALSE))</f>
        <v/>
      </c>
      <c r="Q15" s="8" t="str">
        <f>IF(A15="","",VLOOKUP(A15,年間研修項目例!$A$3:$J$94,3,FALSE))</f>
        <v/>
      </c>
      <c r="R15" s="8">
        <f t="shared" si="0"/>
        <v>0</v>
      </c>
      <c r="S15" s="2" t="str">
        <f t="shared" si="1"/>
        <v>前期</v>
      </c>
    </row>
    <row r="16" spans="1:20" ht="18.649999999999999" customHeight="1">
      <c r="A16" s="39"/>
      <c r="B16" s="35">
        <v>5</v>
      </c>
      <c r="C16" s="36"/>
      <c r="D16" s="37"/>
      <c r="E16" s="38"/>
      <c r="F16" s="60" t="str">
        <f>IF(A16="","",VLOOKUP(A16,年間研修項目例!$A$3:$J$94,5,FALSE))</f>
        <v/>
      </c>
      <c r="G16" s="60"/>
      <c r="H16" s="60"/>
      <c r="I16" s="60"/>
      <c r="J16" s="60"/>
      <c r="K16" s="83"/>
      <c r="L16" s="84"/>
      <c r="M16" s="35"/>
      <c r="N16" s="35"/>
      <c r="O16" s="44"/>
      <c r="P16" s="8" t="str">
        <f>IF(A16="","",VLOOKUP(A16,年間研修項目例!$A$3:$J$94,2,FALSE))</f>
        <v/>
      </c>
      <c r="Q16" s="8" t="str">
        <f>IF(A16="","",VLOOKUP(A16,年間研修項目例!$A$3:$J$94,3,FALSE))</f>
        <v/>
      </c>
      <c r="R16" s="8">
        <f t="shared" si="0"/>
        <v>0</v>
      </c>
      <c r="S16" s="2" t="str">
        <f t="shared" si="1"/>
        <v>前期</v>
      </c>
    </row>
    <row r="17" spans="1:19" ht="18.649999999999999" customHeight="1">
      <c r="A17" s="39"/>
      <c r="B17" s="35">
        <v>6</v>
      </c>
      <c r="C17" s="36"/>
      <c r="D17" s="37"/>
      <c r="E17" s="38"/>
      <c r="F17" s="60" t="str">
        <f>IF(A17="","",VLOOKUP(A17,年間研修項目例!$A$3:$J$94,5,FALSE))</f>
        <v/>
      </c>
      <c r="G17" s="60"/>
      <c r="H17" s="60"/>
      <c r="I17" s="60"/>
      <c r="J17" s="60"/>
      <c r="K17" s="83"/>
      <c r="L17" s="84"/>
      <c r="M17" s="35"/>
      <c r="N17" s="35"/>
      <c r="O17" s="44"/>
      <c r="P17" s="8" t="str">
        <f>IF(A17="","",VLOOKUP(A17,年間研修項目例!$A$3:$J$94,2,FALSE))</f>
        <v/>
      </c>
      <c r="Q17" s="8" t="str">
        <f>IF(A17="","",VLOOKUP(A17,年間研修項目例!$A$3:$J$94,3,FALSE))</f>
        <v/>
      </c>
      <c r="R17" s="8">
        <f t="shared" si="0"/>
        <v>0</v>
      </c>
      <c r="S17" s="2" t="str">
        <f t="shared" si="1"/>
        <v>前期</v>
      </c>
    </row>
    <row r="18" spans="1:19" ht="18.649999999999999" customHeight="1">
      <c r="A18" s="39"/>
      <c r="B18" s="35">
        <v>7</v>
      </c>
      <c r="C18" s="36"/>
      <c r="D18" s="37"/>
      <c r="E18" s="38"/>
      <c r="F18" s="60" t="str">
        <f>IF(A18="","",VLOOKUP(A18,年間研修項目例!$A$3:$J$94,5,FALSE))</f>
        <v/>
      </c>
      <c r="G18" s="60"/>
      <c r="H18" s="60"/>
      <c r="I18" s="60"/>
      <c r="J18" s="60"/>
      <c r="K18" s="83"/>
      <c r="L18" s="84"/>
      <c r="M18" s="35"/>
      <c r="N18" s="35"/>
      <c r="O18" s="44"/>
      <c r="P18" s="8" t="str">
        <f>IF(A18="","",VLOOKUP(A18,年間研修項目例!$A$3:$J$94,2,FALSE))</f>
        <v/>
      </c>
      <c r="Q18" s="8" t="str">
        <f>IF(A18="","",VLOOKUP(A18,年間研修項目例!$A$3:$J$94,3,FALSE))</f>
        <v/>
      </c>
      <c r="R18" s="8">
        <f t="shared" si="0"/>
        <v>0</v>
      </c>
      <c r="S18" s="2" t="str">
        <f t="shared" si="1"/>
        <v>前期</v>
      </c>
    </row>
    <row r="19" spans="1:19" ht="18.649999999999999" customHeight="1">
      <c r="A19" s="39"/>
      <c r="B19" s="35">
        <v>8</v>
      </c>
      <c r="C19" s="36"/>
      <c r="D19" s="37"/>
      <c r="E19" s="38"/>
      <c r="F19" s="60" t="str">
        <f>IF(A19="","",VLOOKUP(A19,年間研修項目例!$A$3:$J$94,5,FALSE))</f>
        <v/>
      </c>
      <c r="G19" s="60"/>
      <c r="H19" s="60"/>
      <c r="I19" s="60"/>
      <c r="J19" s="60"/>
      <c r="K19" s="83"/>
      <c r="L19" s="84"/>
      <c r="M19" s="35"/>
      <c r="N19" s="35"/>
      <c r="O19" s="44"/>
      <c r="P19" s="8" t="str">
        <f>IF(A19="","",VLOOKUP(A19,年間研修項目例!$A$3:$J$94,2,FALSE))</f>
        <v/>
      </c>
      <c r="Q19" s="8" t="str">
        <f>IF(A19="","",VLOOKUP(A19,年間研修項目例!$A$3:$J$94,3,FALSE))</f>
        <v/>
      </c>
      <c r="R19" s="8">
        <f t="shared" si="0"/>
        <v>0</v>
      </c>
      <c r="S19" s="2" t="str">
        <f t="shared" si="1"/>
        <v>前期</v>
      </c>
    </row>
    <row r="20" spans="1:19" ht="18.649999999999999" customHeight="1">
      <c r="A20" s="39"/>
      <c r="B20" s="35">
        <v>9</v>
      </c>
      <c r="C20" s="36"/>
      <c r="D20" s="37"/>
      <c r="E20" s="38"/>
      <c r="F20" s="60" t="str">
        <f>IF(A20="","",VLOOKUP(A20,年間研修項目例!$A$3:$J$94,5,FALSE))</f>
        <v/>
      </c>
      <c r="G20" s="60"/>
      <c r="H20" s="60"/>
      <c r="I20" s="60"/>
      <c r="J20" s="60"/>
      <c r="K20" s="83"/>
      <c r="L20" s="84"/>
      <c r="M20" s="35"/>
      <c r="N20" s="35"/>
      <c r="O20" s="44"/>
      <c r="P20" s="8" t="str">
        <f>IF(A20="","",VLOOKUP(A20,年間研修項目例!$A$3:$J$94,2,FALSE))</f>
        <v/>
      </c>
      <c r="Q20" s="8" t="str">
        <f>IF(A20="","",VLOOKUP(A20,年間研修項目例!$A$3:$J$94,3,FALSE))</f>
        <v/>
      </c>
      <c r="R20" s="8">
        <f t="shared" si="0"/>
        <v>0</v>
      </c>
      <c r="S20" s="2" t="str">
        <f t="shared" si="1"/>
        <v>前期</v>
      </c>
    </row>
    <row r="21" spans="1:19" ht="18.649999999999999" customHeight="1">
      <c r="A21" s="39"/>
      <c r="B21" s="35">
        <v>10</v>
      </c>
      <c r="C21" s="36"/>
      <c r="D21" s="37"/>
      <c r="E21" s="38"/>
      <c r="F21" s="60" t="str">
        <f>IF(A21="","",VLOOKUP(A21,年間研修項目例!$A$3:$J$94,5,FALSE))</f>
        <v/>
      </c>
      <c r="G21" s="60"/>
      <c r="H21" s="60"/>
      <c r="I21" s="60"/>
      <c r="J21" s="60"/>
      <c r="K21" s="83"/>
      <c r="L21" s="84"/>
      <c r="M21" s="35"/>
      <c r="N21" s="35"/>
      <c r="O21" s="44"/>
      <c r="P21" s="8" t="str">
        <f>IF(A21="","",VLOOKUP(A21,年間研修項目例!$A$3:$J$94,2,FALSE))</f>
        <v/>
      </c>
      <c r="Q21" s="8" t="str">
        <f>IF(A21="","",VLOOKUP(A21,年間研修項目例!$A$3:$J$94,3,FALSE))</f>
        <v/>
      </c>
      <c r="R21" s="8">
        <f t="shared" si="0"/>
        <v>0</v>
      </c>
      <c r="S21" s="2" t="str">
        <f t="shared" si="1"/>
        <v>前期</v>
      </c>
    </row>
    <row r="22" spans="1:19" ht="18.649999999999999" customHeight="1">
      <c r="A22" s="39"/>
      <c r="B22" s="35">
        <v>11</v>
      </c>
      <c r="C22" s="36"/>
      <c r="D22" s="37"/>
      <c r="E22" s="38"/>
      <c r="F22" s="60" t="str">
        <f>IF(A22="","",VLOOKUP(A22,年間研修項目例!$A$3:$J$94,5,FALSE))</f>
        <v/>
      </c>
      <c r="G22" s="60"/>
      <c r="H22" s="60"/>
      <c r="I22" s="60"/>
      <c r="J22" s="60"/>
      <c r="K22" s="83"/>
      <c r="L22" s="84"/>
      <c r="M22" s="35"/>
      <c r="N22" s="35"/>
      <c r="O22" s="44"/>
      <c r="P22" s="8" t="str">
        <f>IF(A22="","",VLOOKUP(A22,年間研修項目例!$A$3:$J$94,2,FALSE))</f>
        <v/>
      </c>
      <c r="Q22" s="8" t="str">
        <f>IF(A22="","",VLOOKUP(A22,年間研修項目例!$A$3:$J$94,3,FALSE))</f>
        <v/>
      </c>
      <c r="R22" s="8">
        <f t="shared" si="0"/>
        <v>0</v>
      </c>
      <c r="S22" s="2" t="str">
        <f t="shared" si="1"/>
        <v>前期</v>
      </c>
    </row>
    <row r="23" spans="1:19" ht="18.649999999999999" customHeight="1">
      <c r="A23" s="39"/>
      <c r="B23" s="35">
        <v>12</v>
      </c>
      <c r="C23" s="36"/>
      <c r="D23" s="37"/>
      <c r="E23" s="38"/>
      <c r="F23" s="60" t="str">
        <f>IF(A23="","",VLOOKUP(A23,年間研修項目例!$A$3:$J$94,5,FALSE))</f>
        <v/>
      </c>
      <c r="G23" s="60"/>
      <c r="H23" s="60"/>
      <c r="I23" s="60"/>
      <c r="J23" s="60"/>
      <c r="K23" s="83"/>
      <c r="L23" s="84"/>
      <c r="M23" s="35"/>
      <c r="N23" s="35"/>
      <c r="O23" s="44"/>
      <c r="P23" s="8" t="str">
        <f>IF(A23="","",VLOOKUP(A23,年間研修項目例!$A$3:$J$94,2,FALSE))</f>
        <v/>
      </c>
      <c r="Q23" s="8" t="str">
        <f>IF(A23="","",VLOOKUP(A23,年間研修項目例!$A$3:$J$94,3,FALSE))</f>
        <v/>
      </c>
      <c r="R23" s="8">
        <f t="shared" si="0"/>
        <v>0</v>
      </c>
      <c r="S23" s="2" t="str">
        <f t="shared" si="1"/>
        <v>前期</v>
      </c>
    </row>
    <row r="24" spans="1:19" ht="18.649999999999999" customHeight="1">
      <c r="A24" s="39"/>
      <c r="B24" s="35">
        <v>13</v>
      </c>
      <c r="C24" s="36"/>
      <c r="D24" s="37"/>
      <c r="E24" s="38"/>
      <c r="F24" s="60" t="str">
        <f>IF(A24="","",VLOOKUP(A24,年間研修項目例!$A$3:$J$94,5,FALSE))</f>
        <v/>
      </c>
      <c r="G24" s="60"/>
      <c r="H24" s="60"/>
      <c r="I24" s="60"/>
      <c r="J24" s="60"/>
      <c r="K24" s="83"/>
      <c r="L24" s="84"/>
      <c r="M24" s="35"/>
      <c r="N24" s="35"/>
      <c r="O24" s="44"/>
      <c r="P24" s="8" t="str">
        <f>IF(A24="","",VLOOKUP(A24,年間研修項目例!$A$3:$J$94,2,FALSE))</f>
        <v/>
      </c>
      <c r="Q24" s="8" t="str">
        <f>IF(A24="","",VLOOKUP(A24,年間研修項目例!$A$3:$J$94,3,FALSE))</f>
        <v/>
      </c>
      <c r="R24" s="8">
        <f t="shared" si="0"/>
        <v>0</v>
      </c>
      <c r="S24" s="2" t="str">
        <f t="shared" si="1"/>
        <v>前期</v>
      </c>
    </row>
    <row r="25" spans="1:19" ht="18.649999999999999" customHeight="1">
      <c r="A25" s="39"/>
      <c r="B25" s="35">
        <v>14</v>
      </c>
      <c r="C25" s="36"/>
      <c r="D25" s="37"/>
      <c r="E25" s="38"/>
      <c r="F25" s="60" t="str">
        <f>IF(A25="","",VLOOKUP(A25,年間研修項目例!$A$3:$J$94,5,FALSE))</f>
        <v/>
      </c>
      <c r="G25" s="60"/>
      <c r="H25" s="60"/>
      <c r="I25" s="60"/>
      <c r="J25" s="60"/>
      <c r="K25" s="83"/>
      <c r="L25" s="84"/>
      <c r="M25" s="35"/>
      <c r="N25" s="35"/>
      <c r="O25" s="44"/>
      <c r="P25" s="8" t="str">
        <f>IF(A25="","",VLOOKUP(A25,年間研修項目例!$A$3:$J$94,2,FALSE))</f>
        <v/>
      </c>
      <c r="Q25" s="8" t="str">
        <f>IF(A25="","",VLOOKUP(A25,年間研修項目例!$A$3:$J$94,3,FALSE))</f>
        <v/>
      </c>
      <c r="R25" s="8">
        <f t="shared" si="0"/>
        <v>0</v>
      </c>
      <c r="S25" s="2" t="str">
        <f t="shared" si="1"/>
        <v>前期</v>
      </c>
    </row>
    <row r="26" spans="1:19" ht="18.649999999999999" customHeight="1">
      <c r="A26" s="39"/>
      <c r="B26" s="35">
        <v>15</v>
      </c>
      <c r="C26" s="36"/>
      <c r="D26" s="37"/>
      <c r="E26" s="38"/>
      <c r="F26" s="60" t="str">
        <f>IF(A26="","",VLOOKUP(A26,年間研修項目例!$A$3:$J$94,5,FALSE))</f>
        <v/>
      </c>
      <c r="G26" s="60"/>
      <c r="H26" s="60"/>
      <c r="I26" s="60"/>
      <c r="J26" s="60"/>
      <c r="K26" s="83"/>
      <c r="L26" s="84"/>
      <c r="M26" s="35"/>
      <c r="N26" s="35"/>
      <c r="O26" s="44"/>
      <c r="P26" s="8" t="str">
        <f>IF(A26="","",VLOOKUP(A26,年間研修項目例!$A$3:$J$94,2,FALSE))</f>
        <v/>
      </c>
      <c r="Q26" s="8" t="str">
        <f>IF(A26="","",VLOOKUP(A26,年間研修項目例!$A$3:$J$94,3,FALSE))</f>
        <v/>
      </c>
      <c r="R26" s="8">
        <f t="shared" si="0"/>
        <v>0</v>
      </c>
      <c r="S26" s="2" t="str">
        <f t="shared" si="1"/>
        <v>前期</v>
      </c>
    </row>
    <row r="27" spans="1:19" ht="18.649999999999999" customHeight="1">
      <c r="A27" s="39"/>
      <c r="B27" s="35">
        <v>16</v>
      </c>
      <c r="C27" s="36"/>
      <c r="D27" s="37"/>
      <c r="E27" s="38"/>
      <c r="F27" s="60" t="str">
        <f>IF(A27="","",VLOOKUP(A27,年間研修項目例!$A$3:$J$94,5,FALSE))</f>
        <v/>
      </c>
      <c r="G27" s="60"/>
      <c r="H27" s="60"/>
      <c r="I27" s="60"/>
      <c r="J27" s="60"/>
      <c r="K27" s="83"/>
      <c r="L27" s="84"/>
      <c r="M27" s="35"/>
      <c r="N27" s="35"/>
      <c r="O27" s="44"/>
      <c r="P27" s="8" t="str">
        <f>IF(A27="","",VLOOKUP(A27,年間研修項目例!$A$3:$J$94,2,FALSE))</f>
        <v/>
      </c>
      <c r="Q27" s="8" t="str">
        <f>IF(A27="","",VLOOKUP(A27,年間研修項目例!$A$3:$J$94,3,FALSE))</f>
        <v/>
      </c>
      <c r="R27" s="8">
        <f t="shared" si="0"/>
        <v>0</v>
      </c>
      <c r="S27" s="2" t="str">
        <f t="shared" si="1"/>
        <v>前期</v>
      </c>
    </row>
    <row r="28" spans="1:19" ht="18.649999999999999" customHeight="1">
      <c r="A28" s="39"/>
      <c r="B28" s="35">
        <v>17</v>
      </c>
      <c r="C28" s="36"/>
      <c r="D28" s="37"/>
      <c r="E28" s="38"/>
      <c r="F28" s="60" t="str">
        <f>IF(A28="","",VLOOKUP(A28,年間研修項目例!$A$3:$J$94,5,FALSE))</f>
        <v/>
      </c>
      <c r="G28" s="60"/>
      <c r="H28" s="60"/>
      <c r="I28" s="60"/>
      <c r="J28" s="60"/>
      <c r="K28" s="85"/>
      <c r="L28" s="85"/>
      <c r="M28" s="35"/>
      <c r="N28" s="35"/>
      <c r="O28" s="44"/>
      <c r="P28" s="8" t="str">
        <f>IF(A28="","",VLOOKUP(A28,年間研修項目例!$A$3:$J$94,2,FALSE))</f>
        <v/>
      </c>
      <c r="Q28" s="8" t="str">
        <f>IF(A28="","",VLOOKUP(A28,年間研修項目例!$A$3:$J$94,3,FALSE))</f>
        <v/>
      </c>
      <c r="R28" s="8">
        <f t="shared" si="0"/>
        <v>0</v>
      </c>
      <c r="S28" s="2" t="str">
        <f t="shared" si="1"/>
        <v>前期</v>
      </c>
    </row>
    <row r="29" spans="1:19" ht="18.649999999999999" customHeight="1">
      <c r="A29" s="39"/>
      <c r="B29" s="35">
        <v>18</v>
      </c>
      <c r="C29" s="36"/>
      <c r="D29" s="37"/>
      <c r="E29" s="38"/>
      <c r="F29" s="60" t="str">
        <f>IF(A29="","",VLOOKUP(A29,年間研修項目例!$A$3:$J$94,5,FALSE))</f>
        <v/>
      </c>
      <c r="G29" s="60"/>
      <c r="H29" s="60"/>
      <c r="I29" s="60"/>
      <c r="J29" s="60"/>
      <c r="K29" s="83"/>
      <c r="L29" s="84"/>
      <c r="M29" s="35"/>
      <c r="N29" s="35"/>
      <c r="O29" s="44"/>
      <c r="P29" s="8" t="str">
        <f>IF(A29="","",VLOOKUP(A29,年間研修項目例!$A$3:$J$94,2,FALSE))</f>
        <v/>
      </c>
      <c r="Q29" s="8" t="str">
        <f>IF(A29="","",VLOOKUP(A29,年間研修項目例!$A$3:$J$94,3,FALSE))</f>
        <v/>
      </c>
      <c r="R29" s="8">
        <f t="shared" si="0"/>
        <v>0</v>
      </c>
      <c r="S29" s="2" t="str">
        <f t="shared" si="1"/>
        <v>前期</v>
      </c>
    </row>
    <row r="30" spans="1:19" ht="18.649999999999999" customHeight="1">
      <c r="A30" s="39"/>
      <c r="B30" s="35">
        <v>19</v>
      </c>
      <c r="C30" s="36"/>
      <c r="D30" s="37"/>
      <c r="E30" s="38"/>
      <c r="F30" s="60" t="str">
        <f>IF(A30="","",VLOOKUP(A30,年間研修項目例!$A$3:$J$94,5,FALSE))</f>
        <v/>
      </c>
      <c r="G30" s="60"/>
      <c r="H30" s="60"/>
      <c r="I30" s="60"/>
      <c r="J30" s="60"/>
      <c r="K30" s="85"/>
      <c r="L30" s="85"/>
      <c r="M30" s="35"/>
      <c r="N30" s="35"/>
      <c r="O30" s="44"/>
      <c r="P30" s="8" t="str">
        <f>IF(A30="","",VLOOKUP(A30,年間研修項目例!$A$3:$J$94,2,FALSE))</f>
        <v/>
      </c>
      <c r="Q30" s="8" t="str">
        <f>IF(A30="","",VLOOKUP(A30,年間研修項目例!$A$3:$J$94,3,FALSE))</f>
        <v/>
      </c>
      <c r="R30" s="8">
        <f t="shared" si="0"/>
        <v>0</v>
      </c>
      <c r="S30" s="2" t="str">
        <f t="shared" si="1"/>
        <v>前期</v>
      </c>
    </row>
    <row r="31" spans="1:19" ht="18.649999999999999" customHeight="1">
      <c r="A31" s="39"/>
      <c r="B31" s="35">
        <v>20</v>
      </c>
      <c r="C31" s="36"/>
      <c r="D31" s="37"/>
      <c r="E31" s="38"/>
      <c r="F31" s="60" t="str">
        <f>IF(A31="","",VLOOKUP(A31,年間研修項目例!$A$3:$J$94,5,FALSE))</f>
        <v/>
      </c>
      <c r="G31" s="60"/>
      <c r="H31" s="60"/>
      <c r="I31" s="60"/>
      <c r="J31" s="60"/>
      <c r="K31" s="83"/>
      <c r="L31" s="84"/>
      <c r="M31" s="35"/>
      <c r="N31" s="35"/>
      <c r="O31" s="44"/>
      <c r="P31" s="8" t="str">
        <f>IF(A31="","",VLOOKUP(A31,年間研修項目例!$A$3:$J$94,2,FALSE))</f>
        <v/>
      </c>
      <c r="Q31" s="8" t="str">
        <f>IF(A31="","",VLOOKUP(A31,年間研修項目例!$A$3:$J$94,3,FALSE))</f>
        <v/>
      </c>
      <c r="R31" s="8">
        <f t="shared" si="0"/>
        <v>0</v>
      </c>
      <c r="S31" s="2" t="str">
        <f t="shared" si="1"/>
        <v>前期</v>
      </c>
    </row>
    <row r="32" spans="1:19" ht="18.649999999999999" customHeight="1">
      <c r="A32" s="39"/>
      <c r="B32" s="35">
        <v>21</v>
      </c>
      <c r="C32" s="36"/>
      <c r="D32" s="37"/>
      <c r="E32" s="38"/>
      <c r="F32" s="60" t="str">
        <f>IF(A32="","",VLOOKUP(A32,年間研修項目例!$A$3:$J$94,5,FALSE))</f>
        <v/>
      </c>
      <c r="G32" s="60"/>
      <c r="H32" s="60"/>
      <c r="I32" s="60"/>
      <c r="J32" s="60"/>
      <c r="K32" s="83"/>
      <c r="L32" s="84"/>
      <c r="M32" s="43"/>
      <c r="N32" s="43"/>
      <c r="O32" s="44"/>
      <c r="P32" s="8" t="str">
        <f>IF(A32="","",VLOOKUP(A32,年間研修項目例!$A$3:$J$94,2,FALSE))</f>
        <v/>
      </c>
      <c r="Q32" s="8" t="str">
        <f>IF(A32="","",VLOOKUP(A32,年間研修項目例!$A$3:$J$94,3,FALSE))</f>
        <v/>
      </c>
      <c r="R32" s="8">
        <f t="shared" si="0"/>
        <v>0</v>
      </c>
      <c r="S32" s="2" t="str">
        <f t="shared" si="1"/>
        <v>前期</v>
      </c>
    </row>
    <row r="33" spans="1:19" ht="18.649999999999999" customHeight="1">
      <c r="A33" s="39"/>
      <c r="B33" s="35">
        <v>22</v>
      </c>
      <c r="C33" s="36"/>
      <c r="D33" s="37"/>
      <c r="E33" s="38"/>
      <c r="F33" s="60" t="str">
        <f>IF(A33="","",VLOOKUP(A33,年間研修項目例!$A$3:$J$94,5,FALSE))</f>
        <v/>
      </c>
      <c r="G33" s="60"/>
      <c r="H33" s="60"/>
      <c r="I33" s="60"/>
      <c r="J33" s="60"/>
      <c r="K33" s="83"/>
      <c r="L33" s="86"/>
      <c r="M33" s="4"/>
      <c r="N33" s="4"/>
      <c r="O33" s="44"/>
      <c r="P33" s="8" t="str">
        <f>IF(A33="","",VLOOKUP(A33,年間研修項目例!$A$3:$J$94,2,FALSE))</f>
        <v/>
      </c>
      <c r="Q33" s="8" t="str">
        <f>IF(A33="","",VLOOKUP(A33,年間研修項目例!$A$3:$J$94,3,FALSE))</f>
        <v/>
      </c>
      <c r="R33" s="8">
        <f t="shared" si="0"/>
        <v>0</v>
      </c>
      <c r="S33" s="2" t="str">
        <f t="shared" si="1"/>
        <v>前期</v>
      </c>
    </row>
    <row r="34" spans="1:19" ht="18.649999999999999" customHeight="1">
      <c r="A34" s="39"/>
      <c r="B34" s="35">
        <v>23</v>
      </c>
      <c r="C34" s="36"/>
      <c r="D34" s="37"/>
      <c r="E34" s="38"/>
      <c r="F34" s="60" t="str">
        <f>IF(A34="","",VLOOKUP(A34,年間研修項目例!$A$3:$J$94,5,FALSE))</f>
        <v/>
      </c>
      <c r="G34" s="60"/>
      <c r="H34" s="60"/>
      <c r="I34" s="60"/>
      <c r="J34" s="60"/>
      <c r="K34" s="83"/>
      <c r="L34" s="86"/>
      <c r="M34" s="4"/>
      <c r="N34" s="4"/>
      <c r="O34" s="44"/>
      <c r="P34" s="8" t="str">
        <f>IF(A34="","",VLOOKUP(A34,年間研修項目例!$A$3:$J$94,2,FALSE))</f>
        <v/>
      </c>
      <c r="Q34" s="8" t="str">
        <f>IF(A34="","",VLOOKUP(A34,年間研修項目例!$A$3:$J$94,3,FALSE))</f>
        <v/>
      </c>
      <c r="R34" s="8">
        <f t="shared" si="0"/>
        <v>0</v>
      </c>
      <c r="S34" s="2" t="str">
        <f t="shared" si="1"/>
        <v>前期</v>
      </c>
    </row>
    <row r="35" spans="1:19" ht="18.649999999999999" customHeight="1">
      <c r="A35" s="39"/>
      <c r="B35" s="35">
        <v>24</v>
      </c>
      <c r="C35" s="36"/>
      <c r="D35" s="37"/>
      <c r="E35" s="38"/>
      <c r="F35" s="60" t="str">
        <f>IF(A35="","",VLOOKUP(A35,年間研修項目例!$A$3:$J$94,5,FALSE))</f>
        <v/>
      </c>
      <c r="G35" s="60"/>
      <c r="H35" s="60"/>
      <c r="I35" s="60"/>
      <c r="J35" s="60"/>
      <c r="K35" s="83"/>
      <c r="L35" s="86"/>
      <c r="M35" s="4"/>
      <c r="N35" s="4"/>
      <c r="O35" s="44"/>
      <c r="P35" s="8" t="str">
        <f>IF(A35="","",VLOOKUP(A35,年間研修項目例!$A$3:$J$94,2,FALSE))</f>
        <v/>
      </c>
      <c r="Q35" s="8" t="str">
        <f>IF(A35="","",VLOOKUP(A35,年間研修項目例!$A$3:$J$94,3,FALSE))</f>
        <v/>
      </c>
      <c r="R35" s="8">
        <f t="shared" si="0"/>
        <v>0</v>
      </c>
      <c r="S35" s="2" t="str">
        <f t="shared" si="1"/>
        <v>前期</v>
      </c>
    </row>
    <row r="36" spans="1:19" ht="18.649999999999999" customHeight="1">
      <c r="A36" s="39"/>
      <c r="B36" s="35">
        <v>25</v>
      </c>
      <c r="C36" s="36"/>
      <c r="D36" s="37"/>
      <c r="E36" s="38"/>
      <c r="F36" s="60" t="str">
        <f>IF(A36="","",VLOOKUP(A36,年間研修項目例!$A$3:$J$94,5,FALSE))</f>
        <v/>
      </c>
      <c r="G36" s="60"/>
      <c r="H36" s="60"/>
      <c r="I36" s="60"/>
      <c r="J36" s="60"/>
      <c r="K36" s="83"/>
      <c r="L36" s="86"/>
      <c r="M36" s="4"/>
      <c r="N36" s="6"/>
      <c r="O36" s="44"/>
      <c r="P36" s="8" t="str">
        <f>IF(A36="","",VLOOKUP(A36,年間研修項目例!$A$3:$J$94,2,FALSE))</f>
        <v/>
      </c>
      <c r="Q36" s="8" t="str">
        <f>IF(A36="","",VLOOKUP(A36,年間研修項目例!$A$3:$J$94,3,FALSE))</f>
        <v/>
      </c>
      <c r="R36" s="8">
        <f t="shared" si="0"/>
        <v>0</v>
      </c>
      <c r="S36" s="2" t="str">
        <f t="shared" si="1"/>
        <v>前期</v>
      </c>
    </row>
    <row r="37" spans="1:19" ht="18.649999999999999" customHeight="1">
      <c r="A37" s="39"/>
      <c r="B37" s="35">
        <v>26</v>
      </c>
      <c r="C37" s="36"/>
      <c r="D37" s="37"/>
      <c r="E37" s="38"/>
      <c r="F37" s="60" t="str">
        <f>IF(A37="","",VLOOKUP(A37,年間研修項目例!$A$3:$J$94,5,FALSE))</f>
        <v/>
      </c>
      <c r="G37" s="60"/>
      <c r="H37" s="60"/>
      <c r="I37" s="60"/>
      <c r="J37" s="60"/>
      <c r="K37" s="83"/>
      <c r="L37" s="86"/>
      <c r="M37" s="6"/>
      <c r="N37" s="4"/>
      <c r="O37" s="44"/>
      <c r="P37" s="8" t="str">
        <f>IF(A37="","",VLOOKUP(A37,年間研修項目例!$A$3:$J$94,2,FALSE))</f>
        <v/>
      </c>
      <c r="Q37" s="8" t="str">
        <f>IF(A37="","",VLOOKUP(A37,年間研修項目例!$A$3:$J$94,3,FALSE))</f>
        <v/>
      </c>
      <c r="R37" s="8">
        <f t="shared" si="0"/>
        <v>0</v>
      </c>
      <c r="S37" s="2" t="str">
        <f t="shared" si="1"/>
        <v>前期</v>
      </c>
    </row>
    <row r="38" spans="1:19" ht="18.649999999999999" customHeight="1">
      <c r="A38" s="39"/>
      <c r="B38" s="35">
        <v>27</v>
      </c>
      <c r="C38" s="36"/>
      <c r="D38" s="37"/>
      <c r="E38" s="38"/>
      <c r="F38" s="60" t="str">
        <f>IF(A38="","",VLOOKUP(A38,年間研修項目例!$A$3:$J$94,5,FALSE))</f>
        <v/>
      </c>
      <c r="G38" s="60"/>
      <c r="H38" s="60"/>
      <c r="I38" s="60"/>
      <c r="J38" s="60"/>
      <c r="K38" s="83"/>
      <c r="L38" s="86"/>
      <c r="M38" s="6"/>
      <c r="N38" s="4"/>
      <c r="O38" s="44"/>
      <c r="P38" s="8" t="str">
        <f>IF(A38="","",VLOOKUP(A38,年間研修項目例!$A$3:$J$94,2,FALSE))</f>
        <v/>
      </c>
      <c r="Q38" s="8" t="str">
        <f>IF(A38="","",VLOOKUP(A38,年間研修項目例!$A$3:$J$94,3,FALSE))</f>
        <v/>
      </c>
      <c r="R38" s="8">
        <f t="shared" si="0"/>
        <v>0</v>
      </c>
      <c r="S38" s="2" t="str">
        <f t="shared" si="1"/>
        <v>前期</v>
      </c>
    </row>
    <row r="39" spans="1:19" ht="18.649999999999999" customHeight="1">
      <c r="A39" s="39"/>
      <c r="B39" s="35">
        <v>28</v>
      </c>
      <c r="C39" s="36"/>
      <c r="D39" s="37"/>
      <c r="E39" s="38"/>
      <c r="F39" s="60" t="str">
        <f>IF(A39="","",VLOOKUP(A39,年間研修項目例!$A$3:$J$94,5,FALSE))</f>
        <v/>
      </c>
      <c r="G39" s="60"/>
      <c r="H39" s="60"/>
      <c r="I39" s="60"/>
      <c r="J39" s="60"/>
      <c r="K39" s="83"/>
      <c r="L39" s="86"/>
      <c r="M39" s="6"/>
      <c r="N39" s="4"/>
      <c r="O39" s="44"/>
      <c r="P39" s="8" t="str">
        <f>IF(A39="","",VLOOKUP(A39,年間研修項目例!$A$3:$J$94,2,FALSE))</f>
        <v/>
      </c>
      <c r="Q39" s="8" t="str">
        <f>IF(A39="","",VLOOKUP(A39,年間研修項目例!$A$3:$J$94,3,FALSE))</f>
        <v/>
      </c>
      <c r="R39" s="8">
        <f t="shared" si="0"/>
        <v>0</v>
      </c>
      <c r="S39" s="2" t="str">
        <f t="shared" si="1"/>
        <v>前期</v>
      </c>
    </row>
    <row r="40" spans="1:19" ht="18.649999999999999" customHeight="1">
      <c r="A40" s="39"/>
      <c r="B40" s="35">
        <v>29</v>
      </c>
      <c r="C40" s="36"/>
      <c r="D40" s="37"/>
      <c r="E40" s="38"/>
      <c r="F40" s="60" t="str">
        <f>IF(A40="","",VLOOKUP(A40,年間研修項目例!$A$3:$J$94,5,FALSE))</f>
        <v/>
      </c>
      <c r="G40" s="60"/>
      <c r="H40" s="60"/>
      <c r="I40" s="60"/>
      <c r="J40" s="60"/>
      <c r="K40" s="61"/>
      <c r="L40" s="63"/>
      <c r="M40" s="4"/>
      <c r="N40" s="4"/>
      <c r="O40" s="44"/>
      <c r="P40" s="8" t="str">
        <f>IF(A40="","",VLOOKUP(A40,年間研修項目例!$A$3:$J$94,2,FALSE))</f>
        <v/>
      </c>
      <c r="Q40" s="8" t="str">
        <f>IF(A40="","",VLOOKUP(A40,年間研修項目例!$A$3:$J$94,3,FALSE))</f>
        <v/>
      </c>
      <c r="R40" s="8">
        <f t="shared" si="0"/>
        <v>0</v>
      </c>
      <c r="S40" s="2" t="str">
        <f t="shared" si="1"/>
        <v>前期</v>
      </c>
    </row>
    <row r="41" spans="1:19" ht="18.649999999999999" customHeight="1">
      <c r="A41" s="39"/>
      <c r="B41" s="35">
        <v>30</v>
      </c>
      <c r="C41" s="36"/>
      <c r="D41" s="37"/>
      <c r="E41" s="38"/>
      <c r="F41" s="60" t="str">
        <f>IF(A41="","",VLOOKUP(A41,年間研修項目例!$A$3:$J$94,5,FALSE))</f>
        <v/>
      </c>
      <c r="G41" s="60"/>
      <c r="H41" s="60"/>
      <c r="I41" s="60"/>
      <c r="J41" s="60"/>
      <c r="K41" s="83"/>
      <c r="L41" s="84"/>
      <c r="M41" s="4"/>
      <c r="N41" s="4"/>
      <c r="O41" s="44"/>
      <c r="P41" s="8" t="str">
        <f>IF(A41="","",VLOOKUP(A41,年間研修項目例!$A$3:$J$94,2,FALSE))</f>
        <v/>
      </c>
      <c r="Q41" s="8" t="str">
        <f>IF(A41="","",VLOOKUP(A41,年間研修項目例!$A$3:$J$94,3,FALSE))</f>
        <v/>
      </c>
      <c r="R41" s="8">
        <f t="shared" si="0"/>
        <v>0</v>
      </c>
      <c r="S41" s="2" t="str">
        <f t="shared" si="1"/>
        <v>前期</v>
      </c>
    </row>
    <row r="42" spans="1:19" ht="18.649999999999999" customHeight="1">
      <c r="A42" s="39"/>
      <c r="B42" s="35">
        <v>31</v>
      </c>
      <c r="C42" s="36"/>
      <c r="D42" s="37"/>
      <c r="E42" s="38"/>
      <c r="F42" s="60" t="str">
        <f>IF(A42="","",VLOOKUP(A42,年間研修項目例!$A$3:$J$94,5,FALSE))</f>
        <v/>
      </c>
      <c r="G42" s="60"/>
      <c r="H42" s="60"/>
      <c r="I42" s="60"/>
      <c r="J42" s="60"/>
      <c r="K42" s="83"/>
      <c r="L42" s="86"/>
      <c r="M42" s="4"/>
      <c r="N42" s="4"/>
      <c r="O42" s="44"/>
      <c r="P42" s="8" t="str">
        <f>IF(A42="","",VLOOKUP(A42,年間研修項目例!$A$3:$J$94,2,FALSE))</f>
        <v/>
      </c>
      <c r="Q42" s="8" t="str">
        <f>IF(A42="","",VLOOKUP(A42,年間研修項目例!$A$3:$J$94,3,FALSE))</f>
        <v/>
      </c>
      <c r="R42" s="8">
        <f t="shared" si="0"/>
        <v>0</v>
      </c>
      <c r="S42" s="2" t="str">
        <f t="shared" si="1"/>
        <v>前期</v>
      </c>
    </row>
    <row r="43" spans="1:19" ht="18.649999999999999" customHeight="1">
      <c r="A43" s="39"/>
      <c r="B43" s="35">
        <v>32</v>
      </c>
      <c r="C43" s="36"/>
      <c r="D43" s="37"/>
      <c r="E43" s="38"/>
      <c r="F43" s="60" t="str">
        <f>IF(A43="","",VLOOKUP(A43,年間研修項目例!$A$3:$J$94,5,FALSE))</f>
        <v/>
      </c>
      <c r="G43" s="60"/>
      <c r="H43" s="60"/>
      <c r="I43" s="60"/>
      <c r="J43" s="60"/>
      <c r="K43" s="85"/>
      <c r="L43" s="85"/>
      <c r="M43" s="4"/>
      <c r="N43" s="6"/>
      <c r="O43" s="44"/>
      <c r="P43" s="8" t="str">
        <f>IF(A43="","",VLOOKUP(A43,年間研修項目例!$A$3:$J$94,2,FALSE))</f>
        <v/>
      </c>
      <c r="Q43" s="8" t="str">
        <f>IF(A43="","",VLOOKUP(A43,年間研修項目例!$A$3:$J$94,3,FALSE))</f>
        <v/>
      </c>
      <c r="R43" s="8">
        <f t="shared" si="0"/>
        <v>0</v>
      </c>
      <c r="S43" s="2" t="str">
        <f t="shared" si="1"/>
        <v>前期</v>
      </c>
    </row>
    <row r="44" spans="1:19" ht="18.649999999999999" customHeight="1">
      <c r="A44" s="39"/>
      <c r="B44" s="35">
        <v>33</v>
      </c>
      <c r="C44" s="36"/>
      <c r="D44" s="37"/>
      <c r="E44" s="38"/>
      <c r="F44" s="60" t="str">
        <f>IF(A44="","",VLOOKUP(A44,年間研修項目例!$A$3:$J$94,5,FALSE))</f>
        <v/>
      </c>
      <c r="G44" s="60"/>
      <c r="H44" s="60"/>
      <c r="I44" s="60"/>
      <c r="J44" s="60"/>
      <c r="K44" s="85"/>
      <c r="L44" s="85"/>
      <c r="M44" s="4"/>
      <c r="N44" s="6"/>
      <c r="O44" s="44"/>
      <c r="P44" s="8" t="str">
        <f>IF(A44="","",VLOOKUP(A44,年間研修項目例!$A$3:$J$94,2,FALSE))</f>
        <v/>
      </c>
      <c r="Q44" s="8" t="str">
        <f>IF(A44="","",VLOOKUP(A44,年間研修項目例!$A$3:$J$94,3,FALSE))</f>
        <v/>
      </c>
      <c r="R44" s="8">
        <f t="shared" si="0"/>
        <v>0</v>
      </c>
      <c r="S44" s="2" t="str">
        <f t="shared" si="1"/>
        <v>前期</v>
      </c>
    </row>
    <row r="45" spans="1:19" ht="18.649999999999999" customHeight="1">
      <c r="A45" s="39"/>
      <c r="B45" s="35">
        <v>34</v>
      </c>
      <c r="C45" s="36"/>
      <c r="D45" s="37"/>
      <c r="E45" s="38"/>
      <c r="F45" s="60" t="str">
        <f>IF(A45="","",VLOOKUP(A45,年間研修項目例!$A$3:$J$94,5,FALSE))</f>
        <v/>
      </c>
      <c r="G45" s="60"/>
      <c r="H45" s="60"/>
      <c r="I45" s="60"/>
      <c r="J45" s="60"/>
      <c r="K45" s="83"/>
      <c r="L45" s="84"/>
      <c r="M45" s="35"/>
      <c r="N45" s="35"/>
      <c r="O45" s="44"/>
      <c r="P45" s="8" t="str">
        <f>IF(A45="","",VLOOKUP(A45,年間研修項目例!$A$3:$J$94,2,FALSE))</f>
        <v/>
      </c>
      <c r="Q45" s="8" t="str">
        <f>IF(A45="","",VLOOKUP(A45,年間研修項目例!$A$3:$J$94,3,FALSE))</f>
        <v/>
      </c>
      <c r="R45" s="8">
        <f t="shared" si="0"/>
        <v>0</v>
      </c>
      <c r="S45" s="2" t="str">
        <f t="shared" si="1"/>
        <v>前期</v>
      </c>
    </row>
    <row r="46" spans="1:19" ht="18.649999999999999" customHeight="1">
      <c r="A46" s="39"/>
      <c r="B46" s="35">
        <v>35</v>
      </c>
      <c r="C46" s="36"/>
      <c r="D46" s="37"/>
      <c r="E46" s="38"/>
      <c r="F46" s="60" t="str">
        <f>IF(A46="","",VLOOKUP(A46,年間研修項目例!$A$3:$J$94,5,FALSE))</f>
        <v/>
      </c>
      <c r="G46" s="60"/>
      <c r="H46" s="60"/>
      <c r="I46" s="60"/>
      <c r="J46" s="60"/>
      <c r="K46" s="83"/>
      <c r="L46" s="86"/>
      <c r="M46" s="35"/>
      <c r="N46" s="35"/>
      <c r="O46" s="44"/>
      <c r="P46" s="8" t="str">
        <f>IF(A46="","",VLOOKUP(A46,年間研修項目例!$A$3:$J$94,2,FALSE))</f>
        <v/>
      </c>
      <c r="Q46" s="8" t="str">
        <f>IF(A46="","",VLOOKUP(A46,年間研修項目例!$A$3:$J$94,3,FALSE))</f>
        <v/>
      </c>
      <c r="R46" s="8">
        <f t="shared" si="0"/>
        <v>0</v>
      </c>
      <c r="S46" s="2" t="str">
        <f t="shared" si="1"/>
        <v>後期</v>
      </c>
    </row>
    <row r="47" spans="1:19" ht="18.649999999999999" customHeight="1">
      <c r="A47" s="39"/>
      <c r="B47" s="35">
        <v>36</v>
      </c>
      <c r="C47" s="36"/>
      <c r="D47" s="37"/>
      <c r="E47" s="38"/>
      <c r="F47" s="60" t="str">
        <f>IF(A47="","",VLOOKUP(A47,年間研修項目例!$A$3:$J$94,5,FALSE))</f>
        <v/>
      </c>
      <c r="G47" s="60"/>
      <c r="H47" s="60"/>
      <c r="I47" s="60"/>
      <c r="J47" s="60"/>
      <c r="K47" s="85"/>
      <c r="L47" s="85"/>
      <c r="M47" s="35"/>
      <c r="N47" s="35"/>
      <c r="O47" s="44"/>
      <c r="P47" s="8" t="str">
        <f>IF(A47="","",VLOOKUP(A47,年間研修項目例!$A$3:$J$94,2,FALSE))</f>
        <v/>
      </c>
      <c r="Q47" s="8" t="str">
        <f>IF(A47="","",VLOOKUP(A47,年間研修項目例!$A$3:$J$94,3,FALSE))</f>
        <v/>
      </c>
      <c r="R47" s="8">
        <f t="shared" si="0"/>
        <v>0</v>
      </c>
      <c r="S47" s="2" t="str">
        <f t="shared" si="1"/>
        <v>後期</v>
      </c>
    </row>
    <row r="48" spans="1:19" ht="18.649999999999999" customHeight="1">
      <c r="A48" s="39"/>
      <c r="B48" s="35">
        <v>37</v>
      </c>
      <c r="C48" s="36"/>
      <c r="D48" s="37"/>
      <c r="E48" s="38"/>
      <c r="F48" s="60" t="str">
        <f>IF(A48="","",VLOOKUP(A48,年間研修項目例!$A$3:$J$94,5,FALSE))</f>
        <v/>
      </c>
      <c r="G48" s="60"/>
      <c r="H48" s="60"/>
      <c r="I48" s="60"/>
      <c r="J48" s="60"/>
      <c r="K48" s="83"/>
      <c r="L48" s="86"/>
      <c r="M48" s="35"/>
      <c r="N48" s="35"/>
      <c r="O48" s="44"/>
      <c r="P48" s="8" t="str">
        <f>IF(A48="","",VLOOKUP(A48,年間研修項目例!$A$3:$J$94,2,FALSE))</f>
        <v/>
      </c>
      <c r="Q48" s="8" t="str">
        <f>IF(A48="","",VLOOKUP(A48,年間研修項目例!$A$3:$J$94,3,FALSE))</f>
        <v/>
      </c>
      <c r="R48" s="8">
        <f t="shared" si="0"/>
        <v>0</v>
      </c>
      <c r="S48" s="2" t="str">
        <f t="shared" si="1"/>
        <v>後期</v>
      </c>
    </row>
    <row r="49" spans="1:19" ht="18.649999999999999" customHeight="1">
      <c r="A49" s="39"/>
      <c r="B49" s="35">
        <v>38</v>
      </c>
      <c r="C49" s="36"/>
      <c r="D49" s="37"/>
      <c r="E49" s="38"/>
      <c r="F49" s="60" t="str">
        <f>IF(A49="","",VLOOKUP(A49,年間研修項目例!$A$3:$J$94,5,FALSE))</f>
        <v/>
      </c>
      <c r="G49" s="60"/>
      <c r="H49" s="60"/>
      <c r="I49" s="60"/>
      <c r="J49" s="60"/>
      <c r="K49" s="83"/>
      <c r="L49" s="86"/>
      <c r="M49" s="35"/>
      <c r="N49" s="35"/>
      <c r="O49" s="44"/>
      <c r="P49" s="8" t="str">
        <f>IF(A49="","",VLOOKUP(A49,年間研修項目例!$A$3:$J$94,2,FALSE))</f>
        <v/>
      </c>
      <c r="Q49" s="8" t="str">
        <f>IF(A49="","",VLOOKUP(A49,年間研修項目例!$A$3:$J$94,3,FALSE))</f>
        <v/>
      </c>
      <c r="R49" s="8">
        <f t="shared" si="0"/>
        <v>0</v>
      </c>
      <c r="S49" s="2" t="str">
        <f t="shared" si="1"/>
        <v>後期</v>
      </c>
    </row>
    <row r="50" spans="1:19" ht="18.649999999999999" customHeight="1">
      <c r="A50" s="39"/>
      <c r="B50" s="35">
        <v>39</v>
      </c>
      <c r="C50" s="36"/>
      <c r="D50" s="37"/>
      <c r="E50" s="38"/>
      <c r="F50" s="60" t="str">
        <f>IF(A50="","",VLOOKUP(A50,年間研修項目例!$A$3:$J$94,5,FALSE))</f>
        <v/>
      </c>
      <c r="G50" s="60"/>
      <c r="H50" s="60"/>
      <c r="I50" s="60"/>
      <c r="J50" s="60"/>
      <c r="K50" s="83"/>
      <c r="L50" s="84"/>
      <c r="M50" s="35"/>
      <c r="N50" s="35"/>
      <c r="O50" s="44"/>
      <c r="P50" s="8" t="str">
        <f>IF(A50="","",VLOOKUP(A50,年間研修項目例!$A$3:$J$94,2,FALSE))</f>
        <v/>
      </c>
      <c r="Q50" s="8" t="str">
        <f>IF(A50="","",VLOOKUP(A50,年間研修項目例!$A$3:$J$94,3,FALSE))</f>
        <v/>
      </c>
      <c r="R50" s="8">
        <f t="shared" si="0"/>
        <v>0</v>
      </c>
      <c r="S50" s="2" t="str">
        <f t="shared" si="1"/>
        <v>後期</v>
      </c>
    </row>
    <row r="51" spans="1:19" ht="18.649999999999999" customHeight="1">
      <c r="A51" s="39"/>
      <c r="B51" s="35">
        <v>40</v>
      </c>
      <c r="C51" s="36"/>
      <c r="D51" s="37"/>
      <c r="E51" s="38"/>
      <c r="F51" s="60" t="str">
        <f>IF(A51="","",VLOOKUP(A51,年間研修項目例!$A$3:$J$94,5,FALSE))</f>
        <v/>
      </c>
      <c r="G51" s="60"/>
      <c r="H51" s="60"/>
      <c r="I51" s="60"/>
      <c r="J51" s="60"/>
      <c r="K51" s="83"/>
      <c r="L51" s="86"/>
      <c r="M51" s="35"/>
      <c r="N51" s="35"/>
      <c r="O51" s="44"/>
      <c r="P51" s="8" t="str">
        <f>IF(A51="","",VLOOKUP(A51,年間研修項目例!$A$3:$J$94,2,FALSE))</f>
        <v/>
      </c>
      <c r="Q51" s="8" t="str">
        <f>IF(A51="","",VLOOKUP(A51,年間研修項目例!$A$3:$J$94,3,FALSE))</f>
        <v/>
      </c>
      <c r="R51" s="8">
        <f t="shared" si="0"/>
        <v>0</v>
      </c>
      <c r="S51" s="2" t="str">
        <f t="shared" si="1"/>
        <v>後期</v>
      </c>
    </row>
    <row r="52" spans="1:19" ht="18.649999999999999" customHeight="1">
      <c r="A52" s="39"/>
      <c r="B52" s="35">
        <v>41</v>
      </c>
      <c r="C52" s="36"/>
      <c r="D52" s="37"/>
      <c r="E52" s="38"/>
      <c r="F52" s="60" t="str">
        <f>IF(A52="","",VLOOKUP(A52,年間研修項目例!$A$3:$J$94,5,FALSE))</f>
        <v/>
      </c>
      <c r="G52" s="60"/>
      <c r="H52" s="60"/>
      <c r="I52" s="60"/>
      <c r="J52" s="60"/>
      <c r="K52" s="83"/>
      <c r="L52" s="84"/>
      <c r="M52" s="35"/>
      <c r="N52" s="35"/>
      <c r="O52" s="44"/>
      <c r="P52" s="8" t="str">
        <f>IF(A52="","",VLOOKUP(A52,年間研修項目例!$A$3:$J$94,2,FALSE))</f>
        <v/>
      </c>
      <c r="Q52" s="8" t="str">
        <f>IF(A52="","",VLOOKUP(A52,年間研修項目例!$A$3:$J$94,3,FALSE))</f>
        <v/>
      </c>
      <c r="R52" s="8">
        <f t="shared" si="0"/>
        <v>0</v>
      </c>
      <c r="S52" s="2" t="str">
        <f t="shared" si="1"/>
        <v>後期</v>
      </c>
    </row>
    <row r="53" spans="1:19" ht="18.649999999999999" customHeight="1">
      <c r="A53" s="39"/>
      <c r="B53" s="35">
        <v>42</v>
      </c>
      <c r="C53" s="36"/>
      <c r="D53" s="37"/>
      <c r="E53" s="38"/>
      <c r="F53" s="60" t="str">
        <f>IF(A53="","",VLOOKUP(A53,年間研修項目例!$A$3:$J$94,5,FALSE))</f>
        <v/>
      </c>
      <c r="G53" s="60"/>
      <c r="H53" s="60"/>
      <c r="I53" s="60"/>
      <c r="J53" s="60"/>
      <c r="K53" s="83"/>
      <c r="L53" s="86"/>
      <c r="M53" s="35"/>
      <c r="N53" s="35"/>
      <c r="O53" s="44"/>
      <c r="P53" s="8" t="str">
        <f>IF(A53="","",VLOOKUP(A53,年間研修項目例!$A$3:$J$94,2,FALSE))</f>
        <v/>
      </c>
      <c r="Q53" s="8" t="str">
        <f>IF(A53="","",VLOOKUP(A53,年間研修項目例!$A$3:$J$94,3,FALSE))</f>
        <v/>
      </c>
      <c r="R53" s="8">
        <f t="shared" si="0"/>
        <v>0</v>
      </c>
      <c r="S53" s="2" t="str">
        <f t="shared" si="1"/>
        <v>後期</v>
      </c>
    </row>
    <row r="54" spans="1:19" ht="18.649999999999999" customHeight="1">
      <c r="A54" s="39"/>
      <c r="B54" s="35">
        <v>43</v>
      </c>
      <c r="C54" s="36"/>
      <c r="D54" s="37"/>
      <c r="E54" s="38"/>
      <c r="F54" s="60" t="str">
        <f>IF(A54="","",VLOOKUP(A54,年間研修項目例!$A$3:$J$94,5,FALSE))</f>
        <v/>
      </c>
      <c r="G54" s="60"/>
      <c r="H54" s="60"/>
      <c r="I54" s="60"/>
      <c r="J54" s="60"/>
      <c r="K54" s="83"/>
      <c r="L54" s="84"/>
      <c r="M54" s="35"/>
      <c r="N54" s="35"/>
      <c r="O54" s="44"/>
      <c r="P54" s="8" t="str">
        <f>IF(A54="","",VLOOKUP(A54,年間研修項目例!$A$3:$J$94,2,FALSE))</f>
        <v/>
      </c>
      <c r="Q54" s="8" t="str">
        <f>IF(A54="","",VLOOKUP(A54,年間研修項目例!$A$3:$J$94,3,FALSE))</f>
        <v/>
      </c>
      <c r="R54" s="8">
        <f t="shared" si="0"/>
        <v>0</v>
      </c>
      <c r="S54" s="2" t="str">
        <f t="shared" si="1"/>
        <v>後期</v>
      </c>
    </row>
    <row r="55" spans="1:19" ht="18.649999999999999" customHeight="1">
      <c r="A55" s="39"/>
      <c r="B55" s="35">
        <v>44</v>
      </c>
      <c r="C55" s="36"/>
      <c r="D55" s="37"/>
      <c r="E55" s="38"/>
      <c r="F55" s="60" t="str">
        <f>IF(A55="","",VLOOKUP(A55,年間研修項目例!$A$3:$J$94,5,FALSE))</f>
        <v/>
      </c>
      <c r="G55" s="60"/>
      <c r="H55" s="60"/>
      <c r="I55" s="60"/>
      <c r="J55" s="60"/>
      <c r="K55" s="83"/>
      <c r="L55" s="86"/>
      <c r="M55" s="35"/>
      <c r="N55" s="35"/>
      <c r="O55" s="44"/>
      <c r="P55" s="8" t="str">
        <f>IF(A55="","",VLOOKUP(A55,年間研修項目例!$A$3:$J$94,2,FALSE))</f>
        <v/>
      </c>
      <c r="Q55" s="8" t="str">
        <f>IF(A55="","",VLOOKUP(A55,年間研修項目例!$A$3:$J$94,3,FALSE))</f>
        <v/>
      </c>
      <c r="R55" s="8">
        <f t="shared" si="0"/>
        <v>0</v>
      </c>
      <c r="S55" s="2" t="str">
        <f t="shared" si="1"/>
        <v>後期</v>
      </c>
    </row>
    <row r="56" spans="1:19" ht="18.649999999999999" customHeight="1">
      <c r="A56" s="39"/>
      <c r="B56" s="35">
        <v>45</v>
      </c>
      <c r="C56" s="36"/>
      <c r="D56" s="37"/>
      <c r="E56" s="38"/>
      <c r="F56" s="60" t="str">
        <f>IF(A56="","",VLOOKUP(A56,年間研修項目例!$A$3:$J$94,5,FALSE))</f>
        <v/>
      </c>
      <c r="G56" s="60"/>
      <c r="H56" s="60"/>
      <c r="I56" s="60"/>
      <c r="J56" s="60"/>
      <c r="K56" s="83"/>
      <c r="L56" s="86"/>
      <c r="M56" s="35"/>
      <c r="N56" s="35"/>
      <c r="O56" s="44"/>
      <c r="P56" s="8" t="str">
        <f>IF(A56="","",VLOOKUP(A56,年間研修項目例!$A$3:$J$94,2,FALSE))</f>
        <v/>
      </c>
      <c r="Q56" s="8" t="str">
        <f>IF(A56="","",VLOOKUP(A56,年間研修項目例!$A$3:$J$94,3,FALSE))</f>
        <v/>
      </c>
      <c r="R56" s="8">
        <f t="shared" si="0"/>
        <v>0</v>
      </c>
      <c r="S56" s="2" t="str">
        <f t="shared" si="1"/>
        <v>後期</v>
      </c>
    </row>
    <row r="57" spans="1:19" ht="18.649999999999999" customHeight="1">
      <c r="A57" s="39"/>
      <c r="B57" s="35">
        <v>46</v>
      </c>
      <c r="C57" s="36"/>
      <c r="D57" s="37"/>
      <c r="E57" s="38"/>
      <c r="F57" s="60" t="str">
        <f>IF(A57="","",VLOOKUP(A57,年間研修項目例!$A$3:$J$94,5,FALSE))</f>
        <v/>
      </c>
      <c r="G57" s="60"/>
      <c r="H57" s="60"/>
      <c r="I57" s="60"/>
      <c r="J57" s="60"/>
      <c r="K57" s="83"/>
      <c r="L57" s="84"/>
      <c r="M57" s="35"/>
      <c r="N57" s="35"/>
      <c r="O57" s="44"/>
      <c r="P57" s="8" t="str">
        <f>IF(A57="","",VLOOKUP(A57,年間研修項目例!$A$3:$J$94,2,FALSE))</f>
        <v/>
      </c>
      <c r="Q57" s="8" t="str">
        <f>IF(A57="","",VLOOKUP(A57,年間研修項目例!$A$3:$J$94,3,FALSE))</f>
        <v/>
      </c>
      <c r="R57" s="8">
        <f t="shared" si="0"/>
        <v>0</v>
      </c>
      <c r="S57" s="2" t="str">
        <f t="shared" si="1"/>
        <v>後期</v>
      </c>
    </row>
    <row r="58" spans="1:19" ht="18.649999999999999" customHeight="1">
      <c r="A58" s="39"/>
      <c r="B58" s="35">
        <v>47</v>
      </c>
      <c r="C58" s="36"/>
      <c r="D58" s="37"/>
      <c r="E58" s="38"/>
      <c r="F58" s="60" t="str">
        <f>IF(A58="","",VLOOKUP(A58,年間研修項目例!$A$3:$J$94,5,FALSE))</f>
        <v/>
      </c>
      <c r="G58" s="60"/>
      <c r="H58" s="60"/>
      <c r="I58" s="60"/>
      <c r="J58" s="60"/>
      <c r="K58" s="83"/>
      <c r="L58" s="86"/>
      <c r="M58" s="35"/>
      <c r="N58" s="35"/>
      <c r="O58" s="44"/>
      <c r="P58" s="8" t="str">
        <f>IF(A58="","",VLOOKUP(A58,年間研修項目例!$A$3:$J$94,2,FALSE))</f>
        <v/>
      </c>
      <c r="Q58" s="8" t="str">
        <f>IF(A58="","",VLOOKUP(A58,年間研修項目例!$A$3:$J$94,3,FALSE))</f>
        <v/>
      </c>
      <c r="R58" s="8">
        <f t="shared" si="0"/>
        <v>0</v>
      </c>
      <c r="S58" s="2" t="str">
        <f t="shared" si="1"/>
        <v>後期</v>
      </c>
    </row>
    <row r="59" spans="1:19" ht="18.649999999999999" customHeight="1">
      <c r="A59" s="39"/>
      <c r="B59" s="35">
        <v>48</v>
      </c>
      <c r="C59" s="36"/>
      <c r="D59" s="37"/>
      <c r="E59" s="38"/>
      <c r="F59" s="60" t="str">
        <f>IF(A59="","",VLOOKUP(A59,年間研修項目例!$A$3:$J$94,5,FALSE))</f>
        <v/>
      </c>
      <c r="G59" s="60"/>
      <c r="H59" s="60"/>
      <c r="I59" s="60"/>
      <c r="J59" s="60"/>
      <c r="K59" s="85"/>
      <c r="L59" s="85"/>
      <c r="M59" s="35"/>
      <c r="N59" s="35"/>
      <c r="O59" s="44"/>
      <c r="P59" s="8" t="str">
        <f>IF(A59="","",VLOOKUP(A59,年間研修項目例!$A$3:$J$94,2,FALSE))</f>
        <v/>
      </c>
      <c r="Q59" s="8" t="str">
        <f>IF(A59="","",VLOOKUP(A59,年間研修項目例!$A$3:$J$94,3,FALSE))</f>
        <v/>
      </c>
      <c r="R59" s="8">
        <f t="shared" si="0"/>
        <v>0</v>
      </c>
      <c r="S59" s="2" t="str">
        <f t="shared" si="1"/>
        <v>後期</v>
      </c>
    </row>
    <row r="60" spans="1:19" ht="18.649999999999999" customHeight="1">
      <c r="A60" s="39"/>
      <c r="B60" s="35">
        <v>49</v>
      </c>
      <c r="C60" s="36"/>
      <c r="D60" s="37"/>
      <c r="E60" s="38"/>
      <c r="F60" s="60" t="str">
        <f>IF(A60="","",VLOOKUP(A60,年間研修項目例!$A$3:$J$94,5,FALSE))</f>
        <v/>
      </c>
      <c r="G60" s="60"/>
      <c r="H60" s="60"/>
      <c r="I60" s="60"/>
      <c r="J60" s="60"/>
      <c r="K60" s="83"/>
      <c r="L60" s="84"/>
      <c r="M60" s="35"/>
      <c r="N60" s="35"/>
      <c r="O60" s="44"/>
      <c r="P60" s="8" t="str">
        <f>IF(A60="","",VLOOKUP(A60,年間研修項目例!$A$3:$J$94,2,FALSE))</f>
        <v/>
      </c>
      <c r="Q60" s="8" t="str">
        <f>IF(A60="","",VLOOKUP(A60,年間研修項目例!$A$3:$J$94,3,FALSE))</f>
        <v/>
      </c>
      <c r="R60" s="8">
        <f t="shared" si="0"/>
        <v>0</v>
      </c>
      <c r="S60" s="2" t="str">
        <f t="shared" si="1"/>
        <v>後期</v>
      </c>
    </row>
    <row r="61" spans="1:19" ht="18.649999999999999" customHeight="1">
      <c r="A61" s="39"/>
      <c r="B61" s="35">
        <v>50</v>
      </c>
      <c r="C61" s="36"/>
      <c r="D61" s="37"/>
      <c r="E61" s="38"/>
      <c r="F61" s="60" t="str">
        <f>IF(A61="","",VLOOKUP(A61,年間研修項目例!$A$3:$J$94,5,FALSE))</f>
        <v/>
      </c>
      <c r="G61" s="60"/>
      <c r="H61" s="60"/>
      <c r="I61" s="60"/>
      <c r="J61" s="60"/>
      <c r="K61" s="83"/>
      <c r="L61" s="86"/>
      <c r="M61" s="35"/>
      <c r="N61" s="35"/>
      <c r="O61" s="44"/>
      <c r="P61" s="8" t="str">
        <f>IF(A61="","",VLOOKUP(A61,年間研修項目例!$A$3:$J$94,2,FALSE))</f>
        <v/>
      </c>
      <c r="Q61" s="8" t="str">
        <f>IF(A61="","",VLOOKUP(A61,年間研修項目例!$A$3:$J$94,3,FALSE))</f>
        <v/>
      </c>
      <c r="R61" s="8">
        <f t="shared" si="0"/>
        <v>0</v>
      </c>
      <c r="S61" s="2" t="str">
        <f t="shared" si="1"/>
        <v>後期</v>
      </c>
    </row>
    <row r="62" spans="1:19" ht="18.649999999999999" customHeight="1">
      <c r="A62" s="39"/>
      <c r="B62" s="35">
        <v>51</v>
      </c>
      <c r="C62" s="36"/>
      <c r="D62" s="37"/>
      <c r="E62" s="38"/>
      <c r="F62" s="60" t="str">
        <f>IF(A62="","",VLOOKUP(A62,年間研修項目例!$A$3:$J$94,5,FALSE))</f>
        <v/>
      </c>
      <c r="G62" s="60"/>
      <c r="H62" s="60"/>
      <c r="I62" s="60"/>
      <c r="J62" s="60"/>
      <c r="K62" s="83"/>
      <c r="L62" s="86"/>
      <c r="M62" s="35"/>
      <c r="N62" s="35"/>
      <c r="O62" s="44"/>
      <c r="P62" s="8" t="str">
        <f>IF(A62="","",VLOOKUP(A62,年間研修項目例!$A$3:$J$94,2,FALSE))</f>
        <v/>
      </c>
      <c r="Q62" s="8" t="str">
        <f>IF(A62="","",VLOOKUP(A62,年間研修項目例!$A$3:$J$94,3,FALSE))</f>
        <v/>
      </c>
      <c r="R62" s="8">
        <f t="shared" si="0"/>
        <v>0</v>
      </c>
      <c r="S62" s="2" t="str">
        <f t="shared" si="1"/>
        <v>後期</v>
      </c>
    </row>
    <row r="63" spans="1:19" ht="18.649999999999999" customHeight="1">
      <c r="A63" s="39"/>
      <c r="B63" s="35">
        <v>52</v>
      </c>
      <c r="C63" s="36"/>
      <c r="D63" s="37"/>
      <c r="E63" s="38"/>
      <c r="F63" s="60" t="str">
        <f>IF(A63="","",VLOOKUP(A63,年間研修項目例!$A$3:$J$94,5,FALSE))</f>
        <v/>
      </c>
      <c r="G63" s="60"/>
      <c r="H63" s="60"/>
      <c r="I63" s="60"/>
      <c r="J63" s="60"/>
      <c r="K63" s="83"/>
      <c r="L63" s="84"/>
      <c r="M63" s="35"/>
      <c r="N63" s="35"/>
      <c r="O63" s="44"/>
      <c r="P63" s="8" t="str">
        <f>IF(A63="","",VLOOKUP(A63,年間研修項目例!$A$3:$J$94,2,FALSE))</f>
        <v/>
      </c>
      <c r="Q63" s="8" t="str">
        <f>IF(A63="","",VLOOKUP(A63,年間研修項目例!$A$3:$J$94,3,FALSE))</f>
        <v/>
      </c>
      <c r="R63" s="8">
        <f t="shared" si="0"/>
        <v>0</v>
      </c>
      <c r="S63" s="2" t="str">
        <f t="shared" si="1"/>
        <v>後期</v>
      </c>
    </row>
    <row r="64" spans="1:19" ht="18.649999999999999" customHeight="1">
      <c r="A64" s="39"/>
      <c r="B64" s="35">
        <v>53</v>
      </c>
      <c r="C64" s="36"/>
      <c r="D64" s="37"/>
      <c r="E64" s="38"/>
      <c r="F64" s="60" t="str">
        <f>IF(A64="","",VLOOKUP(A64,年間研修項目例!$A$3:$J$94,5,FALSE))</f>
        <v/>
      </c>
      <c r="G64" s="60"/>
      <c r="H64" s="60"/>
      <c r="I64" s="60"/>
      <c r="J64" s="60"/>
      <c r="K64" s="83"/>
      <c r="L64" s="84"/>
      <c r="M64" s="35"/>
      <c r="N64" s="35"/>
      <c r="O64" s="44"/>
      <c r="P64" s="8" t="str">
        <f>IF(A64="","",VLOOKUP(A64,年間研修項目例!$A$3:$J$94,2,FALSE))</f>
        <v/>
      </c>
      <c r="Q64" s="8" t="str">
        <f>IF(A64="","",VLOOKUP(A64,年間研修項目例!$A$3:$J$94,3,FALSE))</f>
        <v/>
      </c>
      <c r="R64" s="8">
        <f t="shared" si="0"/>
        <v>0</v>
      </c>
      <c r="S64" s="2" t="str">
        <f t="shared" si="1"/>
        <v>後期</v>
      </c>
    </row>
    <row r="65" spans="1:19" ht="18.649999999999999" customHeight="1">
      <c r="A65" s="39"/>
      <c r="B65" s="35">
        <v>54</v>
      </c>
      <c r="C65" s="36"/>
      <c r="D65" s="37"/>
      <c r="E65" s="38"/>
      <c r="F65" s="60" t="str">
        <f>IF(A65="","",VLOOKUP(A65,年間研修項目例!$A$3:$J$94,5,FALSE))</f>
        <v/>
      </c>
      <c r="G65" s="60"/>
      <c r="H65" s="60"/>
      <c r="I65" s="60"/>
      <c r="J65" s="60"/>
      <c r="K65" s="83"/>
      <c r="L65" s="86"/>
      <c r="M65" s="35"/>
      <c r="N65" s="35"/>
      <c r="O65" s="44"/>
      <c r="P65" s="8" t="str">
        <f>IF(A65="","",VLOOKUP(A65,年間研修項目例!$A$3:$J$94,2,FALSE))</f>
        <v/>
      </c>
      <c r="Q65" s="8" t="str">
        <f>IF(A65="","",VLOOKUP(A65,年間研修項目例!$A$3:$J$94,3,FALSE))</f>
        <v/>
      </c>
      <c r="R65" s="8">
        <f t="shared" si="0"/>
        <v>0</v>
      </c>
      <c r="S65" s="2" t="str">
        <f t="shared" si="1"/>
        <v>後期</v>
      </c>
    </row>
    <row r="66" spans="1:19" ht="18.649999999999999" customHeight="1">
      <c r="A66" s="39"/>
      <c r="B66" s="35">
        <v>55</v>
      </c>
      <c r="C66" s="36"/>
      <c r="D66" s="37"/>
      <c r="E66" s="38"/>
      <c r="F66" s="60" t="str">
        <f>IF(A66="","",VLOOKUP(A66,年間研修項目例!$A$3:$J$94,5,FALSE))</f>
        <v/>
      </c>
      <c r="G66" s="60"/>
      <c r="H66" s="60"/>
      <c r="I66" s="60"/>
      <c r="J66" s="60"/>
      <c r="K66" s="85"/>
      <c r="L66" s="85"/>
      <c r="M66" s="35"/>
      <c r="N66" s="35"/>
      <c r="O66" s="44"/>
      <c r="P66" s="8" t="str">
        <f>IF(A66="","",VLOOKUP(A66,年間研修項目例!$A$3:$J$94,2,FALSE))</f>
        <v/>
      </c>
      <c r="Q66" s="8" t="str">
        <f>IF(A66="","",VLOOKUP(A66,年間研修項目例!$A$3:$J$94,3,FALSE))</f>
        <v/>
      </c>
      <c r="R66" s="8">
        <f t="shared" si="0"/>
        <v>0</v>
      </c>
      <c r="S66" s="2" t="str">
        <f t="shared" si="1"/>
        <v>後期</v>
      </c>
    </row>
    <row r="67" spans="1:19" ht="18.649999999999999" customHeight="1">
      <c r="A67" s="39"/>
      <c r="B67" s="35">
        <v>56</v>
      </c>
      <c r="C67" s="36"/>
      <c r="D67" s="37"/>
      <c r="E67" s="38"/>
      <c r="F67" s="60" t="str">
        <f>IF(A67="","",VLOOKUP(A67,年間研修項目例!$A$3:$J$94,5,FALSE))</f>
        <v/>
      </c>
      <c r="G67" s="60"/>
      <c r="H67" s="60"/>
      <c r="I67" s="60"/>
      <c r="J67" s="60"/>
      <c r="K67" s="85"/>
      <c r="L67" s="85"/>
      <c r="M67" s="35"/>
      <c r="N67" s="35"/>
      <c r="O67" s="44"/>
      <c r="P67" s="8" t="str">
        <f>IF(A67="","",VLOOKUP(A67,年間研修項目例!$A$3:$J$94,2,FALSE))</f>
        <v/>
      </c>
      <c r="Q67" s="8" t="str">
        <f>IF(A67="","",VLOOKUP(A67,年間研修項目例!$A$3:$J$94,3,FALSE))</f>
        <v/>
      </c>
      <c r="R67" s="8">
        <f t="shared" si="0"/>
        <v>0</v>
      </c>
      <c r="S67" s="2" t="str">
        <f t="shared" si="1"/>
        <v>後期</v>
      </c>
    </row>
    <row r="68" spans="1:19" ht="18.649999999999999" customHeight="1">
      <c r="A68" s="39"/>
      <c r="B68" s="35">
        <v>57</v>
      </c>
      <c r="C68" s="36"/>
      <c r="D68" s="37"/>
      <c r="E68" s="38"/>
      <c r="F68" s="60" t="str">
        <f>IF(A68="","",VLOOKUP(A68,年間研修項目例!$A$3:$J$94,5,FALSE))</f>
        <v/>
      </c>
      <c r="G68" s="60"/>
      <c r="H68" s="60"/>
      <c r="I68" s="60"/>
      <c r="J68" s="60"/>
      <c r="K68" s="83"/>
      <c r="L68" s="86"/>
      <c r="M68" s="35"/>
      <c r="N68" s="35"/>
      <c r="O68" s="44"/>
      <c r="P68" s="8" t="str">
        <f>IF(A68="","",VLOOKUP(A68,年間研修項目例!$A$3:$J$94,2,FALSE))</f>
        <v/>
      </c>
      <c r="Q68" s="8" t="str">
        <f>IF(A68="","",VLOOKUP(A68,年間研修項目例!$A$3:$J$94,3,FALSE))</f>
        <v/>
      </c>
      <c r="R68" s="8">
        <f t="shared" si="0"/>
        <v>0</v>
      </c>
      <c r="S68" s="2" t="str">
        <f t="shared" si="1"/>
        <v>後期</v>
      </c>
    </row>
    <row r="69" spans="1:19" ht="18.649999999999999" customHeight="1">
      <c r="A69" s="39"/>
      <c r="B69" s="35">
        <v>58</v>
      </c>
      <c r="C69" s="36"/>
      <c r="D69" s="37"/>
      <c r="E69" s="38"/>
      <c r="F69" s="60" t="str">
        <f>IF(A69="","",VLOOKUP(A69,年間研修項目例!$A$3:$J$94,5,FALSE))</f>
        <v/>
      </c>
      <c r="G69" s="60"/>
      <c r="H69" s="60"/>
      <c r="I69" s="60"/>
      <c r="J69" s="60"/>
      <c r="K69" s="83"/>
      <c r="L69" s="86"/>
      <c r="M69" s="35"/>
      <c r="N69" s="35"/>
      <c r="O69" s="44"/>
      <c r="P69" s="8" t="str">
        <f>IF(A69="","",VLOOKUP(A69,年間研修項目例!$A$3:$J$94,2,FALSE))</f>
        <v/>
      </c>
      <c r="Q69" s="8" t="str">
        <f>IF(A69="","",VLOOKUP(A69,年間研修項目例!$A$3:$J$94,3,FALSE))</f>
        <v/>
      </c>
      <c r="R69" s="8">
        <f t="shared" si="0"/>
        <v>0</v>
      </c>
      <c r="S69" s="2" t="str">
        <f t="shared" si="1"/>
        <v>後期</v>
      </c>
    </row>
    <row r="70" spans="1:19" ht="18.649999999999999" customHeight="1">
      <c r="A70" s="39"/>
      <c r="B70" s="35">
        <v>59</v>
      </c>
      <c r="C70" s="36"/>
      <c r="D70" s="37"/>
      <c r="E70" s="38"/>
      <c r="F70" s="60" t="str">
        <f>IF(A70="","",VLOOKUP(A70,年間研修項目例!$A$3:$J$94,5,FALSE))</f>
        <v/>
      </c>
      <c r="G70" s="60"/>
      <c r="H70" s="60"/>
      <c r="I70" s="60"/>
      <c r="J70" s="60"/>
      <c r="K70" s="83"/>
      <c r="L70" s="86"/>
      <c r="M70" s="35"/>
      <c r="N70" s="35"/>
      <c r="O70" s="44"/>
      <c r="P70" s="8" t="str">
        <f>IF(A70="","",VLOOKUP(A70,年間研修項目例!$A$3:$J$94,2,FALSE))</f>
        <v/>
      </c>
      <c r="Q70" s="8" t="str">
        <f>IF(A70="","",VLOOKUP(A70,年間研修項目例!$A$3:$J$94,3,FALSE))</f>
        <v/>
      </c>
      <c r="R70" s="8">
        <f t="shared" si="0"/>
        <v>0</v>
      </c>
      <c r="S70" s="2" t="str">
        <f t="shared" si="1"/>
        <v>後期</v>
      </c>
    </row>
    <row r="71" spans="1:19" ht="18.649999999999999" customHeight="1">
      <c r="A71" s="39"/>
      <c r="B71" s="35">
        <v>60</v>
      </c>
      <c r="C71" s="36"/>
      <c r="D71" s="37"/>
      <c r="E71" s="38"/>
      <c r="F71" s="60" t="str">
        <f>IF(A71="","",VLOOKUP(A71,年間研修項目例!$A$3:$J$94,5,FALSE))</f>
        <v/>
      </c>
      <c r="G71" s="60"/>
      <c r="H71" s="60"/>
      <c r="I71" s="60"/>
      <c r="J71" s="60"/>
      <c r="K71" s="83"/>
      <c r="L71" s="86"/>
      <c r="M71" s="35"/>
      <c r="N71" s="35"/>
      <c r="O71" s="44"/>
      <c r="P71" s="8" t="str">
        <f>IF(A71="","",VLOOKUP(A71,年間研修項目例!$A$3:$J$94,2,FALSE))</f>
        <v/>
      </c>
      <c r="Q71" s="8" t="str">
        <f>IF(A71="","",VLOOKUP(A71,年間研修項目例!$A$3:$J$94,3,FALSE))</f>
        <v/>
      </c>
      <c r="R71" s="8">
        <f t="shared" si="0"/>
        <v>0</v>
      </c>
      <c r="S71" s="2" t="str">
        <f t="shared" si="1"/>
        <v>後期</v>
      </c>
    </row>
    <row r="72" spans="1:19" ht="18.649999999999999" customHeight="1">
      <c r="A72" s="39"/>
      <c r="B72" s="35">
        <v>61</v>
      </c>
      <c r="C72" s="36"/>
      <c r="D72" s="37"/>
      <c r="E72" s="38"/>
      <c r="F72" s="60" t="str">
        <f>IF(A72="","",VLOOKUP(A72,年間研修項目例!$A$3:$J$94,5,FALSE))</f>
        <v/>
      </c>
      <c r="G72" s="60"/>
      <c r="H72" s="60"/>
      <c r="I72" s="60"/>
      <c r="J72" s="60"/>
      <c r="K72" s="83"/>
      <c r="L72" s="86"/>
      <c r="M72" s="35"/>
      <c r="N72" s="35"/>
      <c r="O72" s="44"/>
      <c r="P72" s="8" t="str">
        <f>IF(A72="","",VLOOKUP(A72,年間研修項目例!$A$3:$J$94,2,FALSE))</f>
        <v/>
      </c>
      <c r="Q72" s="8" t="str">
        <f>IF(A72="","",VLOOKUP(A72,年間研修項目例!$A$3:$J$94,3,FALSE))</f>
        <v/>
      </c>
      <c r="R72" s="8">
        <f t="shared" si="0"/>
        <v>0</v>
      </c>
      <c r="S72" s="2" t="str">
        <f t="shared" si="1"/>
        <v>後期</v>
      </c>
    </row>
    <row r="73" spans="1:19" ht="18.649999999999999" customHeight="1">
      <c r="A73" s="39"/>
      <c r="B73" s="35">
        <v>62</v>
      </c>
      <c r="C73" s="36"/>
      <c r="D73" s="37"/>
      <c r="E73" s="38"/>
      <c r="F73" s="60" t="str">
        <f>IF(A73="","",VLOOKUP(A73,年間研修項目例!$A$3:$J$94,5,FALSE))</f>
        <v/>
      </c>
      <c r="G73" s="60"/>
      <c r="H73" s="60"/>
      <c r="I73" s="60"/>
      <c r="J73" s="60"/>
      <c r="K73" s="83"/>
      <c r="L73" s="86"/>
      <c r="M73" s="35"/>
      <c r="N73" s="35"/>
      <c r="O73" s="44"/>
      <c r="P73" s="8" t="str">
        <f>IF(A73="","",VLOOKUP(A73,年間研修項目例!$A$3:$J$94,2,FALSE))</f>
        <v/>
      </c>
      <c r="Q73" s="8" t="str">
        <f>IF(A73="","",VLOOKUP(A73,年間研修項目例!$A$3:$J$94,3,FALSE))</f>
        <v/>
      </c>
      <c r="R73" s="8">
        <f t="shared" si="0"/>
        <v>0</v>
      </c>
      <c r="S73" s="2" t="str">
        <f t="shared" si="1"/>
        <v>後期</v>
      </c>
    </row>
    <row r="74" spans="1:19" ht="18.649999999999999" customHeight="1">
      <c r="A74" s="39"/>
      <c r="B74" s="35">
        <v>63</v>
      </c>
      <c r="C74" s="36"/>
      <c r="D74" s="37"/>
      <c r="E74" s="38"/>
      <c r="F74" s="60" t="str">
        <f>IF(A74="","",VLOOKUP(A74,年間研修項目例!$A$3:$J$94,5,FALSE))</f>
        <v/>
      </c>
      <c r="G74" s="60"/>
      <c r="H74" s="60"/>
      <c r="I74" s="60"/>
      <c r="J74" s="60"/>
      <c r="K74" s="83"/>
      <c r="L74" s="86"/>
      <c r="M74" s="35"/>
      <c r="N74" s="35"/>
      <c r="O74" s="44"/>
      <c r="P74" s="8" t="str">
        <f>IF(A74="","",VLOOKUP(A74,年間研修項目例!$A$3:$J$94,2,FALSE))</f>
        <v/>
      </c>
      <c r="Q74" s="8" t="str">
        <f>IF(A74="","",VLOOKUP(A74,年間研修項目例!$A$3:$J$94,3,FALSE))</f>
        <v/>
      </c>
      <c r="R74" s="8">
        <f t="shared" si="0"/>
        <v>0</v>
      </c>
      <c r="S74" s="2" t="str">
        <f t="shared" si="1"/>
        <v>後期</v>
      </c>
    </row>
    <row r="75" spans="1:19" ht="18.649999999999999" customHeight="1">
      <c r="A75" s="39"/>
      <c r="B75" s="35">
        <v>64</v>
      </c>
      <c r="C75" s="36"/>
      <c r="D75" s="37"/>
      <c r="E75" s="38"/>
      <c r="F75" s="60" t="str">
        <f>IF(A75="","",VLOOKUP(A75,年間研修項目例!$A$3:$J$94,5,FALSE))</f>
        <v/>
      </c>
      <c r="G75" s="60"/>
      <c r="H75" s="60"/>
      <c r="I75" s="60"/>
      <c r="J75" s="60"/>
      <c r="K75" s="83"/>
      <c r="L75" s="86"/>
      <c r="M75" s="35"/>
      <c r="N75" s="35"/>
      <c r="O75" s="44"/>
      <c r="P75" s="8" t="str">
        <f>IF(A75="","",VLOOKUP(A75,年間研修項目例!$A$3:$J$94,2,FALSE))</f>
        <v/>
      </c>
      <c r="Q75" s="8" t="str">
        <f>IF(A75="","",VLOOKUP(A75,年間研修項目例!$A$3:$J$94,3,FALSE))</f>
        <v/>
      </c>
      <c r="R75" s="8">
        <f t="shared" si="0"/>
        <v>0</v>
      </c>
      <c r="S75" s="2" t="str">
        <f t="shared" si="1"/>
        <v>後期</v>
      </c>
    </row>
    <row r="76" spans="1:19" ht="18.649999999999999" customHeight="1">
      <c r="A76" s="39"/>
      <c r="B76" s="35">
        <v>65</v>
      </c>
      <c r="C76" s="36"/>
      <c r="D76" s="37"/>
      <c r="E76" s="38"/>
      <c r="F76" s="60" t="str">
        <f>IF(A76="","",VLOOKUP(A76,年間研修項目例!$A$3:$J$94,5,FALSE))</f>
        <v/>
      </c>
      <c r="G76" s="60"/>
      <c r="H76" s="60"/>
      <c r="I76" s="60"/>
      <c r="J76" s="60"/>
      <c r="K76" s="83"/>
      <c r="L76" s="86"/>
      <c r="M76" s="35"/>
      <c r="N76" s="35"/>
      <c r="O76" s="44"/>
      <c r="P76" s="8" t="str">
        <f>IF(A76="","",VLOOKUP(A76,年間研修項目例!$A$3:$J$94,2,FALSE))</f>
        <v/>
      </c>
      <c r="Q76" s="8" t="str">
        <f>IF(A76="","",VLOOKUP(A76,年間研修項目例!$A$3:$J$94,3,FALSE))</f>
        <v/>
      </c>
      <c r="R76" s="8">
        <f t="shared" ref="R76:R91" si="2">SUM(M76:N76)</f>
        <v>0</v>
      </c>
      <c r="S76" s="2" t="str">
        <f t="shared" si="1"/>
        <v>後期</v>
      </c>
    </row>
    <row r="77" spans="1:19" ht="18.649999999999999" customHeight="1">
      <c r="A77" s="39"/>
      <c r="B77" s="35">
        <v>66</v>
      </c>
      <c r="C77" s="36"/>
      <c r="D77" s="37"/>
      <c r="E77" s="38"/>
      <c r="F77" s="60" t="str">
        <f>IF(A77="","",VLOOKUP(A77,年間研修項目例!$A$3:$J$94,5,FALSE))</f>
        <v/>
      </c>
      <c r="G77" s="60"/>
      <c r="H77" s="60"/>
      <c r="I77" s="60"/>
      <c r="J77" s="60"/>
      <c r="K77" s="85"/>
      <c r="L77" s="85"/>
      <c r="M77" s="35"/>
      <c r="N77" s="35"/>
      <c r="O77" s="44"/>
      <c r="P77" s="8" t="str">
        <f>IF(A77="","",VLOOKUP(A77,年間研修項目例!$A$3:$J$94,2,FALSE))</f>
        <v/>
      </c>
      <c r="Q77" s="8" t="str">
        <f>IF(A77="","",VLOOKUP(A77,年間研修項目例!$A$3:$J$94,3,FALSE))</f>
        <v/>
      </c>
      <c r="R77" s="8">
        <f t="shared" si="2"/>
        <v>0</v>
      </c>
      <c r="S77" s="2" t="str">
        <f t="shared" ref="S77:S94" si="3">IF(B77&lt;$T$11,"前期","後期")</f>
        <v>後期</v>
      </c>
    </row>
    <row r="78" spans="1:19" ht="18.649999999999999" customHeight="1">
      <c r="A78" s="39"/>
      <c r="B78" s="35">
        <v>67</v>
      </c>
      <c r="C78" s="36"/>
      <c r="D78" s="37"/>
      <c r="E78" s="38"/>
      <c r="F78" s="60" t="str">
        <f>IF(A78="","",VLOOKUP(A78,年間研修項目例!$A$3:$J$94,5,FALSE))</f>
        <v/>
      </c>
      <c r="G78" s="60"/>
      <c r="H78" s="60"/>
      <c r="I78" s="60"/>
      <c r="J78" s="60"/>
      <c r="K78" s="85"/>
      <c r="L78" s="85"/>
      <c r="M78" s="35"/>
      <c r="N78" s="35"/>
      <c r="O78" s="44"/>
      <c r="P78" s="8" t="str">
        <f>IF(A78="","",VLOOKUP(A78,年間研修項目例!$A$3:$J$94,2,FALSE))</f>
        <v/>
      </c>
      <c r="Q78" s="8" t="str">
        <f>IF(A78="","",VLOOKUP(A78,年間研修項目例!$A$3:$J$94,3,FALSE))</f>
        <v/>
      </c>
      <c r="R78" s="8">
        <f t="shared" si="2"/>
        <v>0</v>
      </c>
      <c r="S78" s="2" t="str">
        <f t="shared" si="3"/>
        <v>後期</v>
      </c>
    </row>
    <row r="79" spans="1:19" ht="18.649999999999999" customHeight="1">
      <c r="A79" s="39"/>
      <c r="B79" s="35">
        <v>68</v>
      </c>
      <c r="C79" s="36"/>
      <c r="D79" s="37"/>
      <c r="E79" s="38"/>
      <c r="F79" s="60" t="str">
        <f>IF(A79="","",VLOOKUP(A79,年間研修項目例!$A$3:$J$94,5,FALSE))</f>
        <v/>
      </c>
      <c r="G79" s="60"/>
      <c r="H79" s="60"/>
      <c r="I79" s="60"/>
      <c r="J79" s="60"/>
      <c r="K79" s="85"/>
      <c r="L79" s="85"/>
      <c r="M79" s="35"/>
      <c r="N79" s="35"/>
      <c r="O79" s="44"/>
      <c r="P79" s="8" t="str">
        <f>IF(A79="","",VLOOKUP(A79,年間研修項目例!$A$3:$J$94,2,FALSE))</f>
        <v/>
      </c>
      <c r="Q79" s="8" t="str">
        <f>IF(A79="","",VLOOKUP(A79,年間研修項目例!$A$3:$J$94,3,FALSE))</f>
        <v/>
      </c>
      <c r="R79" s="8">
        <f t="shared" si="2"/>
        <v>0</v>
      </c>
      <c r="S79" s="2" t="str">
        <f t="shared" si="3"/>
        <v>後期</v>
      </c>
    </row>
    <row r="80" spans="1:19" ht="18.649999999999999" customHeight="1">
      <c r="A80" s="39"/>
      <c r="B80" s="35">
        <v>69</v>
      </c>
      <c r="C80" s="36"/>
      <c r="D80" s="37"/>
      <c r="E80" s="38"/>
      <c r="F80" s="60" t="str">
        <f>IF(A80="","",VLOOKUP(A80,年間研修項目例!$A$3:$J$94,5,FALSE))</f>
        <v/>
      </c>
      <c r="G80" s="60"/>
      <c r="H80" s="60"/>
      <c r="I80" s="60"/>
      <c r="J80" s="60"/>
      <c r="K80" s="85"/>
      <c r="L80" s="85"/>
      <c r="M80" s="35"/>
      <c r="N80" s="35"/>
      <c r="O80" s="44"/>
      <c r="P80" s="8" t="str">
        <f>IF(A80="","",VLOOKUP(A80,年間研修項目例!$A$3:$J$94,2,FALSE))</f>
        <v/>
      </c>
      <c r="Q80" s="8" t="str">
        <f>IF(A80="","",VLOOKUP(A80,年間研修項目例!$A$3:$J$94,3,FALSE))</f>
        <v/>
      </c>
      <c r="R80" s="8">
        <f t="shared" si="2"/>
        <v>0</v>
      </c>
      <c r="S80" s="2" t="str">
        <f t="shared" si="3"/>
        <v>後期</v>
      </c>
    </row>
    <row r="81" spans="1:19" ht="18.649999999999999" customHeight="1">
      <c r="A81" s="39"/>
      <c r="B81" s="35">
        <v>70</v>
      </c>
      <c r="C81" s="36"/>
      <c r="D81" s="37"/>
      <c r="E81" s="38"/>
      <c r="F81" s="60" t="str">
        <f>IF(A81="","",VLOOKUP(A81,年間研修項目例!$A$3:$J$94,5,FALSE))</f>
        <v/>
      </c>
      <c r="G81" s="60"/>
      <c r="H81" s="60"/>
      <c r="I81" s="60"/>
      <c r="J81" s="60"/>
      <c r="K81" s="85"/>
      <c r="L81" s="85"/>
      <c r="M81" s="35"/>
      <c r="N81" s="35"/>
      <c r="O81" s="44"/>
      <c r="P81" s="8" t="str">
        <f>IF(A81="","",VLOOKUP(A81,年間研修項目例!$A$3:$J$94,2,FALSE))</f>
        <v/>
      </c>
      <c r="Q81" s="8" t="str">
        <f>IF(A81="","",VLOOKUP(A81,年間研修項目例!$A$3:$J$94,3,FALSE))</f>
        <v/>
      </c>
      <c r="R81" s="8">
        <f t="shared" si="2"/>
        <v>0</v>
      </c>
      <c r="S81" s="2" t="str">
        <f t="shared" si="3"/>
        <v>後期</v>
      </c>
    </row>
    <row r="82" spans="1:19" ht="18.649999999999999" customHeight="1">
      <c r="A82" s="39"/>
      <c r="B82" s="35">
        <v>71</v>
      </c>
      <c r="C82" s="36"/>
      <c r="D82" s="37"/>
      <c r="E82" s="38"/>
      <c r="F82" s="60" t="str">
        <f>IF(A82="","",VLOOKUP(A82,年間研修項目例!$A$3:$J$94,5,FALSE))</f>
        <v/>
      </c>
      <c r="G82" s="60"/>
      <c r="H82" s="60"/>
      <c r="I82" s="60"/>
      <c r="J82" s="60"/>
      <c r="K82" s="85"/>
      <c r="L82" s="85"/>
      <c r="M82" s="35"/>
      <c r="N82" s="35"/>
      <c r="O82" s="44"/>
      <c r="P82" s="8" t="str">
        <f>IF(A82="","",VLOOKUP(A82,年間研修項目例!$A$3:$J$94,2,FALSE))</f>
        <v/>
      </c>
      <c r="Q82" s="8" t="str">
        <f>IF(A82="","",VLOOKUP(A82,年間研修項目例!$A$3:$J$94,3,FALSE))</f>
        <v/>
      </c>
      <c r="R82" s="8">
        <f t="shared" si="2"/>
        <v>0</v>
      </c>
      <c r="S82" s="2" t="str">
        <f t="shared" si="3"/>
        <v>後期</v>
      </c>
    </row>
    <row r="83" spans="1:19" ht="18.649999999999999" customHeight="1">
      <c r="A83" s="39"/>
      <c r="B83" s="35">
        <v>72</v>
      </c>
      <c r="C83" s="36"/>
      <c r="D83" s="37"/>
      <c r="E83" s="38"/>
      <c r="F83" s="60" t="str">
        <f>IF(A83="","",VLOOKUP(A83,年間研修項目例!$A$3:$J$94,5,FALSE))</f>
        <v/>
      </c>
      <c r="G83" s="60"/>
      <c r="H83" s="60"/>
      <c r="I83" s="60"/>
      <c r="J83" s="60"/>
      <c r="K83" s="85"/>
      <c r="L83" s="85"/>
      <c r="M83" s="35"/>
      <c r="N83" s="35"/>
      <c r="O83" s="44"/>
      <c r="P83" s="8" t="str">
        <f>IF(A83="","",VLOOKUP(A83,年間研修項目例!$A$3:$J$94,2,FALSE))</f>
        <v/>
      </c>
      <c r="Q83" s="8" t="str">
        <f>IF(A83="","",VLOOKUP(A83,年間研修項目例!$A$3:$J$94,3,FALSE))</f>
        <v/>
      </c>
      <c r="R83" s="8">
        <f t="shared" si="2"/>
        <v>0</v>
      </c>
      <c r="S83" s="2" t="str">
        <f t="shared" si="3"/>
        <v>後期</v>
      </c>
    </row>
    <row r="84" spans="1:19" ht="18.649999999999999" customHeight="1">
      <c r="A84" s="39"/>
      <c r="B84" s="35">
        <v>73</v>
      </c>
      <c r="C84" s="36"/>
      <c r="D84" s="37"/>
      <c r="E84" s="38"/>
      <c r="F84" s="60" t="str">
        <f>IF(A84="","",VLOOKUP(A84,年間研修項目例!$A$3:$J$94,5,FALSE))</f>
        <v/>
      </c>
      <c r="G84" s="60"/>
      <c r="H84" s="60"/>
      <c r="I84" s="60"/>
      <c r="J84" s="60"/>
      <c r="K84" s="85"/>
      <c r="L84" s="85"/>
      <c r="M84" s="35"/>
      <c r="N84" s="35"/>
      <c r="O84" s="44"/>
      <c r="P84" s="8" t="str">
        <f>IF(A84="","",VLOOKUP(A84,年間研修項目例!$A$3:$J$94,2,FALSE))</f>
        <v/>
      </c>
      <c r="Q84" s="8" t="str">
        <f>IF(A84="","",VLOOKUP(A84,年間研修項目例!$A$3:$J$94,3,FALSE))</f>
        <v/>
      </c>
      <c r="R84" s="8">
        <f t="shared" si="2"/>
        <v>0</v>
      </c>
      <c r="S84" s="2" t="str">
        <f t="shared" si="3"/>
        <v>後期</v>
      </c>
    </row>
    <row r="85" spans="1:19" ht="18.649999999999999" customHeight="1">
      <c r="A85" s="39"/>
      <c r="B85" s="35">
        <v>74</v>
      </c>
      <c r="C85" s="36"/>
      <c r="D85" s="37"/>
      <c r="E85" s="38"/>
      <c r="F85" s="60" t="str">
        <f>IF(A85="","",VLOOKUP(A85,年間研修項目例!$A$3:$J$94,5,FALSE))</f>
        <v/>
      </c>
      <c r="G85" s="60"/>
      <c r="H85" s="60"/>
      <c r="I85" s="60"/>
      <c r="J85" s="60"/>
      <c r="K85" s="85"/>
      <c r="L85" s="85"/>
      <c r="M85" s="35"/>
      <c r="N85" s="35"/>
      <c r="O85" s="44"/>
      <c r="P85" s="8" t="str">
        <f>IF(A85="","",VLOOKUP(A85,年間研修項目例!$A$3:$J$94,2,FALSE))</f>
        <v/>
      </c>
      <c r="Q85" s="8" t="str">
        <f>IF(A85="","",VLOOKUP(A85,年間研修項目例!$A$3:$J$94,3,FALSE))</f>
        <v/>
      </c>
      <c r="R85" s="8">
        <f t="shared" si="2"/>
        <v>0</v>
      </c>
      <c r="S85" s="2" t="str">
        <f t="shared" si="3"/>
        <v>後期</v>
      </c>
    </row>
    <row r="86" spans="1:19" ht="18.649999999999999" customHeight="1">
      <c r="A86" s="39"/>
      <c r="B86" s="35">
        <v>75</v>
      </c>
      <c r="C86" s="36"/>
      <c r="D86" s="37"/>
      <c r="E86" s="38"/>
      <c r="F86" s="60" t="str">
        <f>IF(A86="","",VLOOKUP(A86,年間研修項目例!$A$3:$J$94,5,FALSE))</f>
        <v/>
      </c>
      <c r="G86" s="60"/>
      <c r="H86" s="60"/>
      <c r="I86" s="60"/>
      <c r="J86" s="60"/>
      <c r="K86" s="85"/>
      <c r="L86" s="85"/>
      <c r="M86" s="35"/>
      <c r="N86" s="35"/>
      <c r="O86" s="44"/>
      <c r="P86" s="8" t="str">
        <f>IF(A86="","",VLOOKUP(A86,年間研修項目例!$A$3:$J$94,2,FALSE))</f>
        <v/>
      </c>
      <c r="Q86" s="8" t="str">
        <f>IF(A86="","",VLOOKUP(A86,年間研修項目例!$A$3:$J$94,3,FALSE))</f>
        <v/>
      </c>
      <c r="R86" s="8">
        <f t="shared" si="2"/>
        <v>0</v>
      </c>
      <c r="S86" s="2" t="str">
        <f t="shared" si="3"/>
        <v>後期</v>
      </c>
    </row>
    <row r="87" spans="1:19" ht="18.649999999999999" customHeight="1">
      <c r="A87" s="39"/>
      <c r="B87" s="35">
        <v>76</v>
      </c>
      <c r="C87" s="36"/>
      <c r="D87" s="37"/>
      <c r="E87" s="38"/>
      <c r="F87" s="60" t="str">
        <f>IF(A87="","",VLOOKUP(A87,年間研修項目例!$A$3:$J$94,5,FALSE))</f>
        <v/>
      </c>
      <c r="G87" s="60"/>
      <c r="H87" s="60"/>
      <c r="I87" s="60"/>
      <c r="J87" s="60"/>
      <c r="K87" s="85"/>
      <c r="L87" s="85"/>
      <c r="M87" s="35"/>
      <c r="N87" s="35"/>
      <c r="O87" s="44"/>
      <c r="P87" s="8" t="str">
        <f>IF(A87="","",VLOOKUP(A87,年間研修項目例!$A$3:$J$94,2,FALSE))</f>
        <v/>
      </c>
      <c r="Q87" s="8" t="str">
        <f>IF(A87="","",VLOOKUP(A87,年間研修項目例!$A$3:$J$94,3,FALSE))</f>
        <v/>
      </c>
      <c r="R87" s="8">
        <f t="shared" si="2"/>
        <v>0</v>
      </c>
      <c r="S87" s="2" t="str">
        <f t="shared" si="3"/>
        <v>後期</v>
      </c>
    </row>
    <row r="88" spans="1:19" ht="18.649999999999999" customHeight="1">
      <c r="A88" s="39"/>
      <c r="B88" s="35">
        <v>77</v>
      </c>
      <c r="C88" s="36"/>
      <c r="D88" s="37"/>
      <c r="E88" s="38"/>
      <c r="F88" s="60" t="str">
        <f>IF(A88="","",VLOOKUP(A88,年間研修項目例!$A$3:$J$94,5,FALSE))</f>
        <v/>
      </c>
      <c r="G88" s="60"/>
      <c r="H88" s="60"/>
      <c r="I88" s="60"/>
      <c r="J88" s="60"/>
      <c r="K88" s="85"/>
      <c r="L88" s="85"/>
      <c r="M88" s="35"/>
      <c r="N88" s="35"/>
      <c r="O88" s="44"/>
      <c r="P88" s="8" t="str">
        <f>IF(A88="","",VLOOKUP(A88,年間研修項目例!$A$3:$J$94,2,FALSE))</f>
        <v/>
      </c>
      <c r="Q88" s="8" t="str">
        <f>IF(A88="","",VLOOKUP(A88,年間研修項目例!$A$3:$J$94,3,FALSE))</f>
        <v/>
      </c>
      <c r="R88" s="8">
        <f t="shared" si="2"/>
        <v>0</v>
      </c>
      <c r="S88" s="2" t="str">
        <f t="shared" si="3"/>
        <v>後期</v>
      </c>
    </row>
    <row r="89" spans="1:19" ht="18.649999999999999" customHeight="1">
      <c r="A89" s="39"/>
      <c r="B89" s="35">
        <v>78</v>
      </c>
      <c r="C89" s="36"/>
      <c r="D89" s="37"/>
      <c r="E89" s="38"/>
      <c r="F89" s="60" t="str">
        <f>IF(A89="","",VLOOKUP(A89,年間研修項目例!$A$3:$J$94,5,FALSE))</f>
        <v/>
      </c>
      <c r="G89" s="60"/>
      <c r="H89" s="60"/>
      <c r="I89" s="60"/>
      <c r="J89" s="60"/>
      <c r="K89" s="85"/>
      <c r="L89" s="85"/>
      <c r="M89" s="35"/>
      <c r="N89" s="35"/>
      <c r="O89" s="44"/>
      <c r="P89" s="8" t="str">
        <f>IF(A89="","",VLOOKUP(A89,年間研修項目例!$A$3:$J$94,2,FALSE))</f>
        <v/>
      </c>
      <c r="Q89" s="8" t="str">
        <f>IF(A89="","",VLOOKUP(A89,年間研修項目例!$A$3:$J$94,3,FALSE))</f>
        <v/>
      </c>
      <c r="R89" s="8">
        <f t="shared" si="2"/>
        <v>0</v>
      </c>
      <c r="S89" s="2" t="str">
        <f t="shared" si="3"/>
        <v>後期</v>
      </c>
    </row>
    <row r="90" spans="1:19" ht="18.649999999999999" customHeight="1">
      <c r="A90" s="39"/>
      <c r="B90" s="35">
        <v>79</v>
      </c>
      <c r="C90" s="36"/>
      <c r="D90" s="37"/>
      <c r="E90" s="38"/>
      <c r="F90" s="60" t="str">
        <f>IF(A90="","",VLOOKUP(A90,年間研修項目例!$A$3:$J$94,5,FALSE))</f>
        <v/>
      </c>
      <c r="G90" s="60"/>
      <c r="H90" s="60"/>
      <c r="I90" s="60"/>
      <c r="J90" s="60"/>
      <c r="K90" s="85"/>
      <c r="L90" s="85"/>
      <c r="M90" s="35"/>
      <c r="N90" s="35"/>
      <c r="O90" s="44"/>
      <c r="P90" s="8" t="str">
        <f>IF(A90="","",VLOOKUP(A90,年間研修項目例!$A$3:$J$94,2,FALSE))</f>
        <v/>
      </c>
      <c r="Q90" s="8" t="str">
        <f>IF(A90="","",VLOOKUP(A90,年間研修項目例!$A$3:$J$94,3,FALSE))</f>
        <v/>
      </c>
      <c r="R90" s="8">
        <f t="shared" si="2"/>
        <v>0</v>
      </c>
      <c r="S90" s="2" t="str">
        <f t="shared" si="3"/>
        <v>後期</v>
      </c>
    </row>
    <row r="91" spans="1:19" ht="18.649999999999999" customHeight="1">
      <c r="A91" s="39"/>
      <c r="B91" s="35">
        <v>80</v>
      </c>
      <c r="C91" s="36"/>
      <c r="D91" s="37"/>
      <c r="E91" s="38"/>
      <c r="F91" s="60" t="str">
        <f>IF(A91="","",VLOOKUP(A91,年間研修項目例!$A$3:$J$94,5,FALSE))</f>
        <v/>
      </c>
      <c r="G91" s="60"/>
      <c r="H91" s="60"/>
      <c r="I91" s="60"/>
      <c r="J91" s="60"/>
      <c r="K91" s="85"/>
      <c r="L91" s="85"/>
      <c r="M91" s="35"/>
      <c r="N91" s="35"/>
      <c r="O91" s="44"/>
      <c r="P91" s="8" t="str">
        <f>IF(A91="","",VLOOKUP(A91,年間研修項目例!$A$3:$J$94,2,FALSE))</f>
        <v/>
      </c>
      <c r="Q91" s="8" t="str">
        <f>IF(A91="","",VLOOKUP(A91,年間研修項目例!$A$3:$J$94,3,FALSE))</f>
        <v/>
      </c>
      <c r="R91" s="8">
        <f t="shared" si="2"/>
        <v>0</v>
      </c>
      <c r="S91" s="2" t="str">
        <f t="shared" si="3"/>
        <v>後期</v>
      </c>
    </row>
    <row r="92" spans="1:19" ht="18.649999999999999" hidden="1" customHeight="1">
      <c r="A92" s="39"/>
      <c r="B92" s="35">
        <v>81</v>
      </c>
      <c r="C92" s="36"/>
      <c r="D92" s="37"/>
      <c r="E92" s="38"/>
      <c r="F92" s="60" t="str">
        <f>IF(A92="","",VLOOKUP(A92,年間研修項目例!$A$3:$J$94,5,FALSE))</f>
        <v/>
      </c>
      <c r="G92" s="60"/>
      <c r="H92" s="60"/>
      <c r="I92" s="60"/>
      <c r="J92" s="60"/>
      <c r="K92" s="85"/>
      <c r="L92" s="85"/>
      <c r="M92" s="35"/>
      <c r="N92" s="35"/>
      <c r="O92" s="44"/>
      <c r="P92" s="8" t="str">
        <f>IF(A92="","",VLOOKUP(A92,年間研修項目例!$A$3:$J$94,2,FALSE))</f>
        <v/>
      </c>
      <c r="Q92" s="8" t="str">
        <f>IF(A92="","",VLOOKUP(A92,年間研修項目例!$A$3:$J$94,3,FALSE))</f>
        <v/>
      </c>
      <c r="R92" s="8">
        <f t="shared" ref="R92:R111" si="4">SUM(M92:N92)</f>
        <v>0</v>
      </c>
      <c r="S92" s="2" t="str">
        <f t="shared" si="3"/>
        <v>後期</v>
      </c>
    </row>
    <row r="93" spans="1:19" ht="18.649999999999999" hidden="1" customHeight="1">
      <c r="A93" s="39"/>
      <c r="B93" s="35">
        <v>82</v>
      </c>
      <c r="C93" s="36"/>
      <c r="D93" s="37"/>
      <c r="E93" s="38"/>
      <c r="F93" s="60" t="str">
        <f>IF(A93="","",VLOOKUP(A93,年間研修項目例!$A$3:$J$94,5,FALSE))</f>
        <v/>
      </c>
      <c r="G93" s="60"/>
      <c r="H93" s="60"/>
      <c r="I93" s="60"/>
      <c r="J93" s="60"/>
      <c r="K93" s="85"/>
      <c r="L93" s="85"/>
      <c r="M93" s="35"/>
      <c r="N93" s="35"/>
      <c r="O93" s="44"/>
      <c r="P93" s="8" t="str">
        <f>IF(A93="","",VLOOKUP(A93,年間研修項目例!$A$3:$J$94,2,FALSE))</f>
        <v/>
      </c>
      <c r="Q93" s="8" t="str">
        <f>IF(A93="","",VLOOKUP(A93,年間研修項目例!$A$3:$J$94,3,FALSE))</f>
        <v/>
      </c>
      <c r="R93" s="8">
        <f t="shared" si="4"/>
        <v>0</v>
      </c>
      <c r="S93" s="2" t="str">
        <f t="shared" si="3"/>
        <v>後期</v>
      </c>
    </row>
    <row r="94" spans="1:19" ht="18.649999999999999" hidden="1" customHeight="1">
      <c r="A94" s="39"/>
      <c r="B94" s="35">
        <v>83</v>
      </c>
      <c r="C94" s="36"/>
      <c r="D94" s="37"/>
      <c r="E94" s="38"/>
      <c r="F94" s="60" t="str">
        <f>IF(A94="","",VLOOKUP(A94,年間研修項目例!$A$3:$J$94,5,FALSE))</f>
        <v/>
      </c>
      <c r="G94" s="60"/>
      <c r="H94" s="60"/>
      <c r="I94" s="60"/>
      <c r="J94" s="60"/>
      <c r="K94" s="85"/>
      <c r="L94" s="85"/>
      <c r="M94" s="35"/>
      <c r="N94" s="35"/>
      <c r="O94" s="44"/>
      <c r="P94" s="8" t="str">
        <f>IF(A94="","",VLOOKUP(A94,年間研修項目例!$A$3:$J$94,2,FALSE))</f>
        <v/>
      </c>
      <c r="Q94" s="8" t="str">
        <f>IF(A94="","",VLOOKUP(A94,年間研修項目例!$A$3:$J$94,3,FALSE))</f>
        <v/>
      </c>
      <c r="R94" s="8">
        <f t="shared" si="4"/>
        <v>0</v>
      </c>
      <c r="S94" s="2" t="str">
        <f t="shared" si="3"/>
        <v>後期</v>
      </c>
    </row>
    <row r="95" spans="1:19" ht="18.649999999999999" hidden="1" customHeight="1">
      <c r="A95" s="39"/>
      <c r="B95" s="35">
        <v>84</v>
      </c>
      <c r="C95" s="36"/>
      <c r="D95" s="37"/>
      <c r="E95" s="38"/>
      <c r="F95" s="60" t="str">
        <f>IF(A95="","",VLOOKUP(A95,年間研修項目例!$A$3:$J$94,5,FALSE))</f>
        <v/>
      </c>
      <c r="G95" s="60"/>
      <c r="H95" s="60"/>
      <c r="I95" s="60"/>
      <c r="J95" s="60"/>
      <c r="K95" s="85"/>
      <c r="L95" s="85"/>
      <c r="M95" s="35"/>
      <c r="N95" s="35"/>
      <c r="O95" s="44"/>
      <c r="P95" s="8" t="str">
        <f>IF(A95="","",VLOOKUP(A95,年間研修項目例!$A$3:$J$94,2,FALSE))</f>
        <v/>
      </c>
      <c r="Q95" s="8" t="str">
        <f>IF(A95="","",VLOOKUP(A95,年間研修項目例!$A$3:$J$94,3,FALSE))</f>
        <v/>
      </c>
      <c r="R95" s="8">
        <f t="shared" si="4"/>
        <v>0</v>
      </c>
      <c r="S95" s="2" t="str">
        <f>IF(B95&lt;$T$11,"前期","後期")</f>
        <v>後期</v>
      </c>
    </row>
    <row r="96" spans="1:19" ht="18.649999999999999" hidden="1" customHeight="1">
      <c r="A96" s="39"/>
      <c r="B96" s="35">
        <v>85</v>
      </c>
      <c r="C96" s="36"/>
      <c r="D96" s="37"/>
      <c r="E96" s="38"/>
      <c r="F96" s="60" t="str">
        <f>IF(A96="","",VLOOKUP(A96,年間研修項目例!$A$3:$J$94,5,FALSE))</f>
        <v/>
      </c>
      <c r="G96" s="60"/>
      <c r="H96" s="60"/>
      <c r="I96" s="60"/>
      <c r="J96" s="60"/>
      <c r="K96" s="85"/>
      <c r="L96" s="85"/>
      <c r="M96" s="35"/>
      <c r="N96" s="35"/>
      <c r="O96" s="44"/>
      <c r="P96" s="8" t="str">
        <f>IF(A96="","",VLOOKUP(A96,年間研修項目例!$A$3:$J$94,2,FALSE))</f>
        <v/>
      </c>
      <c r="Q96" s="8" t="str">
        <f>IF(A96="","",VLOOKUP(A96,年間研修項目例!$A$3:$J$94,3,FALSE))</f>
        <v/>
      </c>
      <c r="R96" s="8">
        <f t="shared" si="4"/>
        <v>0</v>
      </c>
      <c r="S96" s="2" t="str">
        <f t="shared" ref="S96:S111" si="5">IF(B96&lt;$T$11,"前期","後期")</f>
        <v>後期</v>
      </c>
    </row>
    <row r="97" spans="1:19" ht="18.649999999999999" hidden="1" customHeight="1">
      <c r="A97" s="39"/>
      <c r="B97" s="35">
        <v>86</v>
      </c>
      <c r="C97" s="36"/>
      <c r="D97" s="37"/>
      <c r="E97" s="38"/>
      <c r="F97" s="60" t="str">
        <f>IF(A97="","",VLOOKUP(A97,年間研修項目例!$A$3:$J$94,5,FALSE))</f>
        <v/>
      </c>
      <c r="G97" s="60"/>
      <c r="H97" s="60"/>
      <c r="I97" s="60"/>
      <c r="J97" s="60"/>
      <c r="K97" s="85"/>
      <c r="L97" s="85"/>
      <c r="M97" s="35"/>
      <c r="N97" s="35"/>
      <c r="O97" s="44"/>
      <c r="P97" s="8" t="str">
        <f>IF(A97="","",VLOOKUP(A97,年間研修項目例!$A$3:$J$94,2,FALSE))</f>
        <v/>
      </c>
      <c r="Q97" s="8" t="str">
        <f>IF(A97="","",VLOOKUP(A97,年間研修項目例!$A$3:$J$94,3,FALSE))</f>
        <v/>
      </c>
      <c r="R97" s="8">
        <f t="shared" si="4"/>
        <v>0</v>
      </c>
      <c r="S97" s="2" t="str">
        <f t="shared" si="5"/>
        <v>後期</v>
      </c>
    </row>
    <row r="98" spans="1:19" ht="18.649999999999999" hidden="1" customHeight="1">
      <c r="A98" s="39"/>
      <c r="B98" s="35">
        <v>87</v>
      </c>
      <c r="C98" s="36"/>
      <c r="D98" s="37"/>
      <c r="E98" s="38"/>
      <c r="F98" s="60" t="str">
        <f>IF(A98="","",VLOOKUP(A98,年間研修項目例!$A$3:$J$94,5,FALSE))</f>
        <v/>
      </c>
      <c r="G98" s="60"/>
      <c r="H98" s="60"/>
      <c r="I98" s="60"/>
      <c r="J98" s="60"/>
      <c r="K98" s="85"/>
      <c r="L98" s="85"/>
      <c r="M98" s="35"/>
      <c r="N98" s="35"/>
      <c r="O98" s="44"/>
      <c r="P98" s="8" t="str">
        <f>IF(A98="","",VLOOKUP(A98,年間研修項目例!$A$3:$J$94,2,FALSE))</f>
        <v/>
      </c>
      <c r="Q98" s="8" t="str">
        <f>IF(A98="","",VLOOKUP(A98,年間研修項目例!$A$3:$J$94,3,FALSE))</f>
        <v/>
      </c>
      <c r="R98" s="8">
        <f t="shared" si="4"/>
        <v>0</v>
      </c>
      <c r="S98" s="2" t="str">
        <f t="shared" si="5"/>
        <v>後期</v>
      </c>
    </row>
    <row r="99" spans="1:19" ht="18.649999999999999" hidden="1" customHeight="1">
      <c r="A99" s="39"/>
      <c r="B99" s="35">
        <v>88</v>
      </c>
      <c r="C99" s="36"/>
      <c r="D99" s="37"/>
      <c r="E99" s="38"/>
      <c r="F99" s="60" t="str">
        <f>IF(A99="","",VLOOKUP(A99,年間研修項目例!$A$3:$J$94,5,FALSE))</f>
        <v/>
      </c>
      <c r="G99" s="60"/>
      <c r="H99" s="60"/>
      <c r="I99" s="60"/>
      <c r="J99" s="60"/>
      <c r="K99" s="85"/>
      <c r="L99" s="85"/>
      <c r="M99" s="35"/>
      <c r="N99" s="35"/>
      <c r="O99" s="44"/>
      <c r="P99" s="8" t="str">
        <f>IF(A99="","",VLOOKUP(A99,年間研修項目例!$A$3:$J$94,2,FALSE))</f>
        <v/>
      </c>
      <c r="Q99" s="8" t="str">
        <f>IF(A99="","",VLOOKUP(A99,年間研修項目例!$A$3:$J$94,3,FALSE))</f>
        <v/>
      </c>
      <c r="R99" s="8">
        <f t="shared" si="4"/>
        <v>0</v>
      </c>
      <c r="S99" s="2" t="str">
        <f t="shared" si="5"/>
        <v>後期</v>
      </c>
    </row>
    <row r="100" spans="1:19" ht="18.649999999999999" hidden="1" customHeight="1">
      <c r="A100" s="39"/>
      <c r="B100" s="35">
        <v>89</v>
      </c>
      <c r="C100" s="36"/>
      <c r="D100" s="37"/>
      <c r="E100" s="38"/>
      <c r="F100" s="60" t="str">
        <f>IF(A100="","",VLOOKUP(A100,年間研修項目例!$A$3:$J$94,5,FALSE))</f>
        <v/>
      </c>
      <c r="G100" s="60"/>
      <c r="H100" s="60"/>
      <c r="I100" s="60"/>
      <c r="J100" s="60"/>
      <c r="K100" s="85"/>
      <c r="L100" s="85"/>
      <c r="M100" s="35"/>
      <c r="N100" s="35"/>
      <c r="O100" s="44"/>
      <c r="P100" s="8" t="str">
        <f>IF(A100="","",VLOOKUP(A100,年間研修項目例!$A$3:$J$94,2,FALSE))</f>
        <v/>
      </c>
      <c r="Q100" s="8" t="str">
        <f>IF(A100="","",VLOOKUP(A100,年間研修項目例!$A$3:$J$94,3,FALSE))</f>
        <v/>
      </c>
      <c r="R100" s="8">
        <f t="shared" si="4"/>
        <v>0</v>
      </c>
      <c r="S100" s="2" t="str">
        <f t="shared" si="5"/>
        <v>後期</v>
      </c>
    </row>
    <row r="101" spans="1:19" ht="18.649999999999999" hidden="1" customHeight="1">
      <c r="A101" s="39"/>
      <c r="B101" s="35">
        <v>90</v>
      </c>
      <c r="C101" s="36"/>
      <c r="D101" s="37"/>
      <c r="E101" s="38"/>
      <c r="F101" s="60" t="str">
        <f>IF(A101="","",VLOOKUP(A101,年間研修項目例!$A$3:$J$94,5,FALSE))</f>
        <v/>
      </c>
      <c r="G101" s="60"/>
      <c r="H101" s="60"/>
      <c r="I101" s="60"/>
      <c r="J101" s="60"/>
      <c r="K101" s="85"/>
      <c r="L101" s="85"/>
      <c r="M101" s="35"/>
      <c r="N101" s="35"/>
      <c r="O101" s="44"/>
      <c r="P101" s="8" t="str">
        <f>IF(A101="","",VLOOKUP(A101,年間研修項目例!$A$3:$J$94,2,FALSE))</f>
        <v/>
      </c>
      <c r="Q101" s="8" t="str">
        <f>IF(A101="","",VLOOKUP(A101,年間研修項目例!$A$3:$J$94,3,FALSE))</f>
        <v/>
      </c>
      <c r="R101" s="8">
        <f t="shared" si="4"/>
        <v>0</v>
      </c>
      <c r="S101" s="2" t="str">
        <f t="shared" si="5"/>
        <v>後期</v>
      </c>
    </row>
    <row r="102" spans="1:19" ht="18.649999999999999" hidden="1" customHeight="1">
      <c r="A102" s="39"/>
      <c r="B102" s="35">
        <v>91</v>
      </c>
      <c r="C102" s="36"/>
      <c r="D102" s="37"/>
      <c r="E102" s="38"/>
      <c r="F102" s="60" t="str">
        <f>IF(A102="","",VLOOKUP(A102,年間研修項目例!$A$3:$J$94,5,FALSE))</f>
        <v/>
      </c>
      <c r="G102" s="60"/>
      <c r="H102" s="60"/>
      <c r="I102" s="60"/>
      <c r="J102" s="60"/>
      <c r="K102" s="85"/>
      <c r="L102" s="85"/>
      <c r="M102" s="35"/>
      <c r="N102" s="35"/>
      <c r="O102" s="44"/>
      <c r="P102" s="8" t="str">
        <f>IF(A102="","",VLOOKUP(A102,年間研修項目例!$A$3:$J$94,2,FALSE))</f>
        <v/>
      </c>
      <c r="Q102" s="8" t="str">
        <f>IF(A102="","",VLOOKUP(A102,年間研修項目例!$A$3:$J$94,3,FALSE))</f>
        <v/>
      </c>
      <c r="R102" s="8">
        <f t="shared" si="4"/>
        <v>0</v>
      </c>
      <c r="S102" s="2" t="str">
        <f t="shared" si="5"/>
        <v>後期</v>
      </c>
    </row>
    <row r="103" spans="1:19" ht="18.649999999999999" hidden="1" customHeight="1">
      <c r="A103" s="39"/>
      <c r="B103" s="35">
        <v>92</v>
      </c>
      <c r="C103" s="36"/>
      <c r="D103" s="37"/>
      <c r="E103" s="38"/>
      <c r="F103" s="60" t="str">
        <f>IF(A103="","",VLOOKUP(A103,年間研修項目例!$A$3:$J$94,5,FALSE))</f>
        <v/>
      </c>
      <c r="G103" s="60"/>
      <c r="H103" s="60"/>
      <c r="I103" s="60"/>
      <c r="J103" s="60"/>
      <c r="K103" s="85"/>
      <c r="L103" s="85"/>
      <c r="M103" s="35"/>
      <c r="N103" s="35"/>
      <c r="O103" s="44"/>
      <c r="P103" s="8" t="str">
        <f>IF(A103="","",VLOOKUP(A103,年間研修項目例!$A$3:$J$94,2,FALSE))</f>
        <v/>
      </c>
      <c r="Q103" s="8" t="str">
        <f>IF(A103="","",VLOOKUP(A103,年間研修項目例!$A$3:$J$94,3,FALSE))</f>
        <v/>
      </c>
      <c r="R103" s="8">
        <f t="shared" si="4"/>
        <v>0</v>
      </c>
      <c r="S103" s="2" t="str">
        <f t="shared" si="5"/>
        <v>後期</v>
      </c>
    </row>
    <row r="104" spans="1:19" ht="18.649999999999999" hidden="1" customHeight="1">
      <c r="A104" s="39"/>
      <c r="B104" s="35">
        <v>93</v>
      </c>
      <c r="C104" s="36"/>
      <c r="D104" s="37"/>
      <c r="E104" s="38"/>
      <c r="F104" s="60" t="str">
        <f>IF(A104="","",VLOOKUP(A104,年間研修項目例!$A$3:$J$94,5,FALSE))</f>
        <v/>
      </c>
      <c r="G104" s="60"/>
      <c r="H104" s="60"/>
      <c r="I104" s="60"/>
      <c r="J104" s="60"/>
      <c r="K104" s="85"/>
      <c r="L104" s="85"/>
      <c r="M104" s="35"/>
      <c r="N104" s="35"/>
      <c r="O104" s="44"/>
      <c r="P104" s="8" t="str">
        <f>IF(A104="","",VLOOKUP(A104,年間研修項目例!$A$3:$J$94,2,FALSE))</f>
        <v/>
      </c>
      <c r="Q104" s="8" t="str">
        <f>IF(A104="","",VLOOKUP(A104,年間研修項目例!$A$3:$J$94,3,FALSE))</f>
        <v/>
      </c>
      <c r="R104" s="8">
        <f t="shared" si="4"/>
        <v>0</v>
      </c>
      <c r="S104" s="2" t="str">
        <f t="shared" si="5"/>
        <v>後期</v>
      </c>
    </row>
    <row r="105" spans="1:19" ht="18.649999999999999" hidden="1" customHeight="1">
      <c r="A105" s="39"/>
      <c r="B105" s="35">
        <v>94</v>
      </c>
      <c r="C105" s="36"/>
      <c r="D105" s="37"/>
      <c r="E105" s="38"/>
      <c r="F105" s="60" t="str">
        <f>IF(A105="","",VLOOKUP(A105,年間研修項目例!$A$3:$J$94,5,FALSE))</f>
        <v/>
      </c>
      <c r="G105" s="60"/>
      <c r="H105" s="60"/>
      <c r="I105" s="60"/>
      <c r="J105" s="60"/>
      <c r="K105" s="85"/>
      <c r="L105" s="85"/>
      <c r="M105" s="35"/>
      <c r="N105" s="35"/>
      <c r="O105" s="44"/>
      <c r="P105" s="8" t="str">
        <f>IF(A105="","",VLOOKUP(A105,年間研修項目例!$A$3:$J$94,2,FALSE))</f>
        <v/>
      </c>
      <c r="Q105" s="8" t="str">
        <f>IF(A105="","",VLOOKUP(A105,年間研修項目例!$A$3:$J$94,3,FALSE))</f>
        <v/>
      </c>
      <c r="R105" s="8">
        <f t="shared" si="4"/>
        <v>0</v>
      </c>
      <c r="S105" s="2" t="str">
        <f t="shared" si="5"/>
        <v>後期</v>
      </c>
    </row>
    <row r="106" spans="1:19" ht="18.649999999999999" hidden="1" customHeight="1">
      <c r="A106" s="39"/>
      <c r="B106" s="35">
        <v>95</v>
      </c>
      <c r="C106" s="36"/>
      <c r="D106" s="37"/>
      <c r="E106" s="38"/>
      <c r="F106" s="60" t="str">
        <f>IF(A106="","",VLOOKUP(A106,年間研修項目例!$A$3:$J$94,5,FALSE))</f>
        <v/>
      </c>
      <c r="G106" s="60"/>
      <c r="H106" s="60"/>
      <c r="I106" s="60"/>
      <c r="J106" s="60"/>
      <c r="K106" s="85"/>
      <c r="L106" s="85"/>
      <c r="M106" s="35"/>
      <c r="N106" s="35"/>
      <c r="O106" s="44"/>
      <c r="P106" s="8" t="str">
        <f>IF(A106="","",VLOOKUP(A106,年間研修項目例!$A$3:$J$94,2,FALSE))</f>
        <v/>
      </c>
      <c r="Q106" s="8" t="str">
        <f>IF(A106="","",VLOOKUP(A106,年間研修項目例!$A$3:$J$94,3,FALSE))</f>
        <v/>
      </c>
      <c r="R106" s="8">
        <f t="shared" si="4"/>
        <v>0</v>
      </c>
      <c r="S106" s="2" t="str">
        <f t="shared" si="5"/>
        <v>後期</v>
      </c>
    </row>
    <row r="107" spans="1:19" ht="18.649999999999999" hidden="1" customHeight="1">
      <c r="A107" s="39"/>
      <c r="B107" s="35">
        <v>96</v>
      </c>
      <c r="C107" s="36"/>
      <c r="D107" s="37"/>
      <c r="E107" s="38"/>
      <c r="F107" s="60" t="str">
        <f>IF(A107="","",VLOOKUP(A107,年間研修項目例!$A$3:$J$94,5,FALSE))</f>
        <v/>
      </c>
      <c r="G107" s="60"/>
      <c r="H107" s="60"/>
      <c r="I107" s="60"/>
      <c r="J107" s="60"/>
      <c r="K107" s="85"/>
      <c r="L107" s="85"/>
      <c r="M107" s="35"/>
      <c r="N107" s="35"/>
      <c r="O107" s="44"/>
      <c r="P107" s="8" t="str">
        <f>IF(A107="","",VLOOKUP(A107,年間研修項目例!$A$3:$J$94,2,FALSE))</f>
        <v/>
      </c>
      <c r="Q107" s="8" t="str">
        <f>IF(A107="","",VLOOKUP(A107,年間研修項目例!$A$3:$J$94,3,FALSE))</f>
        <v/>
      </c>
      <c r="R107" s="8">
        <f t="shared" si="4"/>
        <v>0</v>
      </c>
      <c r="S107" s="2" t="str">
        <f t="shared" si="5"/>
        <v>後期</v>
      </c>
    </row>
    <row r="108" spans="1:19" ht="18.649999999999999" hidden="1" customHeight="1">
      <c r="A108" s="39"/>
      <c r="B108" s="35">
        <v>97</v>
      </c>
      <c r="C108" s="36"/>
      <c r="D108" s="37"/>
      <c r="E108" s="38"/>
      <c r="F108" s="60" t="str">
        <f>IF(A108="","",VLOOKUP(A108,年間研修項目例!$A$3:$J$94,5,FALSE))</f>
        <v/>
      </c>
      <c r="G108" s="60"/>
      <c r="H108" s="60"/>
      <c r="I108" s="60"/>
      <c r="J108" s="60"/>
      <c r="K108" s="85"/>
      <c r="L108" s="85"/>
      <c r="M108" s="35"/>
      <c r="N108" s="35"/>
      <c r="O108" s="44"/>
      <c r="P108" s="8" t="str">
        <f>IF(A108="","",VLOOKUP(A108,年間研修項目例!$A$3:$J$94,2,FALSE))</f>
        <v/>
      </c>
      <c r="Q108" s="8" t="str">
        <f>IF(A108="","",VLOOKUP(A108,年間研修項目例!$A$3:$J$94,3,FALSE))</f>
        <v/>
      </c>
      <c r="R108" s="8">
        <f t="shared" si="4"/>
        <v>0</v>
      </c>
      <c r="S108" s="2" t="str">
        <f t="shared" si="5"/>
        <v>後期</v>
      </c>
    </row>
    <row r="109" spans="1:19" ht="18.649999999999999" hidden="1" customHeight="1">
      <c r="A109" s="39"/>
      <c r="B109" s="35">
        <v>98</v>
      </c>
      <c r="C109" s="36"/>
      <c r="D109" s="37"/>
      <c r="E109" s="38"/>
      <c r="F109" s="60" t="str">
        <f>IF(A109="","",VLOOKUP(A109,年間研修項目例!$A$3:$J$94,5,FALSE))</f>
        <v/>
      </c>
      <c r="G109" s="60"/>
      <c r="H109" s="60"/>
      <c r="I109" s="60"/>
      <c r="J109" s="60"/>
      <c r="K109" s="85"/>
      <c r="L109" s="85"/>
      <c r="M109" s="35"/>
      <c r="N109" s="35"/>
      <c r="O109" s="44"/>
      <c r="P109" s="8" t="str">
        <f>IF(A109="","",VLOOKUP(A109,年間研修項目例!$A$3:$J$94,2,FALSE))</f>
        <v/>
      </c>
      <c r="Q109" s="8" t="str">
        <f>IF(A109="","",VLOOKUP(A109,年間研修項目例!$A$3:$J$94,3,FALSE))</f>
        <v/>
      </c>
      <c r="R109" s="8">
        <f t="shared" si="4"/>
        <v>0</v>
      </c>
      <c r="S109" s="2" t="str">
        <f t="shared" si="5"/>
        <v>後期</v>
      </c>
    </row>
    <row r="110" spans="1:19" ht="18.649999999999999" hidden="1" customHeight="1">
      <c r="A110" s="39"/>
      <c r="B110" s="35">
        <v>99</v>
      </c>
      <c r="C110" s="36"/>
      <c r="D110" s="37"/>
      <c r="E110" s="38"/>
      <c r="F110" s="60" t="str">
        <f>IF(A110="","",VLOOKUP(A110,年間研修項目例!$A$3:$J$94,5,FALSE))</f>
        <v/>
      </c>
      <c r="G110" s="60"/>
      <c r="H110" s="60"/>
      <c r="I110" s="60"/>
      <c r="J110" s="60"/>
      <c r="K110" s="85"/>
      <c r="L110" s="85"/>
      <c r="M110" s="35"/>
      <c r="N110" s="35"/>
      <c r="O110" s="44"/>
      <c r="P110" s="8" t="str">
        <f>IF(A110="","",VLOOKUP(A110,年間研修項目例!$A$3:$J$94,2,FALSE))</f>
        <v/>
      </c>
      <c r="Q110" s="8" t="str">
        <f>IF(A110="","",VLOOKUP(A110,年間研修項目例!$A$3:$J$94,3,FALSE))</f>
        <v/>
      </c>
      <c r="R110" s="8">
        <f t="shared" si="4"/>
        <v>0</v>
      </c>
      <c r="S110" s="2" t="str">
        <f t="shared" si="5"/>
        <v>後期</v>
      </c>
    </row>
    <row r="111" spans="1:19" ht="18.649999999999999" hidden="1" customHeight="1">
      <c r="A111" s="39"/>
      <c r="B111" s="35">
        <v>100</v>
      </c>
      <c r="C111" s="36"/>
      <c r="D111" s="37"/>
      <c r="E111" s="38"/>
      <c r="F111" s="60" t="str">
        <f>IF(A111="","",VLOOKUP(A111,年間研修項目例!$A$3:$J$94,5,FALSE))</f>
        <v/>
      </c>
      <c r="G111" s="60"/>
      <c r="H111" s="60"/>
      <c r="I111" s="60"/>
      <c r="J111" s="60"/>
      <c r="K111" s="85"/>
      <c r="L111" s="85"/>
      <c r="M111" s="35"/>
      <c r="N111" s="35"/>
      <c r="O111" s="44"/>
      <c r="P111" s="8" t="str">
        <f>IF(A111="","",VLOOKUP(A111,年間研修項目例!$A$3:$J$94,2,FALSE))</f>
        <v/>
      </c>
      <c r="Q111" s="8" t="str">
        <f>IF(A111="","",VLOOKUP(A111,年間研修項目例!$A$3:$J$94,3,FALSE))</f>
        <v/>
      </c>
      <c r="R111" s="8">
        <f t="shared" si="4"/>
        <v>0</v>
      </c>
      <c r="S111" s="2" t="str">
        <f t="shared" si="5"/>
        <v>後期</v>
      </c>
    </row>
    <row r="112" spans="1:19" ht="18.649999999999999" customHeight="1">
      <c r="M112" s="7">
        <f>SUM(M12:M111)</f>
        <v>0</v>
      </c>
      <c r="N112" s="7">
        <f>SUM(N12:N111)</f>
        <v>0</v>
      </c>
    </row>
    <row r="114" spans="2:19">
      <c r="B114" s="1" t="s">
        <v>30</v>
      </c>
    </row>
    <row r="115" spans="2:19" ht="20.149999999999999" customHeight="1">
      <c r="B115" s="56" t="s">
        <v>36</v>
      </c>
      <c r="C115" s="58"/>
      <c r="D115" s="58"/>
      <c r="E115" s="58"/>
      <c r="F115" s="59"/>
      <c r="G115" s="56" t="s">
        <v>33</v>
      </c>
      <c r="H115" s="58"/>
      <c r="I115" s="59"/>
      <c r="J115" s="56" t="s">
        <v>34</v>
      </c>
      <c r="K115" s="58"/>
      <c r="L115" s="59"/>
      <c r="M115" s="56" t="s">
        <v>35</v>
      </c>
      <c r="N115" s="59"/>
      <c r="S115" s="18" t="s">
        <v>82</v>
      </c>
    </row>
    <row r="116" spans="2:19" ht="20.149999999999999" customHeight="1">
      <c r="B116" s="56" t="s">
        <v>32</v>
      </c>
      <c r="C116" s="58"/>
      <c r="D116" s="58"/>
      <c r="E116" s="58"/>
      <c r="F116" s="59"/>
      <c r="G116" s="56">
        <f>SUMIF($S$12:$S$111,$S115,$M$12:$M$111)</f>
        <v>0</v>
      </c>
      <c r="H116" s="58"/>
      <c r="I116" s="59"/>
      <c r="J116" s="56">
        <f>SUMIF($S$12:$S$111,$S115,$N$12:$N$111)</f>
        <v>0</v>
      </c>
      <c r="K116" s="58"/>
      <c r="L116" s="59"/>
      <c r="M116" s="56">
        <f>SUM(G116:L116)</f>
        <v>0</v>
      </c>
      <c r="N116" s="59"/>
      <c r="S116" s="18" t="s">
        <v>83</v>
      </c>
    </row>
    <row r="117" spans="2:19" ht="20.149999999999999" customHeight="1">
      <c r="B117" s="56" t="s">
        <v>37</v>
      </c>
      <c r="C117" s="58"/>
      <c r="D117" s="58"/>
      <c r="E117" s="58"/>
      <c r="F117" s="59"/>
      <c r="G117" s="56">
        <f>SUMIF($S$12:$S$111,$S116,$M$12:$M$111)</f>
        <v>0</v>
      </c>
      <c r="H117" s="58"/>
      <c r="I117" s="59"/>
      <c r="J117" s="56">
        <f>SUMIF($S$12:$S$111,$S116,$N$12:$N$111)</f>
        <v>0</v>
      </c>
      <c r="K117" s="58"/>
      <c r="L117" s="59"/>
      <c r="M117" s="56">
        <f>SUM(G117:L117)</f>
        <v>0</v>
      </c>
      <c r="N117" s="59"/>
    </row>
    <row r="118" spans="2:19" ht="20.149999999999999" customHeight="1">
      <c r="B118" s="56" t="s">
        <v>35</v>
      </c>
      <c r="C118" s="58"/>
      <c r="D118" s="58"/>
      <c r="E118" s="58"/>
      <c r="F118" s="59"/>
      <c r="G118" s="56">
        <f>SUM(G116:I117)</f>
        <v>0</v>
      </c>
      <c r="H118" s="58"/>
      <c r="I118" s="59"/>
      <c r="J118" s="56">
        <f>SUM(J116:L117)</f>
        <v>0</v>
      </c>
      <c r="K118" s="58"/>
      <c r="L118" s="59"/>
      <c r="M118" s="56">
        <f>SUM(M116:N117)</f>
        <v>0</v>
      </c>
      <c r="N118" s="59"/>
    </row>
  </sheetData>
  <mergeCells count="233">
    <mergeCell ref="S10:S11"/>
    <mergeCell ref="F110:J110"/>
    <mergeCell ref="K110:L110"/>
    <mergeCell ref="F111:J111"/>
    <mergeCell ref="K111:L111"/>
    <mergeCell ref="F107:J107"/>
    <mergeCell ref="K107:L107"/>
    <mergeCell ref="F108:J108"/>
    <mergeCell ref="K108:L108"/>
    <mergeCell ref="F109:J109"/>
    <mergeCell ref="K109:L109"/>
    <mergeCell ref="F104:J104"/>
    <mergeCell ref="K104:L104"/>
    <mergeCell ref="F105:J105"/>
    <mergeCell ref="K105:L105"/>
    <mergeCell ref="F106:J106"/>
    <mergeCell ref="K106:L106"/>
    <mergeCell ref="F101:J101"/>
    <mergeCell ref="K101:L101"/>
    <mergeCell ref="F102:J102"/>
    <mergeCell ref="K102:L102"/>
    <mergeCell ref="F103:J103"/>
    <mergeCell ref="K103:L103"/>
    <mergeCell ref="F98:J98"/>
    <mergeCell ref="K98:L98"/>
    <mergeCell ref="F99:J99"/>
    <mergeCell ref="K99:L99"/>
    <mergeCell ref="F100:J100"/>
    <mergeCell ref="K100:L100"/>
    <mergeCell ref="F95:J95"/>
    <mergeCell ref="K95:L95"/>
    <mergeCell ref="F96:J96"/>
    <mergeCell ref="K96:L96"/>
    <mergeCell ref="F97:J97"/>
    <mergeCell ref="K97:L97"/>
    <mergeCell ref="F92:J92"/>
    <mergeCell ref="K92:L92"/>
    <mergeCell ref="F93:J93"/>
    <mergeCell ref="K93:L93"/>
    <mergeCell ref="F94:J94"/>
    <mergeCell ref="K94:L94"/>
    <mergeCell ref="F89:J89"/>
    <mergeCell ref="K89:L89"/>
    <mergeCell ref="F90:J90"/>
    <mergeCell ref="K90:L90"/>
    <mergeCell ref="F91:J91"/>
    <mergeCell ref="K91:L91"/>
    <mergeCell ref="F86:J86"/>
    <mergeCell ref="K86:L86"/>
    <mergeCell ref="F87:J87"/>
    <mergeCell ref="K87:L87"/>
    <mergeCell ref="F88:J88"/>
    <mergeCell ref="K88:L88"/>
    <mergeCell ref="F83:J83"/>
    <mergeCell ref="K83:L83"/>
    <mergeCell ref="F84:J84"/>
    <mergeCell ref="K84:L84"/>
    <mergeCell ref="F85:J85"/>
    <mergeCell ref="K85:L85"/>
    <mergeCell ref="F80:J80"/>
    <mergeCell ref="K80:L80"/>
    <mergeCell ref="F81:J81"/>
    <mergeCell ref="K81:L81"/>
    <mergeCell ref="F82:J82"/>
    <mergeCell ref="K82:L82"/>
    <mergeCell ref="F77:J77"/>
    <mergeCell ref="K77:L77"/>
    <mergeCell ref="F78:J78"/>
    <mergeCell ref="K78:L78"/>
    <mergeCell ref="F79:J79"/>
    <mergeCell ref="K79:L79"/>
    <mergeCell ref="F74:J74"/>
    <mergeCell ref="K74:L74"/>
    <mergeCell ref="F75:J75"/>
    <mergeCell ref="K75:L75"/>
    <mergeCell ref="F76:J76"/>
    <mergeCell ref="K76:L76"/>
    <mergeCell ref="F71:J71"/>
    <mergeCell ref="K71:L71"/>
    <mergeCell ref="F72:J72"/>
    <mergeCell ref="K72:L72"/>
    <mergeCell ref="F73:J73"/>
    <mergeCell ref="K73:L73"/>
    <mergeCell ref="F68:J68"/>
    <mergeCell ref="K68:L68"/>
    <mergeCell ref="F69:J69"/>
    <mergeCell ref="K69:L69"/>
    <mergeCell ref="F70:J70"/>
    <mergeCell ref="K70:L70"/>
    <mergeCell ref="F65:J65"/>
    <mergeCell ref="K65:L65"/>
    <mergeCell ref="F66:J66"/>
    <mergeCell ref="K66:L66"/>
    <mergeCell ref="F67:J67"/>
    <mergeCell ref="K67:L67"/>
    <mergeCell ref="F62:J62"/>
    <mergeCell ref="K62:L62"/>
    <mergeCell ref="F63:J63"/>
    <mergeCell ref="K63:L63"/>
    <mergeCell ref="F64:J64"/>
    <mergeCell ref="K64:L64"/>
    <mergeCell ref="F59:J59"/>
    <mergeCell ref="K59:L59"/>
    <mergeCell ref="F60:J60"/>
    <mergeCell ref="K60:L60"/>
    <mergeCell ref="F61:J61"/>
    <mergeCell ref="K61:L61"/>
    <mergeCell ref="F56:J56"/>
    <mergeCell ref="K56:L56"/>
    <mergeCell ref="F57:J57"/>
    <mergeCell ref="K57:L57"/>
    <mergeCell ref="F58:J58"/>
    <mergeCell ref="K58:L58"/>
    <mergeCell ref="F53:J53"/>
    <mergeCell ref="K53:L53"/>
    <mergeCell ref="F54:J54"/>
    <mergeCell ref="K54:L54"/>
    <mergeCell ref="F55:J55"/>
    <mergeCell ref="K55:L55"/>
    <mergeCell ref="F50:J50"/>
    <mergeCell ref="K50:L50"/>
    <mergeCell ref="F51:J51"/>
    <mergeCell ref="K51:L51"/>
    <mergeCell ref="F52:J52"/>
    <mergeCell ref="K52:L52"/>
    <mergeCell ref="F47:J47"/>
    <mergeCell ref="K47:L47"/>
    <mergeCell ref="F48:J48"/>
    <mergeCell ref="K48:L48"/>
    <mergeCell ref="F49:J49"/>
    <mergeCell ref="K49:L49"/>
    <mergeCell ref="F44:J44"/>
    <mergeCell ref="F45:J45"/>
    <mergeCell ref="K45:L45"/>
    <mergeCell ref="F46:J46"/>
    <mergeCell ref="K46:L46"/>
    <mergeCell ref="F41:J41"/>
    <mergeCell ref="K44:L44"/>
    <mergeCell ref="F42:J42"/>
    <mergeCell ref="K42:L42"/>
    <mergeCell ref="F43:J43"/>
    <mergeCell ref="K43:L43"/>
    <mergeCell ref="K41:L41"/>
    <mergeCell ref="F38:J38"/>
    <mergeCell ref="K38:L38"/>
    <mergeCell ref="F39:J39"/>
    <mergeCell ref="K39:L39"/>
    <mergeCell ref="F40:J40"/>
    <mergeCell ref="K30:L30"/>
    <mergeCell ref="F35:J35"/>
    <mergeCell ref="F36:J36"/>
    <mergeCell ref="K36:L36"/>
    <mergeCell ref="F37:J37"/>
    <mergeCell ref="K37:L37"/>
    <mergeCell ref="K40:L40"/>
    <mergeCell ref="F32:J32"/>
    <mergeCell ref="K32:L32"/>
    <mergeCell ref="F33:J33"/>
    <mergeCell ref="K33:L33"/>
    <mergeCell ref="F34:J34"/>
    <mergeCell ref="K35:L35"/>
    <mergeCell ref="K34:L34"/>
    <mergeCell ref="K31:L31"/>
    <mergeCell ref="B1:L1"/>
    <mergeCell ref="M1:N1"/>
    <mergeCell ref="A10:A11"/>
    <mergeCell ref="B10:B11"/>
    <mergeCell ref="P10:Q10"/>
    <mergeCell ref="K10:L11"/>
    <mergeCell ref="K12:L12"/>
    <mergeCell ref="F14:J14"/>
    <mergeCell ref="M10:N10"/>
    <mergeCell ref="B5:F5"/>
    <mergeCell ref="B7:F7"/>
    <mergeCell ref="C10:E11"/>
    <mergeCell ref="B3:E3"/>
    <mergeCell ref="F13:J13"/>
    <mergeCell ref="K13:L13"/>
    <mergeCell ref="L3:M3"/>
    <mergeCell ref="L5:M5"/>
    <mergeCell ref="F3:H3"/>
    <mergeCell ref="F10:J11"/>
    <mergeCell ref="F12:J12"/>
    <mergeCell ref="F18:J18"/>
    <mergeCell ref="K18:L18"/>
    <mergeCell ref="O10:O11"/>
    <mergeCell ref="K14:L14"/>
    <mergeCell ref="F15:J15"/>
    <mergeCell ref="K16:L16"/>
    <mergeCell ref="F16:J16"/>
    <mergeCell ref="F17:J17"/>
    <mergeCell ref="K17:L17"/>
    <mergeCell ref="K15:L15"/>
    <mergeCell ref="M117:N117"/>
    <mergeCell ref="M118:N118"/>
    <mergeCell ref="J115:L115"/>
    <mergeCell ref="G115:I115"/>
    <mergeCell ref="B115:F115"/>
    <mergeCell ref="B116:F116"/>
    <mergeCell ref="G116:I116"/>
    <mergeCell ref="J116:L116"/>
    <mergeCell ref="B117:F117"/>
    <mergeCell ref="G117:I117"/>
    <mergeCell ref="J117:L117"/>
    <mergeCell ref="B118:F118"/>
    <mergeCell ref="G118:I118"/>
    <mergeCell ref="J118:L118"/>
    <mergeCell ref="M115:N115"/>
    <mergeCell ref="M116:N116"/>
    <mergeCell ref="F19:J19"/>
    <mergeCell ref="K19:L19"/>
    <mergeCell ref="F20:J20"/>
    <mergeCell ref="F21:J21"/>
    <mergeCell ref="K21:L21"/>
    <mergeCell ref="F22:J22"/>
    <mergeCell ref="K22:L22"/>
    <mergeCell ref="K20:L20"/>
    <mergeCell ref="F26:J26"/>
    <mergeCell ref="K26:L26"/>
    <mergeCell ref="F29:J29"/>
    <mergeCell ref="K29:L29"/>
    <mergeCell ref="F30:J30"/>
    <mergeCell ref="F31:J31"/>
    <mergeCell ref="K24:L24"/>
    <mergeCell ref="F28:J28"/>
    <mergeCell ref="F23:J23"/>
    <mergeCell ref="K23:L23"/>
    <mergeCell ref="F24:J24"/>
    <mergeCell ref="K28:L28"/>
    <mergeCell ref="F25:J25"/>
    <mergeCell ref="K25:L25"/>
    <mergeCell ref="F27:J27"/>
    <mergeCell ref="K27:L27"/>
  </mergeCells>
  <phoneticPr fontId="1"/>
  <conditionalFormatting sqref="S12:S111">
    <cfRule type="cellIs" dxfId="0" priority="1" operator="equal">
      <formula>"後期"</formula>
    </cfRule>
  </conditionalFormatting>
  <pageMargins left="0.78740157480314965" right="0.78740157480314965" top="0.78740157480314965" bottom="0.78740157480314965" header="0.31496062992125984" footer="0.31496062992125984"/>
  <pageSetup paperSize="9" scale="94" fitToHeight="0" orientation="portrait" r:id="rId1"/>
  <headerFooter>
    <oddHeader>&amp;L様式２（拠点校方式）</oddHeader>
    <oddFooter>&amp;P ページ&amp;R&amp;F</oddFooter>
  </headerFooter>
  <rowBreaks count="1" manualBreakCount="1">
    <brk id="40" min="1" max="1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3"/>
  <sheetViews>
    <sheetView workbookViewId="0">
      <selection activeCell="B21" sqref="B21:C21"/>
    </sheetView>
  </sheetViews>
  <sheetFormatPr defaultColWidth="9" defaultRowHeight="13"/>
  <cols>
    <col min="1" max="1" width="5.5" style="1" bestFit="1" customWidth="1"/>
    <col min="2" max="3" width="10.08203125" style="1" customWidth="1"/>
    <col min="4" max="4" width="5.58203125" style="1" customWidth="1"/>
    <col min="5" max="5" width="4.25" style="1" customWidth="1"/>
    <col min="6" max="6" width="3.33203125" style="1" bestFit="1" customWidth="1"/>
    <col min="7" max="7" width="11.58203125" style="1" bestFit="1" customWidth="1"/>
    <col min="8" max="10" width="9.08203125" style="1" customWidth="1"/>
    <col min="11" max="11" width="9" style="1" hidden="1" customWidth="1"/>
    <col min="12" max="16384" width="9" style="1"/>
  </cols>
  <sheetData>
    <row r="1" spans="1:11" ht="16.5">
      <c r="A1" s="78" t="s">
        <v>47</v>
      </c>
      <c r="B1" s="78"/>
      <c r="C1" s="78"/>
      <c r="D1" s="78"/>
      <c r="E1" s="78"/>
      <c r="F1" s="78"/>
      <c r="G1" s="78"/>
      <c r="H1" s="78"/>
      <c r="I1" s="78"/>
      <c r="J1" s="78"/>
    </row>
    <row r="2" spans="1:11" ht="12" customHeight="1" thickBo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1" ht="25" customHeight="1" thickBot="1">
      <c r="A3" s="2"/>
      <c r="B3" s="2"/>
      <c r="C3" s="2"/>
      <c r="D3" s="24" t="s">
        <v>48</v>
      </c>
      <c r="E3" s="87">
        <f>はじめに!B4</f>
        <v>1</v>
      </c>
      <c r="F3" s="87"/>
      <c r="G3" s="19" t="s">
        <v>49</v>
      </c>
      <c r="H3" s="87" t="str">
        <f>はじめに!B5</f>
        <v>〇〇　〇〇</v>
      </c>
      <c r="I3" s="87"/>
      <c r="J3" s="88"/>
    </row>
    <row r="4" spans="1:11" ht="12" customHeight="1">
      <c r="A4" s="2"/>
      <c r="B4" s="2"/>
      <c r="C4" s="2"/>
      <c r="D4" s="2"/>
      <c r="E4" s="2"/>
      <c r="F4" s="2"/>
      <c r="G4" s="2"/>
      <c r="H4" s="2"/>
      <c r="I4" s="2"/>
      <c r="J4" s="2"/>
    </row>
    <row r="5" spans="1:11" ht="13.5" thickBot="1">
      <c r="A5" s="2" t="s">
        <v>40</v>
      </c>
      <c r="B5" s="18">
        <v>1</v>
      </c>
      <c r="C5" s="18"/>
    </row>
    <row r="6" spans="1:11" ht="20.149999999999999" customHeight="1">
      <c r="A6" s="25" t="s">
        <v>4</v>
      </c>
      <c r="B6" s="20" t="str">
        <f>IF(B5="","",VLOOKUP(B5,'（様式２）年間指導計画書（記入用）'!$B$12:$U$111,15,FALSE))</f>
        <v/>
      </c>
      <c r="C6" s="21" t="s">
        <v>50</v>
      </c>
      <c r="D6" s="89" t="s">
        <v>19</v>
      </c>
      <c r="E6" s="89"/>
      <c r="F6" s="89"/>
      <c r="G6" s="22">
        <f>IF(B5="","",VLOOKUP(B5,'（様式２）年間指導計画書（記入用）'!$B$12:$S$111,17,FALSE))</f>
        <v>0</v>
      </c>
      <c r="H6" s="89" t="s">
        <v>41</v>
      </c>
      <c r="I6" s="89" t="s">
        <v>42</v>
      </c>
      <c r="J6" s="26" t="s">
        <v>43</v>
      </c>
    </row>
    <row r="7" spans="1:11" ht="20.149999999999999" customHeight="1">
      <c r="A7" s="90" t="s">
        <v>0</v>
      </c>
      <c r="B7" s="91" t="str">
        <f>IF(B5="","",VLOOKUP(B5,'（様式２）年間指導計画書（記入用）'!$B$12:$S$111,5,FALSE))</f>
        <v/>
      </c>
      <c r="C7" s="91"/>
      <c r="D7" s="91"/>
      <c r="E7" s="91"/>
      <c r="F7" s="91"/>
      <c r="G7" s="91"/>
      <c r="H7" s="52"/>
      <c r="I7" s="52"/>
      <c r="J7" s="27" t="s">
        <v>44</v>
      </c>
    </row>
    <row r="8" spans="1:11" ht="20.149999999999999" customHeight="1">
      <c r="A8" s="90"/>
      <c r="B8" s="92">
        <f>IF(B5="","",VLOOKUP(B5,'（様式２）年間指導計画書（記入用）'!$B$12:$S$111,14,FALSE))</f>
        <v>0</v>
      </c>
      <c r="C8" s="92"/>
      <c r="D8" s="92"/>
      <c r="E8" s="92"/>
      <c r="F8" s="92"/>
      <c r="G8" s="92"/>
      <c r="H8" s="52" t="s">
        <v>21</v>
      </c>
      <c r="I8" s="52" t="s">
        <v>21</v>
      </c>
      <c r="J8" s="93" t="s">
        <v>21</v>
      </c>
    </row>
    <row r="9" spans="1:11" ht="20.149999999999999" customHeight="1">
      <c r="A9" s="94" t="s">
        <v>1</v>
      </c>
      <c r="B9" s="96" t="str">
        <f>IF(K9=0,"",K9)</f>
        <v/>
      </c>
      <c r="C9" s="97"/>
      <c r="D9" s="98">
        <v>0.39930555555555558</v>
      </c>
      <c r="E9" s="98"/>
      <c r="F9" s="17" t="s">
        <v>38</v>
      </c>
      <c r="G9" s="42">
        <v>0.43055555555555558</v>
      </c>
      <c r="H9" s="52"/>
      <c r="I9" s="52"/>
      <c r="J9" s="93"/>
      <c r="K9" s="1">
        <f>VLOOKUP(B5,'（様式２）年間指導計画書（記入用）'!$B$12:$S$111,2,FALSE)</f>
        <v>0</v>
      </c>
    </row>
    <row r="10" spans="1:11" ht="20.149999999999999" customHeight="1">
      <c r="A10" s="94"/>
      <c r="B10" s="99" t="str">
        <f t="shared" ref="B10:B11" si="0">IF(K10=0,"",K10)</f>
        <v/>
      </c>
      <c r="C10" s="100"/>
      <c r="D10" s="101">
        <v>0.44791666666666669</v>
      </c>
      <c r="E10" s="101"/>
      <c r="F10" s="2" t="str">
        <f>IF(D10="","","～")</f>
        <v>～</v>
      </c>
      <c r="G10" s="41">
        <v>0.47569444444444442</v>
      </c>
      <c r="H10" s="52" t="s">
        <v>45</v>
      </c>
      <c r="I10" s="103">
        <f>VLOOKUP(B5,'（様式２）年間指導計画書（記入用）'!$B$12:$S$111,10,FALSE)</f>
        <v>0</v>
      </c>
      <c r="J10" s="104"/>
      <c r="K10" s="1">
        <f>VLOOKUP(B5,'（様式２）年間指導計画書（記入用）'!$B$12:$S$111,3,FALSE)</f>
        <v>0</v>
      </c>
    </row>
    <row r="11" spans="1:11" ht="20.149999999999999" customHeight="1" thickBot="1">
      <c r="A11" s="95"/>
      <c r="B11" s="107" t="str">
        <f t="shared" si="0"/>
        <v/>
      </c>
      <c r="C11" s="108"/>
      <c r="D11" s="101">
        <v>0.4826388888888889</v>
      </c>
      <c r="E11" s="101"/>
      <c r="F11" s="2" t="str">
        <f>IF(D11="","","～")</f>
        <v>～</v>
      </c>
      <c r="G11" s="41">
        <v>0.51388888888888895</v>
      </c>
      <c r="H11" s="102"/>
      <c r="I11" s="105"/>
      <c r="J11" s="106"/>
      <c r="K11" s="1">
        <f>VLOOKUP(B5,'（様式２）年間指導計画書（記入用）'!$B$12:$S$111,4,FALSE)</f>
        <v>0</v>
      </c>
    </row>
    <row r="12" spans="1:11" ht="20.149999999999999" customHeight="1" thickTop="1">
      <c r="A12" s="109" t="s">
        <v>46</v>
      </c>
      <c r="B12" s="110"/>
      <c r="C12" s="110"/>
      <c r="D12" s="110"/>
      <c r="E12" s="110"/>
      <c r="F12" s="110"/>
      <c r="G12" s="110"/>
      <c r="H12" s="110"/>
      <c r="I12" s="110"/>
      <c r="J12" s="111"/>
    </row>
    <row r="13" spans="1:11" ht="170.15" customHeight="1" thickBot="1">
      <c r="A13" s="112"/>
      <c r="B13" s="113"/>
      <c r="C13" s="113"/>
      <c r="D13" s="113"/>
      <c r="E13" s="113"/>
      <c r="F13" s="113"/>
      <c r="G13" s="113"/>
      <c r="H13" s="113"/>
      <c r="I13" s="113"/>
      <c r="J13" s="114"/>
    </row>
    <row r="14" spans="1:11" ht="20.149999999999999" customHeight="1"/>
    <row r="15" spans="1:11" ht="13.5" thickBot="1">
      <c r="A15" s="2" t="s">
        <v>40</v>
      </c>
      <c r="B15" s="18">
        <v>2</v>
      </c>
      <c r="C15" s="18"/>
    </row>
    <row r="16" spans="1:11" ht="20.149999999999999" customHeight="1">
      <c r="A16" s="25" t="s">
        <v>4</v>
      </c>
      <c r="B16" s="20" t="str">
        <f>IF(B15="","",VLOOKUP(B15,'（様式２）年間指導計画書（記入用）'!$B$12:$U$111,15,FALSE))</f>
        <v/>
      </c>
      <c r="C16" s="21" t="s">
        <v>50</v>
      </c>
      <c r="D16" s="89" t="s">
        <v>19</v>
      </c>
      <c r="E16" s="89"/>
      <c r="F16" s="89"/>
      <c r="G16" s="22">
        <f>IF(B15="","",VLOOKUP(B15,'（様式２）年間指導計画書（記入用）'!$B$12:$S$111,17,FALSE))</f>
        <v>0</v>
      </c>
      <c r="H16" s="89" t="s">
        <v>41</v>
      </c>
      <c r="I16" s="89" t="s">
        <v>42</v>
      </c>
      <c r="J16" s="26" t="s">
        <v>43</v>
      </c>
    </row>
    <row r="17" spans="1:11" ht="20.149999999999999" customHeight="1">
      <c r="A17" s="90" t="s">
        <v>0</v>
      </c>
      <c r="B17" s="91" t="str">
        <f>IF(B15="","",VLOOKUP(B15,'（様式２）年間指導計画書（記入用）'!$B$12:$S$111,5,FALSE))</f>
        <v/>
      </c>
      <c r="C17" s="91"/>
      <c r="D17" s="91"/>
      <c r="E17" s="91"/>
      <c r="F17" s="91"/>
      <c r="G17" s="91"/>
      <c r="H17" s="52"/>
      <c r="I17" s="52"/>
      <c r="J17" s="27" t="s">
        <v>44</v>
      </c>
    </row>
    <row r="18" spans="1:11" ht="20.149999999999999" customHeight="1">
      <c r="A18" s="90"/>
      <c r="B18" s="92">
        <f>IF(B15="","",VLOOKUP(B15,'（様式２）年間指導計画書（記入用）'!$B$12:$S$111,14,FALSE))</f>
        <v>0</v>
      </c>
      <c r="C18" s="92"/>
      <c r="D18" s="92"/>
      <c r="E18" s="92"/>
      <c r="F18" s="92"/>
      <c r="G18" s="92"/>
      <c r="H18" s="52" t="s">
        <v>21</v>
      </c>
      <c r="I18" s="52" t="s">
        <v>21</v>
      </c>
      <c r="J18" s="93" t="s">
        <v>21</v>
      </c>
    </row>
    <row r="19" spans="1:11" ht="20.149999999999999" customHeight="1">
      <c r="A19" s="94" t="s">
        <v>1</v>
      </c>
      <c r="B19" s="96" t="str">
        <f>IF(K19=0,"",K19)</f>
        <v/>
      </c>
      <c r="C19" s="97"/>
      <c r="D19" s="98">
        <v>0.39930555555555558</v>
      </c>
      <c r="E19" s="98"/>
      <c r="F19" s="17" t="s">
        <v>38</v>
      </c>
      <c r="G19" s="42">
        <v>0.5</v>
      </c>
      <c r="H19" s="52"/>
      <c r="I19" s="52"/>
      <c r="J19" s="93"/>
      <c r="K19" s="1">
        <f>VLOOKUP(B15,'（様式２）年間指導計画書（記入用）'!$B$12:$S$111,2,FALSE)</f>
        <v>0</v>
      </c>
    </row>
    <row r="20" spans="1:11" ht="20.149999999999999" customHeight="1">
      <c r="A20" s="94"/>
      <c r="B20" s="99" t="str">
        <f t="shared" ref="B20:B21" si="1">IF(K20=0,"",K20)</f>
        <v/>
      </c>
      <c r="C20" s="100"/>
      <c r="D20" s="101"/>
      <c r="E20" s="101"/>
      <c r="F20" s="2" t="str">
        <f>IF(D20="","","～")</f>
        <v/>
      </c>
      <c r="G20" s="41"/>
      <c r="H20" s="52" t="s">
        <v>45</v>
      </c>
      <c r="I20" s="103">
        <f>VLOOKUP(B15,'（様式２）年間指導計画書（記入用）'!$B$12:$S$111,10,FALSE)</f>
        <v>0</v>
      </c>
      <c r="J20" s="104"/>
      <c r="K20" s="1">
        <f>VLOOKUP(B15,'（様式２）年間指導計画書（記入用）'!$B$12:$S$111,3,FALSE)</f>
        <v>0</v>
      </c>
    </row>
    <row r="21" spans="1:11" ht="20.149999999999999" customHeight="1" thickBot="1">
      <c r="A21" s="95"/>
      <c r="B21" s="107" t="str">
        <f t="shared" si="1"/>
        <v/>
      </c>
      <c r="C21" s="108"/>
      <c r="D21" s="101"/>
      <c r="E21" s="101"/>
      <c r="F21" s="2" t="str">
        <f>IF(D21="","","～")</f>
        <v/>
      </c>
      <c r="G21" s="41"/>
      <c r="H21" s="102"/>
      <c r="I21" s="105"/>
      <c r="J21" s="106"/>
      <c r="K21" s="1">
        <f>VLOOKUP(B15,'（様式２）年間指導計画書（記入用）'!$B$12:$S$111,4,FALSE)</f>
        <v>0</v>
      </c>
    </row>
    <row r="22" spans="1:11" ht="20.149999999999999" customHeight="1" thickTop="1">
      <c r="A22" s="109" t="s">
        <v>46</v>
      </c>
      <c r="B22" s="110"/>
      <c r="C22" s="110"/>
      <c r="D22" s="110"/>
      <c r="E22" s="110"/>
      <c r="F22" s="110"/>
      <c r="G22" s="110"/>
      <c r="H22" s="110"/>
      <c r="I22" s="110"/>
      <c r="J22" s="111"/>
    </row>
    <row r="23" spans="1:11" ht="170.15" customHeight="1" thickBot="1">
      <c r="A23" s="115"/>
      <c r="B23" s="116"/>
      <c r="C23" s="116"/>
      <c r="D23" s="116"/>
      <c r="E23" s="116"/>
      <c r="F23" s="116"/>
      <c r="G23" s="116"/>
      <c r="H23" s="116"/>
      <c r="I23" s="116"/>
      <c r="J23" s="117"/>
    </row>
  </sheetData>
  <mergeCells count="43">
    <mergeCell ref="D21:E21"/>
    <mergeCell ref="A22:J22"/>
    <mergeCell ref="A23:J23"/>
    <mergeCell ref="I18:I19"/>
    <mergeCell ref="J18:J19"/>
    <mergeCell ref="A19:A21"/>
    <mergeCell ref="B19:C19"/>
    <mergeCell ref="D19:E19"/>
    <mergeCell ref="B20:C20"/>
    <mergeCell ref="D20:E20"/>
    <mergeCell ref="H20:H21"/>
    <mergeCell ref="I20:J21"/>
    <mergeCell ref="B21:C21"/>
    <mergeCell ref="A12:J12"/>
    <mergeCell ref="A13:J13"/>
    <mergeCell ref="D16:F16"/>
    <mergeCell ref="H16:H17"/>
    <mergeCell ref="I16:I17"/>
    <mergeCell ref="A17:A18"/>
    <mergeCell ref="B17:G17"/>
    <mergeCell ref="B18:G18"/>
    <mergeCell ref="H18:H19"/>
    <mergeCell ref="D10:E10"/>
    <mergeCell ref="H10:H11"/>
    <mergeCell ref="I10:J11"/>
    <mergeCell ref="B11:C11"/>
    <mergeCell ref="D11:E11"/>
    <mergeCell ref="A1:J1"/>
    <mergeCell ref="E3:F3"/>
    <mergeCell ref="H3:J3"/>
    <mergeCell ref="D6:F6"/>
    <mergeCell ref="H6:H7"/>
    <mergeCell ref="I6:I7"/>
    <mergeCell ref="A7:A8"/>
    <mergeCell ref="B7:G7"/>
    <mergeCell ref="B8:G8"/>
    <mergeCell ref="H8:H9"/>
    <mergeCell ref="I8:I9"/>
    <mergeCell ref="J8:J9"/>
    <mergeCell ref="A9:A11"/>
    <mergeCell ref="B9:C9"/>
    <mergeCell ref="D9:E9"/>
    <mergeCell ref="B10:C10"/>
  </mergeCells>
  <phoneticPr fontId="1"/>
  <pageMargins left="0.78740157480314965" right="0.78740157480314965" top="0.78740157480314965" bottom="0.78740157480314965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/>
  </sheetPr>
  <dimension ref="A1:U575"/>
  <sheetViews>
    <sheetView view="pageBreakPreview" topLeftCell="B13" zoomScale="115" zoomScaleNormal="100" zoomScaleSheetLayoutView="115" workbookViewId="0">
      <selection activeCell="W13" sqref="W13"/>
    </sheetView>
  </sheetViews>
  <sheetFormatPr defaultColWidth="9" defaultRowHeight="13"/>
  <cols>
    <col min="1" max="1" width="9" style="1" hidden="1" customWidth="1"/>
    <col min="2" max="2" width="5.5" style="1" bestFit="1" customWidth="1"/>
    <col min="3" max="4" width="10.08203125" style="1" customWidth="1"/>
    <col min="5" max="5" width="5.58203125" style="1" customWidth="1"/>
    <col min="6" max="6" width="4.25" style="1" customWidth="1"/>
    <col min="7" max="7" width="3.33203125" style="1" bestFit="1" customWidth="1"/>
    <col min="8" max="8" width="11.58203125" style="1" bestFit="1" customWidth="1"/>
    <col min="9" max="11" width="9.08203125" style="1" customWidth="1"/>
    <col min="12" max="12" width="9" style="1" hidden="1" customWidth="1"/>
    <col min="13" max="13" width="3.5" style="1" hidden="1" customWidth="1"/>
    <col min="14" max="16" width="7.5" style="2" hidden="1" customWidth="1"/>
    <col min="17" max="17" width="29.33203125" style="1" hidden="1" customWidth="1"/>
    <col min="18" max="18" width="18.33203125" style="1" hidden="1" customWidth="1"/>
    <col min="19" max="20" width="9" style="1" hidden="1" customWidth="1"/>
    <col min="21" max="21" width="11.58203125" style="1" hidden="1" customWidth="1"/>
    <col min="22" max="16384" width="9" style="1"/>
  </cols>
  <sheetData>
    <row r="1" spans="1:21" ht="16.5">
      <c r="B1" s="78" t="s">
        <v>47</v>
      </c>
      <c r="C1" s="78"/>
      <c r="D1" s="78"/>
      <c r="E1" s="78"/>
      <c r="F1" s="78"/>
      <c r="G1" s="78"/>
      <c r="H1" s="78"/>
      <c r="I1" s="78"/>
      <c r="J1" s="78"/>
      <c r="K1" s="78"/>
    </row>
    <row r="2" spans="1:21" ht="12" customHeight="1" thickBot="1"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21" ht="25" customHeight="1" thickBot="1">
      <c r="B3" s="2"/>
      <c r="C3" s="2"/>
      <c r="D3" s="2"/>
      <c r="E3" s="24" t="s">
        <v>48</v>
      </c>
      <c r="F3" s="118">
        <f>はじめに!B4</f>
        <v>1</v>
      </c>
      <c r="G3" s="118"/>
      <c r="H3" s="19" t="s">
        <v>49</v>
      </c>
      <c r="I3" s="118" t="str">
        <f>はじめに!B5</f>
        <v>〇〇　〇〇</v>
      </c>
      <c r="J3" s="118"/>
      <c r="K3" s="119"/>
    </row>
    <row r="4" spans="1:21" ht="12" customHeight="1">
      <c r="A4" s="1">
        <f>はじめに!$B$8</f>
        <v>35</v>
      </c>
      <c r="B4" s="2"/>
      <c r="C4" s="2"/>
      <c r="D4" s="2"/>
      <c r="E4" s="2"/>
      <c r="F4" s="2"/>
      <c r="G4" s="2"/>
      <c r="H4" s="2"/>
      <c r="I4" s="2"/>
      <c r="J4" s="2"/>
      <c r="K4" s="2"/>
      <c r="M4" s="2" t="s">
        <v>51</v>
      </c>
      <c r="N4" s="2" t="s">
        <v>52</v>
      </c>
      <c r="O4" s="2" t="s">
        <v>53</v>
      </c>
      <c r="P4" s="2" t="s">
        <v>54</v>
      </c>
      <c r="Q4" s="1" t="s">
        <v>55</v>
      </c>
      <c r="R4" s="1" t="s">
        <v>56</v>
      </c>
      <c r="S4" s="1" t="s">
        <v>57</v>
      </c>
      <c r="T4" s="1" t="s">
        <v>58</v>
      </c>
      <c r="U4" s="1" t="s">
        <v>76</v>
      </c>
    </row>
    <row r="5" spans="1:21" ht="13.5" thickBot="1">
      <c r="A5" s="1">
        <v>1</v>
      </c>
      <c r="B5" s="2" t="s">
        <v>40</v>
      </c>
      <c r="C5" s="18">
        <f>IF(A5&lt;$A$4,A5,"")</f>
        <v>1</v>
      </c>
      <c r="D5" s="18"/>
      <c r="M5" s="2">
        <f>C5</f>
        <v>1</v>
      </c>
      <c r="N5" s="31" t="str">
        <f>C9</f>
        <v/>
      </c>
      <c r="O5" s="31" t="str">
        <f>C10</f>
        <v/>
      </c>
      <c r="P5" s="31" t="str">
        <f>C11</f>
        <v/>
      </c>
      <c r="Q5" s="1" t="str">
        <f>C7</f>
        <v/>
      </c>
      <c r="R5" s="32">
        <f>J10</f>
        <v>0</v>
      </c>
      <c r="S5" s="2" t="str">
        <f>IF(C6=$S$4,H6,"")</f>
        <v/>
      </c>
      <c r="T5" s="2" t="str">
        <f>IF(C6=$T$4,H6,"")</f>
        <v/>
      </c>
      <c r="U5" s="2" t="str">
        <f>IF(B13="","","○")</f>
        <v/>
      </c>
    </row>
    <row r="6" spans="1:21" ht="20.149999999999999" customHeight="1">
      <c r="B6" s="25" t="s">
        <v>39</v>
      </c>
      <c r="C6" s="28" t="str">
        <f>IF(C5="","",VLOOKUP(C5,'（様式２）年間指導計画書（記入用）'!$B$12:$U$111,15,FALSE))</f>
        <v/>
      </c>
      <c r="D6" s="29" t="s">
        <v>50</v>
      </c>
      <c r="E6" s="89" t="s">
        <v>19</v>
      </c>
      <c r="F6" s="89"/>
      <c r="G6" s="89"/>
      <c r="H6" s="30">
        <f>IF(C5="","",VLOOKUP(C5,'（様式２）年間指導計画書（記入用）'!$B$12:$S$111,17,FALSE))</f>
        <v>0</v>
      </c>
      <c r="I6" s="89" t="s">
        <v>41</v>
      </c>
      <c r="J6" s="89" t="s">
        <v>42</v>
      </c>
      <c r="K6" s="26" t="s">
        <v>43</v>
      </c>
    </row>
    <row r="7" spans="1:21" ht="20.149999999999999" customHeight="1">
      <c r="B7" s="90" t="s">
        <v>0</v>
      </c>
      <c r="C7" s="124" t="str">
        <f>IF(C5="","",VLOOKUP(C5,'（様式２）年間指導計画書（記入用）'!$B$12:$S$111,5,FALSE))</f>
        <v/>
      </c>
      <c r="D7" s="124"/>
      <c r="E7" s="124"/>
      <c r="F7" s="124"/>
      <c r="G7" s="124"/>
      <c r="H7" s="124"/>
      <c r="I7" s="52"/>
      <c r="J7" s="52"/>
      <c r="K7" s="27" t="s">
        <v>44</v>
      </c>
    </row>
    <row r="8" spans="1:21" ht="20.149999999999999" customHeight="1">
      <c r="B8" s="90"/>
      <c r="C8" s="125">
        <f>IF(C5="","",VLOOKUP(C5,'（様式２）年間指導計画書（記入用）'!$B$12:$S$111,14,FALSE))</f>
        <v>0</v>
      </c>
      <c r="D8" s="125"/>
      <c r="E8" s="125"/>
      <c r="F8" s="125"/>
      <c r="G8" s="125"/>
      <c r="H8" s="125"/>
      <c r="I8" s="52" t="s">
        <v>21</v>
      </c>
      <c r="J8" s="52" t="s">
        <v>21</v>
      </c>
      <c r="K8" s="93" t="s">
        <v>21</v>
      </c>
    </row>
    <row r="9" spans="1:21" ht="20.149999999999999" customHeight="1">
      <c r="B9" s="94" t="s">
        <v>1</v>
      </c>
      <c r="C9" s="120" t="str">
        <f>IF(L9=0,"",L9)</f>
        <v/>
      </c>
      <c r="D9" s="121"/>
      <c r="E9" s="98"/>
      <c r="F9" s="98"/>
      <c r="G9" s="17" t="s">
        <v>38</v>
      </c>
      <c r="H9" s="42"/>
      <c r="I9" s="52"/>
      <c r="J9" s="52"/>
      <c r="K9" s="93"/>
      <c r="L9" s="1">
        <f>IF(C5="",0,VLOOKUP(C5,'（様式２）年間指導計画書（記入用）'!$B$12:$S$111,2,FALSE))</f>
        <v>0</v>
      </c>
    </row>
    <row r="10" spans="1:21" ht="20.149999999999999" customHeight="1">
      <c r="B10" s="94"/>
      <c r="C10" s="122" t="str">
        <f>IF(L10=0,"",L10)</f>
        <v/>
      </c>
      <c r="D10" s="123"/>
      <c r="E10" s="101"/>
      <c r="F10" s="101"/>
      <c r="G10" s="2" t="str">
        <f>IF(E10="","","～")</f>
        <v/>
      </c>
      <c r="H10" s="41"/>
      <c r="I10" s="52" t="s">
        <v>45</v>
      </c>
      <c r="J10" s="126">
        <f>IF(C5="","",VLOOKUP(C5,'（様式２）年間指導計画書（記入用）'!$B$12:$S$111,10,FALSE))</f>
        <v>0</v>
      </c>
      <c r="K10" s="127"/>
      <c r="L10" s="1">
        <f>IF(C5="",0,VLOOKUP(C5,'（様式２）年間指導計画書（記入用）'!$B$12:$S$111,3,FALSE))</f>
        <v>0</v>
      </c>
    </row>
    <row r="11" spans="1:21" ht="20.149999999999999" customHeight="1" thickBot="1">
      <c r="B11" s="95"/>
      <c r="C11" s="130" t="str">
        <f>IF(L11=0,"",L11)</f>
        <v/>
      </c>
      <c r="D11" s="131"/>
      <c r="E11" s="101"/>
      <c r="F11" s="101"/>
      <c r="G11" s="2" t="str">
        <f>IF(E11="","","～")</f>
        <v/>
      </c>
      <c r="H11" s="41"/>
      <c r="I11" s="102"/>
      <c r="J11" s="128"/>
      <c r="K11" s="129"/>
      <c r="L11" s="1">
        <f>IF(C5="",0,VLOOKUP(C5,'（様式２）年間指導計画書（記入用）'!$B$12:$S$111,4,FALSE))</f>
        <v>0</v>
      </c>
    </row>
    <row r="12" spans="1:21" ht="20.149999999999999" customHeight="1" thickTop="1">
      <c r="B12" s="109" t="s">
        <v>46</v>
      </c>
      <c r="C12" s="110"/>
      <c r="D12" s="110"/>
      <c r="E12" s="110"/>
      <c r="F12" s="110"/>
      <c r="G12" s="110"/>
      <c r="H12" s="110"/>
      <c r="I12" s="110"/>
      <c r="J12" s="110"/>
      <c r="K12" s="111"/>
    </row>
    <row r="13" spans="1:21" ht="170.15" customHeight="1" thickBot="1">
      <c r="B13" s="112"/>
      <c r="C13" s="113"/>
      <c r="D13" s="113"/>
      <c r="E13" s="113"/>
      <c r="F13" s="113"/>
      <c r="G13" s="113"/>
      <c r="H13" s="113"/>
      <c r="I13" s="113"/>
      <c r="J13" s="113"/>
      <c r="K13" s="114"/>
    </row>
    <row r="14" spans="1:21" ht="20.149999999999999" customHeight="1"/>
    <row r="15" spans="1:21" ht="13.5" thickBot="1">
      <c r="A15" s="1">
        <f>A5+1</f>
        <v>2</v>
      </c>
      <c r="B15" s="2" t="s">
        <v>40</v>
      </c>
      <c r="C15" s="18">
        <f>IF(A15&lt;$A$4,A15,"")</f>
        <v>2</v>
      </c>
      <c r="D15" s="18"/>
      <c r="M15" s="2">
        <f>C15</f>
        <v>2</v>
      </c>
      <c r="N15" s="31" t="str">
        <f>C19</f>
        <v/>
      </c>
      <c r="O15" s="31" t="str">
        <f>C20</f>
        <v/>
      </c>
      <c r="P15" s="31" t="str">
        <f>C21</f>
        <v/>
      </c>
      <c r="Q15" s="1" t="str">
        <f>C17</f>
        <v/>
      </c>
      <c r="R15" s="32">
        <f>J20</f>
        <v>0</v>
      </c>
      <c r="S15" s="2" t="str">
        <f>IF(C16=$S$4,H16,"")</f>
        <v/>
      </c>
      <c r="T15" s="2" t="str">
        <f>IF(C16=$T$4,H16,"")</f>
        <v/>
      </c>
      <c r="U15" s="2" t="str">
        <f>IF(B23="","","○")</f>
        <v/>
      </c>
    </row>
    <row r="16" spans="1:21" ht="20.149999999999999" customHeight="1">
      <c r="B16" s="25" t="s">
        <v>4</v>
      </c>
      <c r="C16" s="28" t="str">
        <f>IF(C15="","",VLOOKUP(C15,'（様式２）年間指導計画書（記入用）'!$B$12:$U$111,15,FALSE))</f>
        <v/>
      </c>
      <c r="D16" s="29" t="s">
        <v>50</v>
      </c>
      <c r="E16" s="89" t="s">
        <v>19</v>
      </c>
      <c r="F16" s="89"/>
      <c r="G16" s="89"/>
      <c r="H16" s="30">
        <f>IF(C15="","",VLOOKUP(C15,'（様式２）年間指導計画書（記入用）'!$B$12:$S$111,17,FALSE))</f>
        <v>0</v>
      </c>
      <c r="I16" s="89" t="s">
        <v>41</v>
      </c>
      <c r="J16" s="89" t="s">
        <v>42</v>
      </c>
      <c r="K16" s="26" t="s">
        <v>43</v>
      </c>
    </row>
    <row r="17" spans="1:21" ht="20.149999999999999" customHeight="1">
      <c r="B17" s="90" t="s">
        <v>0</v>
      </c>
      <c r="C17" s="124" t="str">
        <f>IF(C15="","",VLOOKUP(C15,'（様式２）年間指導計画書（記入用）'!$B$12:$S$111,5,FALSE))</f>
        <v/>
      </c>
      <c r="D17" s="124"/>
      <c r="E17" s="124"/>
      <c r="F17" s="124"/>
      <c r="G17" s="124"/>
      <c r="H17" s="124"/>
      <c r="I17" s="52"/>
      <c r="J17" s="52"/>
      <c r="K17" s="27" t="s">
        <v>44</v>
      </c>
    </row>
    <row r="18" spans="1:21" ht="20.149999999999999" customHeight="1">
      <c r="B18" s="90"/>
      <c r="C18" s="125">
        <f>IF(C15="","",VLOOKUP(C15,'（様式２）年間指導計画書（記入用）'!$B$12:$S$111,14,FALSE))</f>
        <v>0</v>
      </c>
      <c r="D18" s="125"/>
      <c r="E18" s="125"/>
      <c r="F18" s="125"/>
      <c r="G18" s="125"/>
      <c r="H18" s="125"/>
      <c r="I18" s="52" t="s">
        <v>21</v>
      </c>
      <c r="J18" s="52" t="s">
        <v>21</v>
      </c>
      <c r="K18" s="93" t="s">
        <v>21</v>
      </c>
    </row>
    <row r="19" spans="1:21" ht="20.149999999999999" customHeight="1">
      <c r="B19" s="94" t="s">
        <v>1</v>
      </c>
      <c r="C19" s="120" t="str">
        <f>IF(L19=0,"",L19)</f>
        <v/>
      </c>
      <c r="D19" s="121"/>
      <c r="E19" s="98">
        <v>0.39930555555555558</v>
      </c>
      <c r="F19" s="98"/>
      <c r="G19" s="17" t="s">
        <v>38</v>
      </c>
      <c r="H19" s="42">
        <v>0.5</v>
      </c>
      <c r="I19" s="52"/>
      <c r="J19" s="52"/>
      <c r="K19" s="93"/>
      <c r="L19" s="1">
        <f>IF(C15="",0,VLOOKUP(C15,'（様式２）年間指導計画書（記入用）'!$B$12:$S$111,2,FALSE))</f>
        <v>0</v>
      </c>
    </row>
    <row r="20" spans="1:21" ht="20.149999999999999" customHeight="1">
      <c r="B20" s="94"/>
      <c r="C20" s="122" t="str">
        <f>IF(L20=0,"",L20)</f>
        <v/>
      </c>
      <c r="D20" s="123"/>
      <c r="E20" s="101"/>
      <c r="F20" s="101"/>
      <c r="G20" s="2" t="str">
        <f>IF(E20="","","～")</f>
        <v/>
      </c>
      <c r="H20" s="41"/>
      <c r="I20" s="52" t="s">
        <v>45</v>
      </c>
      <c r="J20" s="126">
        <f>IF(C15="","",VLOOKUP(C15,'（様式２）年間指導計画書（記入用）'!$B$12:$S$111,10,FALSE))</f>
        <v>0</v>
      </c>
      <c r="K20" s="127"/>
      <c r="L20" s="1">
        <f>IF(C15="",0,VLOOKUP(C15,'（様式２）年間指導計画書（記入用）'!$B$12:$S$111,3,FALSE))</f>
        <v>0</v>
      </c>
    </row>
    <row r="21" spans="1:21" ht="20.149999999999999" customHeight="1" thickBot="1">
      <c r="B21" s="95"/>
      <c r="C21" s="130" t="str">
        <f>IF(L21=0,"",L21)</f>
        <v/>
      </c>
      <c r="D21" s="131"/>
      <c r="E21" s="101"/>
      <c r="F21" s="101"/>
      <c r="G21" s="2" t="str">
        <f>IF(E21="","","～")</f>
        <v/>
      </c>
      <c r="H21" s="41"/>
      <c r="I21" s="102"/>
      <c r="J21" s="128"/>
      <c r="K21" s="129"/>
      <c r="L21" s="1">
        <f>IF(C15="",0,VLOOKUP(C15,'（様式２）年間指導計画書（記入用）'!$B$12:$S$111,4,FALSE))</f>
        <v>0</v>
      </c>
    </row>
    <row r="22" spans="1:21" ht="20.149999999999999" customHeight="1" thickTop="1">
      <c r="B22" s="109" t="s">
        <v>46</v>
      </c>
      <c r="C22" s="110"/>
      <c r="D22" s="110"/>
      <c r="E22" s="110"/>
      <c r="F22" s="110"/>
      <c r="G22" s="110"/>
      <c r="H22" s="110"/>
      <c r="I22" s="110"/>
      <c r="J22" s="110"/>
      <c r="K22" s="111"/>
    </row>
    <row r="23" spans="1:21" ht="170.15" customHeight="1" thickBot="1">
      <c r="B23" s="112"/>
      <c r="C23" s="113"/>
      <c r="D23" s="113"/>
      <c r="E23" s="113"/>
      <c r="F23" s="113"/>
      <c r="G23" s="113"/>
      <c r="H23" s="113"/>
      <c r="I23" s="113"/>
      <c r="J23" s="113"/>
      <c r="K23" s="114"/>
    </row>
    <row r="24" spans="1:21" ht="16.5">
      <c r="B24" s="78" t="s">
        <v>47</v>
      </c>
      <c r="C24" s="78"/>
      <c r="D24" s="78"/>
      <c r="E24" s="78"/>
      <c r="F24" s="78"/>
      <c r="G24" s="78"/>
      <c r="H24" s="78"/>
      <c r="I24" s="78"/>
      <c r="J24" s="78"/>
      <c r="K24" s="78"/>
    </row>
    <row r="25" spans="1:21" ht="12" customHeight="1" thickBot="1"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21" ht="25" customHeight="1" thickBot="1">
      <c r="B26" s="2"/>
      <c r="C26" s="2"/>
      <c r="D26" s="2"/>
      <c r="E26" s="24" t="s">
        <v>48</v>
      </c>
      <c r="F26" s="132">
        <f>$F$3</f>
        <v>1</v>
      </c>
      <c r="G26" s="132"/>
      <c r="H26" s="19" t="s">
        <v>49</v>
      </c>
      <c r="I26" s="132" t="str">
        <f>$I$3</f>
        <v>〇〇　〇〇</v>
      </c>
      <c r="J26" s="132"/>
      <c r="K26" s="133"/>
    </row>
    <row r="27" spans="1:21" ht="12" customHeight="1"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5" thickBot="1">
      <c r="A28" s="1">
        <f>A15+1</f>
        <v>3</v>
      </c>
      <c r="B28" s="2" t="s">
        <v>40</v>
      </c>
      <c r="C28" s="18">
        <f>IF(A28&lt;$A$4,A28,"")</f>
        <v>3</v>
      </c>
      <c r="D28" s="18"/>
      <c r="M28" s="2">
        <f>C28</f>
        <v>3</v>
      </c>
      <c r="N28" s="31" t="str">
        <f>C32</f>
        <v/>
      </c>
      <c r="O28" s="31" t="str">
        <f>C33</f>
        <v/>
      </c>
      <c r="P28" s="31" t="str">
        <f>C34</f>
        <v/>
      </c>
      <c r="Q28" s="1" t="str">
        <f>C30</f>
        <v/>
      </c>
      <c r="R28" s="32">
        <f>J33</f>
        <v>0</v>
      </c>
      <c r="S28" s="2" t="str">
        <f>IF(C29=$S$4,H29,"")</f>
        <v/>
      </c>
      <c r="T28" s="2" t="str">
        <f>IF(C29=$T$4,H29,"")</f>
        <v/>
      </c>
      <c r="U28" s="2" t="str">
        <f>IF(B36="","","○")</f>
        <v/>
      </c>
    </row>
    <row r="29" spans="1:21" ht="20.149999999999999" customHeight="1">
      <c r="B29" s="25" t="s">
        <v>4</v>
      </c>
      <c r="C29" s="28" t="str">
        <f>IF(C28="","",VLOOKUP(C28,'（様式２）年間指導計画書（記入用）'!$B$12:$U$111,15,FALSE))</f>
        <v/>
      </c>
      <c r="D29" s="29" t="s">
        <v>50</v>
      </c>
      <c r="E29" s="89" t="s">
        <v>19</v>
      </c>
      <c r="F29" s="89"/>
      <c r="G29" s="89"/>
      <c r="H29" s="30">
        <f>IF(C28="","",VLOOKUP(C28,'（様式２）年間指導計画書（記入用）'!$B$12:$S$111,17,FALSE))</f>
        <v>0</v>
      </c>
      <c r="I29" s="89" t="s">
        <v>41</v>
      </c>
      <c r="J29" s="89" t="s">
        <v>42</v>
      </c>
      <c r="K29" s="26" t="s">
        <v>43</v>
      </c>
    </row>
    <row r="30" spans="1:21" ht="20.149999999999999" customHeight="1">
      <c r="B30" s="90" t="s">
        <v>0</v>
      </c>
      <c r="C30" s="124" t="str">
        <f>IF(C28="","",VLOOKUP(C28,'（様式２）年間指導計画書（記入用）'!$B$12:$S$111,5,FALSE))</f>
        <v/>
      </c>
      <c r="D30" s="124"/>
      <c r="E30" s="124"/>
      <c r="F30" s="124"/>
      <c r="G30" s="124"/>
      <c r="H30" s="124"/>
      <c r="I30" s="52"/>
      <c r="J30" s="52"/>
      <c r="K30" s="27" t="s">
        <v>44</v>
      </c>
    </row>
    <row r="31" spans="1:21" ht="20.149999999999999" customHeight="1">
      <c r="B31" s="90"/>
      <c r="C31" s="125">
        <f>IF(C28="","",VLOOKUP(C28,'（様式２）年間指導計画書（記入用）'!$B$12:$S$111,14,FALSE))</f>
        <v>0</v>
      </c>
      <c r="D31" s="125"/>
      <c r="E31" s="125"/>
      <c r="F31" s="125"/>
      <c r="G31" s="125"/>
      <c r="H31" s="125"/>
      <c r="I31" s="52" t="s">
        <v>21</v>
      </c>
      <c r="J31" s="52" t="s">
        <v>21</v>
      </c>
      <c r="K31" s="93" t="s">
        <v>21</v>
      </c>
    </row>
    <row r="32" spans="1:21" ht="20.149999999999999" customHeight="1">
      <c r="B32" s="94" t="s">
        <v>1</v>
      </c>
      <c r="C32" s="120" t="str">
        <f>IF(L32=0,"",L32)</f>
        <v/>
      </c>
      <c r="D32" s="121"/>
      <c r="E32" s="98"/>
      <c r="F32" s="98"/>
      <c r="G32" s="17" t="s">
        <v>38</v>
      </c>
      <c r="H32" s="42"/>
      <c r="I32" s="52"/>
      <c r="J32" s="52"/>
      <c r="K32" s="93"/>
      <c r="L32" s="1">
        <f>IF(C28="",0,VLOOKUP(C28,'（様式２）年間指導計画書（記入用）'!$B$12:$S$111,2,FALSE))</f>
        <v>0</v>
      </c>
    </row>
    <row r="33" spans="1:21" ht="20.149999999999999" customHeight="1">
      <c r="B33" s="94"/>
      <c r="C33" s="122" t="str">
        <f>IF(L33=0,"",L33)</f>
        <v/>
      </c>
      <c r="D33" s="123"/>
      <c r="E33" s="101"/>
      <c r="F33" s="101"/>
      <c r="G33" s="2" t="str">
        <f>IF(E33="","","～")</f>
        <v/>
      </c>
      <c r="H33" s="41"/>
      <c r="I33" s="52" t="s">
        <v>45</v>
      </c>
      <c r="J33" s="126">
        <f>IF(C28="","",VLOOKUP(C28,'（様式２）年間指導計画書（記入用）'!$B$12:$S$111,10,FALSE))</f>
        <v>0</v>
      </c>
      <c r="K33" s="127"/>
      <c r="L33" s="1">
        <f>IF(C28="",0,VLOOKUP(C28,'（様式２）年間指導計画書（記入用）'!$B$12:$S$111,3,FALSE))</f>
        <v>0</v>
      </c>
    </row>
    <row r="34" spans="1:21" ht="20.149999999999999" customHeight="1" thickBot="1">
      <c r="B34" s="95"/>
      <c r="C34" s="130" t="str">
        <f>IF(L34=0,"",L34)</f>
        <v/>
      </c>
      <c r="D34" s="131"/>
      <c r="E34" s="101"/>
      <c r="F34" s="101"/>
      <c r="G34" s="2" t="str">
        <f>IF(E34="","","～")</f>
        <v/>
      </c>
      <c r="H34" s="41"/>
      <c r="I34" s="102"/>
      <c r="J34" s="128"/>
      <c r="K34" s="129"/>
      <c r="L34" s="1">
        <f>IF(C28="",0,VLOOKUP(C28,'（様式２）年間指導計画書（記入用）'!$B$12:$S$111,4,FALSE))</f>
        <v>0</v>
      </c>
    </row>
    <row r="35" spans="1:21" ht="20.149999999999999" customHeight="1" thickTop="1">
      <c r="B35" s="109" t="s">
        <v>46</v>
      </c>
      <c r="C35" s="110"/>
      <c r="D35" s="110"/>
      <c r="E35" s="110"/>
      <c r="F35" s="110"/>
      <c r="G35" s="110"/>
      <c r="H35" s="110"/>
      <c r="I35" s="110"/>
      <c r="J35" s="110"/>
      <c r="K35" s="111"/>
    </row>
    <row r="36" spans="1:21" ht="170.15" customHeight="1" thickBot="1">
      <c r="B36" s="112"/>
      <c r="C36" s="113"/>
      <c r="D36" s="113"/>
      <c r="E36" s="113"/>
      <c r="F36" s="113"/>
      <c r="G36" s="113"/>
      <c r="H36" s="113"/>
      <c r="I36" s="113"/>
      <c r="J36" s="113"/>
      <c r="K36" s="114"/>
    </row>
    <row r="37" spans="1:21" ht="20.149999999999999" customHeight="1"/>
    <row r="38" spans="1:21" ht="13.5" thickBot="1">
      <c r="A38" s="1">
        <f>A28+1</f>
        <v>4</v>
      </c>
      <c r="B38" s="2" t="s">
        <v>40</v>
      </c>
      <c r="C38" s="18">
        <f>IF(A38&lt;$A$4,A38,"")</f>
        <v>4</v>
      </c>
      <c r="D38" s="18"/>
      <c r="M38" s="2">
        <f>C38</f>
        <v>4</v>
      </c>
      <c r="N38" s="31" t="str">
        <f>C42</f>
        <v/>
      </c>
      <c r="O38" s="31" t="str">
        <f>C43</f>
        <v/>
      </c>
      <c r="P38" s="31" t="str">
        <f>C44</f>
        <v/>
      </c>
      <c r="Q38" s="1" t="str">
        <f>C40</f>
        <v/>
      </c>
      <c r="R38" s="32">
        <f>J43</f>
        <v>0</v>
      </c>
      <c r="S38" s="2" t="str">
        <f>IF(C39=$S$4,H39,"")</f>
        <v/>
      </c>
      <c r="T38" s="2" t="str">
        <f>IF(C39=$T$4,H39,"")</f>
        <v/>
      </c>
      <c r="U38" s="2" t="str">
        <f>IF(B46="","","○")</f>
        <v/>
      </c>
    </row>
    <row r="39" spans="1:21" ht="20.149999999999999" customHeight="1">
      <c r="B39" s="25" t="s">
        <v>4</v>
      </c>
      <c r="C39" s="28" t="str">
        <f>IF(C38="","",VLOOKUP(C38,'（様式２）年間指導計画書（記入用）'!$B$12:$U$111,15,FALSE))</f>
        <v/>
      </c>
      <c r="D39" s="29" t="s">
        <v>50</v>
      </c>
      <c r="E39" s="89" t="s">
        <v>19</v>
      </c>
      <c r="F39" s="89"/>
      <c r="G39" s="89"/>
      <c r="H39" s="30">
        <f>IF(C38="","",VLOOKUP(C38,'（様式２）年間指導計画書（記入用）'!$B$12:$S$111,17,FALSE))</f>
        <v>0</v>
      </c>
      <c r="I39" s="89" t="s">
        <v>41</v>
      </c>
      <c r="J39" s="89" t="s">
        <v>42</v>
      </c>
      <c r="K39" s="26" t="s">
        <v>43</v>
      </c>
    </row>
    <row r="40" spans="1:21" ht="20.149999999999999" customHeight="1">
      <c r="B40" s="90" t="s">
        <v>0</v>
      </c>
      <c r="C40" s="124" t="str">
        <f>IF(C38="","",VLOOKUP(C38,'（様式２）年間指導計画書（記入用）'!$B$12:$S$111,5,FALSE))</f>
        <v/>
      </c>
      <c r="D40" s="124"/>
      <c r="E40" s="124"/>
      <c r="F40" s="124"/>
      <c r="G40" s="124"/>
      <c r="H40" s="124"/>
      <c r="I40" s="52"/>
      <c r="J40" s="52"/>
      <c r="K40" s="27" t="s">
        <v>44</v>
      </c>
    </row>
    <row r="41" spans="1:21" ht="20.149999999999999" customHeight="1">
      <c r="B41" s="90"/>
      <c r="C41" s="125">
        <f>IF(C38="","",VLOOKUP(C38,'（様式２）年間指導計画書（記入用）'!$B$12:$S$111,14,FALSE))</f>
        <v>0</v>
      </c>
      <c r="D41" s="125"/>
      <c r="E41" s="125"/>
      <c r="F41" s="125"/>
      <c r="G41" s="125"/>
      <c r="H41" s="125"/>
      <c r="I41" s="52" t="s">
        <v>21</v>
      </c>
      <c r="J41" s="52" t="s">
        <v>21</v>
      </c>
      <c r="K41" s="93" t="s">
        <v>21</v>
      </c>
    </row>
    <row r="42" spans="1:21" ht="20.149999999999999" customHeight="1">
      <c r="B42" s="94" t="s">
        <v>1</v>
      </c>
      <c r="C42" s="120" t="str">
        <f>IF(L42=0,"",L42)</f>
        <v/>
      </c>
      <c r="D42" s="121"/>
      <c r="E42" s="98"/>
      <c r="F42" s="98"/>
      <c r="G42" s="17" t="s">
        <v>38</v>
      </c>
      <c r="H42" s="42"/>
      <c r="I42" s="52"/>
      <c r="J42" s="52"/>
      <c r="K42" s="93"/>
      <c r="L42" s="1">
        <f>IF(C38="",0,VLOOKUP(C38,'（様式２）年間指導計画書（記入用）'!$B$12:$S$111,2,FALSE))</f>
        <v>0</v>
      </c>
    </row>
    <row r="43" spans="1:21" ht="20.149999999999999" customHeight="1">
      <c r="B43" s="94"/>
      <c r="C43" s="122" t="str">
        <f>IF(L43=0,"",L43)</f>
        <v/>
      </c>
      <c r="D43" s="123"/>
      <c r="E43" s="101"/>
      <c r="F43" s="101"/>
      <c r="G43" s="2" t="str">
        <f>IF(E43="","","～")</f>
        <v/>
      </c>
      <c r="H43" s="41"/>
      <c r="I43" s="52" t="s">
        <v>45</v>
      </c>
      <c r="J43" s="126">
        <f>IF(C38="","",VLOOKUP(C38,'（様式２）年間指導計画書（記入用）'!$B$12:$S$111,10,FALSE))</f>
        <v>0</v>
      </c>
      <c r="K43" s="127"/>
      <c r="L43" s="1">
        <f>IF(C38="",0,VLOOKUP(C38,'（様式２）年間指導計画書（記入用）'!$B$12:$S$111,3,FALSE))</f>
        <v>0</v>
      </c>
    </row>
    <row r="44" spans="1:21" ht="20.149999999999999" customHeight="1" thickBot="1">
      <c r="B44" s="95"/>
      <c r="C44" s="130" t="str">
        <f>IF(L44=0,"",L44)</f>
        <v/>
      </c>
      <c r="D44" s="131"/>
      <c r="E44" s="101"/>
      <c r="F44" s="101"/>
      <c r="G44" s="2" t="str">
        <f>IF(E44="","","～")</f>
        <v/>
      </c>
      <c r="H44" s="41"/>
      <c r="I44" s="102"/>
      <c r="J44" s="128"/>
      <c r="K44" s="129"/>
      <c r="L44" s="1">
        <f>IF(C38="",0,VLOOKUP(C38,'（様式２）年間指導計画書（記入用）'!$B$12:$S$111,4,FALSE))</f>
        <v>0</v>
      </c>
    </row>
    <row r="45" spans="1:21" ht="20.149999999999999" customHeight="1" thickTop="1">
      <c r="B45" s="109" t="s">
        <v>46</v>
      </c>
      <c r="C45" s="110"/>
      <c r="D45" s="110"/>
      <c r="E45" s="110"/>
      <c r="F45" s="110"/>
      <c r="G45" s="110"/>
      <c r="H45" s="110"/>
      <c r="I45" s="110"/>
      <c r="J45" s="110"/>
      <c r="K45" s="111"/>
    </row>
    <row r="46" spans="1:21" ht="170.15" customHeight="1" thickBot="1">
      <c r="B46" s="112"/>
      <c r="C46" s="113"/>
      <c r="D46" s="113"/>
      <c r="E46" s="113"/>
      <c r="F46" s="113"/>
      <c r="G46" s="113"/>
      <c r="H46" s="113"/>
      <c r="I46" s="113"/>
      <c r="J46" s="113"/>
      <c r="K46" s="114"/>
    </row>
    <row r="47" spans="1:21" ht="16.5">
      <c r="B47" s="78" t="s">
        <v>47</v>
      </c>
      <c r="C47" s="78"/>
      <c r="D47" s="78"/>
      <c r="E47" s="78"/>
      <c r="F47" s="78"/>
      <c r="G47" s="78"/>
      <c r="H47" s="78"/>
      <c r="I47" s="78"/>
      <c r="J47" s="78"/>
      <c r="K47" s="78"/>
    </row>
    <row r="48" spans="1:21" ht="12" customHeight="1" thickBot="1"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21" ht="25" customHeight="1" thickBot="1">
      <c r="B49" s="2"/>
      <c r="C49" s="2"/>
      <c r="D49" s="2"/>
      <c r="E49" s="24" t="s">
        <v>48</v>
      </c>
      <c r="F49" s="132">
        <f>$F$3</f>
        <v>1</v>
      </c>
      <c r="G49" s="132"/>
      <c r="H49" s="19" t="s">
        <v>49</v>
      </c>
      <c r="I49" s="132" t="str">
        <f>$I$3</f>
        <v>〇〇　〇〇</v>
      </c>
      <c r="J49" s="132"/>
      <c r="K49" s="133"/>
    </row>
    <row r="50" spans="1:21" ht="12" customHeight="1"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21" ht="13.5" thickBot="1">
      <c r="A51" s="1">
        <f>A38+1</f>
        <v>5</v>
      </c>
      <c r="B51" s="2" t="s">
        <v>40</v>
      </c>
      <c r="C51" s="18">
        <f>IF(A51&lt;$A$4,A51,"")</f>
        <v>5</v>
      </c>
      <c r="D51" s="18"/>
      <c r="M51" s="2">
        <f>C51</f>
        <v>5</v>
      </c>
      <c r="N51" s="31" t="str">
        <f>C55</f>
        <v/>
      </c>
      <c r="O51" s="31" t="str">
        <f>C56</f>
        <v/>
      </c>
      <c r="P51" s="31" t="str">
        <f>C57</f>
        <v/>
      </c>
      <c r="Q51" s="1" t="str">
        <f>C53</f>
        <v/>
      </c>
      <c r="R51" s="32">
        <f>J56</f>
        <v>0</v>
      </c>
      <c r="S51" s="2" t="str">
        <f>IF(C52=$S$4,H52,"")</f>
        <v/>
      </c>
      <c r="T51" s="2" t="str">
        <f>IF(C52=$T$4,H52,"")</f>
        <v/>
      </c>
      <c r="U51" s="2" t="str">
        <f>IF(B59="","","○")</f>
        <v/>
      </c>
    </row>
    <row r="52" spans="1:21" ht="20.149999999999999" customHeight="1">
      <c r="B52" s="25" t="s">
        <v>4</v>
      </c>
      <c r="C52" s="28" t="str">
        <f>IF(C51="","",VLOOKUP(C51,'（様式２）年間指導計画書（記入用）'!$B$12:$U$111,15,FALSE))</f>
        <v/>
      </c>
      <c r="D52" s="29" t="s">
        <v>50</v>
      </c>
      <c r="E52" s="89" t="s">
        <v>19</v>
      </c>
      <c r="F52" s="89"/>
      <c r="G52" s="89"/>
      <c r="H52" s="30">
        <f>IF(C51="","",VLOOKUP(C51,'（様式２）年間指導計画書（記入用）'!$B$12:$S$111,17,FALSE))</f>
        <v>0</v>
      </c>
      <c r="I52" s="89" t="s">
        <v>41</v>
      </c>
      <c r="J52" s="89" t="s">
        <v>42</v>
      </c>
      <c r="K52" s="26" t="s">
        <v>43</v>
      </c>
    </row>
    <row r="53" spans="1:21" ht="20.149999999999999" customHeight="1">
      <c r="B53" s="90" t="s">
        <v>0</v>
      </c>
      <c r="C53" s="124" t="str">
        <f>IF(C51="","",VLOOKUP(C51,'（様式２）年間指導計画書（記入用）'!$B$12:$S$111,5,FALSE))</f>
        <v/>
      </c>
      <c r="D53" s="124"/>
      <c r="E53" s="124"/>
      <c r="F53" s="124"/>
      <c r="G53" s="124"/>
      <c r="H53" s="124"/>
      <c r="I53" s="52"/>
      <c r="J53" s="52"/>
      <c r="K53" s="27" t="s">
        <v>44</v>
      </c>
    </row>
    <row r="54" spans="1:21" ht="20.149999999999999" customHeight="1">
      <c r="B54" s="90"/>
      <c r="C54" s="125">
        <f>IF(C51="","",VLOOKUP(C51,'（様式２）年間指導計画書（記入用）'!$B$12:$S$111,14,FALSE))</f>
        <v>0</v>
      </c>
      <c r="D54" s="125"/>
      <c r="E54" s="125"/>
      <c r="F54" s="125"/>
      <c r="G54" s="125"/>
      <c r="H54" s="125"/>
      <c r="I54" s="52" t="s">
        <v>21</v>
      </c>
      <c r="J54" s="52" t="s">
        <v>21</v>
      </c>
      <c r="K54" s="93" t="s">
        <v>21</v>
      </c>
    </row>
    <row r="55" spans="1:21" ht="20.149999999999999" customHeight="1">
      <c r="B55" s="94" t="s">
        <v>1</v>
      </c>
      <c r="C55" s="120" t="str">
        <f>IF(L55=0,"",L55)</f>
        <v/>
      </c>
      <c r="D55" s="121"/>
      <c r="E55" s="98"/>
      <c r="F55" s="98"/>
      <c r="G55" s="17" t="s">
        <v>38</v>
      </c>
      <c r="H55" s="42"/>
      <c r="I55" s="52"/>
      <c r="J55" s="52"/>
      <c r="K55" s="93"/>
      <c r="L55" s="1">
        <f>IF(C51="",0,VLOOKUP(C51,'（様式２）年間指導計画書（記入用）'!$B$12:$S$111,2,FALSE))</f>
        <v>0</v>
      </c>
    </row>
    <row r="56" spans="1:21" ht="20.149999999999999" customHeight="1">
      <c r="B56" s="94"/>
      <c r="C56" s="122" t="str">
        <f>IF(L56=0,"",L56)</f>
        <v/>
      </c>
      <c r="D56" s="123"/>
      <c r="E56" s="101"/>
      <c r="F56" s="101"/>
      <c r="G56" s="2" t="str">
        <f>IF(E56="","","～")</f>
        <v/>
      </c>
      <c r="H56" s="41"/>
      <c r="I56" s="52" t="s">
        <v>45</v>
      </c>
      <c r="J56" s="126">
        <f>IF(C51="","",VLOOKUP(C51,'（様式２）年間指導計画書（記入用）'!$B$12:$S$111,10,FALSE))</f>
        <v>0</v>
      </c>
      <c r="K56" s="127"/>
      <c r="L56" s="1">
        <f>IF(C51="",0,VLOOKUP(C51,'（様式２）年間指導計画書（記入用）'!$B$12:$S$111,3,FALSE))</f>
        <v>0</v>
      </c>
    </row>
    <row r="57" spans="1:21" ht="20.149999999999999" customHeight="1" thickBot="1">
      <c r="B57" s="95"/>
      <c r="C57" s="130" t="str">
        <f>IF(L57=0,"",L57)</f>
        <v/>
      </c>
      <c r="D57" s="131"/>
      <c r="E57" s="101"/>
      <c r="F57" s="101"/>
      <c r="G57" s="2" t="str">
        <f>IF(E57="","","～")</f>
        <v/>
      </c>
      <c r="H57" s="41"/>
      <c r="I57" s="102"/>
      <c r="J57" s="128"/>
      <c r="K57" s="129"/>
      <c r="L57" s="1">
        <f>IF(C51="",0,VLOOKUP(C51,'（様式２）年間指導計画書（記入用）'!$B$12:$S$111,4,FALSE))</f>
        <v>0</v>
      </c>
    </row>
    <row r="58" spans="1:21" ht="20.149999999999999" customHeight="1" thickTop="1">
      <c r="B58" s="109" t="s">
        <v>46</v>
      </c>
      <c r="C58" s="110"/>
      <c r="D58" s="110"/>
      <c r="E58" s="110"/>
      <c r="F58" s="110"/>
      <c r="G58" s="110"/>
      <c r="H58" s="110"/>
      <c r="I58" s="110"/>
      <c r="J58" s="110"/>
      <c r="K58" s="111"/>
    </row>
    <row r="59" spans="1:21" ht="170.15" customHeight="1" thickBot="1">
      <c r="B59" s="112"/>
      <c r="C59" s="113"/>
      <c r="D59" s="113"/>
      <c r="E59" s="113"/>
      <c r="F59" s="113"/>
      <c r="G59" s="113"/>
      <c r="H59" s="113"/>
      <c r="I59" s="113"/>
      <c r="J59" s="113"/>
      <c r="K59" s="114"/>
    </row>
    <row r="60" spans="1:21" ht="20.149999999999999" customHeight="1"/>
    <row r="61" spans="1:21" ht="13.5" thickBot="1">
      <c r="A61" s="1">
        <f>A51+1</f>
        <v>6</v>
      </c>
      <c r="B61" s="2" t="s">
        <v>40</v>
      </c>
      <c r="C61" s="18">
        <f>IF(A61&lt;$A$4,A61,"")</f>
        <v>6</v>
      </c>
      <c r="D61" s="18"/>
      <c r="M61" s="2">
        <f>C61</f>
        <v>6</v>
      </c>
      <c r="N61" s="31" t="str">
        <f>C65</f>
        <v/>
      </c>
      <c r="O61" s="31" t="str">
        <f>C66</f>
        <v/>
      </c>
      <c r="P61" s="31" t="str">
        <f>C67</f>
        <v/>
      </c>
      <c r="Q61" s="1" t="str">
        <f>C63</f>
        <v/>
      </c>
      <c r="R61" s="32">
        <f>J66</f>
        <v>0</v>
      </c>
      <c r="S61" s="2" t="str">
        <f>IF(C62=$S$4,H62,"")</f>
        <v/>
      </c>
      <c r="T61" s="2" t="str">
        <f>IF(C62=$T$4,H62,"")</f>
        <v/>
      </c>
      <c r="U61" s="2" t="str">
        <f>IF(B69="","","○")</f>
        <v/>
      </c>
    </row>
    <row r="62" spans="1:21" ht="20.149999999999999" customHeight="1">
      <c r="B62" s="25" t="s">
        <v>4</v>
      </c>
      <c r="C62" s="28" t="str">
        <f>IF(C61="","",VLOOKUP(C61,'（様式２）年間指導計画書（記入用）'!$B$12:$U$111,15,FALSE))</f>
        <v/>
      </c>
      <c r="D62" s="29" t="s">
        <v>50</v>
      </c>
      <c r="E62" s="89" t="s">
        <v>19</v>
      </c>
      <c r="F62" s="89"/>
      <c r="G62" s="89"/>
      <c r="H62" s="30">
        <f>IF(C61="","",VLOOKUP(C61,'（様式２）年間指導計画書（記入用）'!$B$12:$S$111,17,FALSE))</f>
        <v>0</v>
      </c>
      <c r="I62" s="89" t="s">
        <v>41</v>
      </c>
      <c r="J62" s="89" t="s">
        <v>42</v>
      </c>
      <c r="K62" s="26" t="s">
        <v>43</v>
      </c>
    </row>
    <row r="63" spans="1:21" ht="20.149999999999999" customHeight="1">
      <c r="B63" s="90" t="s">
        <v>0</v>
      </c>
      <c r="C63" s="124" t="str">
        <f>IF(C61="","",VLOOKUP(C61,'（様式２）年間指導計画書（記入用）'!$B$12:$S$111,5,FALSE))</f>
        <v/>
      </c>
      <c r="D63" s="124"/>
      <c r="E63" s="124"/>
      <c r="F63" s="124"/>
      <c r="G63" s="124"/>
      <c r="H63" s="124"/>
      <c r="I63" s="52"/>
      <c r="J63" s="52"/>
      <c r="K63" s="27" t="s">
        <v>44</v>
      </c>
    </row>
    <row r="64" spans="1:21" ht="20.149999999999999" customHeight="1">
      <c r="B64" s="90"/>
      <c r="C64" s="125">
        <f>IF(C61="","",VLOOKUP(C61,'（様式２）年間指導計画書（記入用）'!$B$12:$S$111,14,FALSE))</f>
        <v>0</v>
      </c>
      <c r="D64" s="125"/>
      <c r="E64" s="125"/>
      <c r="F64" s="125"/>
      <c r="G64" s="125"/>
      <c r="H64" s="125"/>
      <c r="I64" s="52" t="s">
        <v>21</v>
      </c>
      <c r="J64" s="52" t="s">
        <v>21</v>
      </c>
      <c r="K64" s="93" t="s">
        <v>21</v>
      </c>
    </row>
    <row r="65" spans="1:21" ht="20.149999999999999" customHeight="1">
      <c r="B65" s="94" t="s">
        <v>1</v>
      </c>
      <c r="C65" s="120" t="str">
        <f>IF(L65=0,"",L65)</f>
        <v/>
      </c>
      <c r="D65" s="121"/>
      <c r="E65" s="98"/>
      <c r="F65" s="98"/>
      <c r="G65" s="17" t="s">
        <v>38</v>
      </c>
      <c r="H65" s="42"/>
      <c r="I65" s="52"/>
      <c r="J65" s="52"/>
      <c r="K65" s="93"/>
      <c r="L65" s="1">
        <f>IF(C61="",0,VLOOKUP(C61,'（様式２）年間指導計画書（記入用）'!$B$12:$S$111,2,FALSE))</f>
        <v>0</v>
      </c>
    </row>
    <row r="66" spans="1:21" ht="20.149999999999999" customHeight="1">
      <c r="B66" s="94"/>
      <c r="C66" s="122" t="str">
        <f>IF(L66=0,"",L66)</f>
        <v/>
      </c>
      <c r="D66" s="123"/>
      <c r="E66" s="101"/>
      <c r="F66" s="101"/>
      <c r="G66" s="2" t="str">
        <f>IF(E66="","","～")</f>
        <v/>
      </c>
      <c r="H66" s="41"/>
      <c r="I66" s="52" t="s">
        <v>45</v>
      </c>
      <c r="J66" s="126">
        <f>IF(C61="","",VLOOKUP(C61,'（様式２）年間指導計画書（記入用）'!$B$12:$S$111,10,FALSE))</f>
        <v>0</v>
      </c>
      <c r="K66" s="127"/>
      <c r="L66" s="1">
        <f>IF(C61="",0,VLOOKUP(C61,'（様式２）年間指導計画書（記入用）'!$B$12:$S$111,3,FALSE))</f>
        <v>0</v>
      </c>
    </row>
    <row r="67" spans="1:21" ht="20.149999999999999" customHeight="1" thickBot="1">
      <c r="B67" s="95"/>
      <c r="C67" s="130" t="str">
        <f>IF(L67=0,"",L67)</f>
        <v/>
      </c>
      <c r="D67" s="131"/>
      <c r="E67" s="101"/>
      <c r="F67" s="101"/>
      <c r="G67" s="2" t="str">
        <f>IF(E67="","","～")</f>
        <v/>
      </c>
      <c r="H67" s="41"/>
      <c r="I67" s="102"/>
      <c r="J67" s="128"/>
      <c r="K67" s="129"/>
      <c r="L67" s="1">
        <f>IF(C61="",0,VLOOKUP(C61,'（様式２）年間指導計画書（記入用）'!$B$12:$S$111,4,FALSE))</f>
        <v>0</v>
      </c>
    </row>
    <row r="68" spans="1:21" ht="20.149999999999999" customHeight="1" thickTop="1">
      <c r="B68" s="109" t="s">
        <v>46</v>
      </c>
      <c r="C68" s="110"/>
      <c r="D68" s="110"/>
      <c r="E68" s="110"/>
      <c r="F68" s="110"/>
      <c r="G68" s="110"/>
      <c r="H68" s="110"/>
      <c r="I68" s="110"/>
      <c r="J68" s="110"/>
      <c r="K68" s="111"/>
    </row>
    <row r="69" spans="1:21" ht="170.15" customHeight="1" thickBot="1">
      <c r="B69" s="112"/>
      <c r="C69" s="113"/>
      <c r="D69" s="113"/>
      <c r="E69" s="113"/>
      <c r="F69" s="113"/>
      <c r="G69" s="113"/>
      <c r="H69" s="113"/>
      <c r="I69" s="113"/>
      <c r="J69" s="113"/>
      <c r="K69" s="114"/>
    </row>
    <row r="70" spans="1:21" ht="16.5">
      <c r="B70" s="78" t="s">
        <v>47</v>
      </c>
      <c r="C70" s="78"/>
      <c r="D70" s="78"/>
      <c r="E70" s="78"/>
      <c r="F70" s="78"/>
      <c r="G70" s="78"/>
      <c r="H70" s="78"/>
      <c r="I70" s="78"/>
      <c r="J70" s="78"/>
      <c r="K70" s="78"/>
    </row>
    <row r="71" spans="1:21" ht="12" customHeight="1" thickBot="1">
      <c r="B71" s="23"/>
      <c r="C71" s="23"/>
      <c r="D71" s="23"/>
      <c r="E71" s="23"/>
      <c r="F71" s="23"/>
      <c r="G71" s="23"/>
      <c r="H71" s="23"/>
      <c r="I71" s="23"/>
      <c r="J71" s="23"/>
      <c r="K71" s="23"/>
    </row>
    <row r="72" spans="1:21" ht="25" customHeight="1" thickBot="1">
      <c r="B72" s="2"/>
      <c r="C72" s="2"/>
      <c r="D72" s="2"/>
      <c r="E72" s="24" t="s">
        <v>48</v>
      </c>
      <c r="F72" s="132">
        <f>$F$3</f>
        <v>1</v>
      </c>
      <c r="G72" s="132"/>
      <c r="H72" s="19" t="s">
        <v>49</v>
      </c>
      <c r="I72" s="132" t="str">
        <f>$I$3</f>
        <v>〇〇　〇〇</v>
      </c>
      <c r="J72" s="132"/>
      <c r="K72" s="133"/>
    </row>
    <row r="73" spans="1:21" ht="12" customHeight="1"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21" ht="13.5" thickBot="1">
      <c r="A74" s="1">
        <f>A61+1</f>
        <v>7</v>
      </c>
      <c r="B74" s="2" t="s">
        <v>40</v>
      </c>
      <c r="C74" s="18">
        <f>IF(A74&lt;$A$4,A74,"")</f>
        <v>7</v>
      </c>
      <c r="D74" s="18"/>
      <c r="M74" s="2">
        <f>C74</f>
        <v>7</v>
      </c>
      <c r="N74" s="31" t="str">
        <f>C78</f>
        <v/>
      </c>
      <c r="O74" s="31" t="str">
        <f>C79</f>
        <v/>
      </c>
      <c r="P74" s="31" t="str">
        <f>C80</f>
        <v/>
      </c>
      <c r="Q74" s="1" t="str">
        <f>C76</f>
        <v/>
      </c>
      <c r="R74" s="32">
        <f>J79</f>
        <v>0</v>
      </c>
      <c r="S74" s="2" t="str">
        <f>IF(C75=$S$4,H75,"")</f>
        <v/>
      </c>
      <c r="T74" s="2" t="str">
        <f>IF(C75=$T$4,H75,"")</f>
        <v/>
      </c>
      <c r="U74" s="2" t="str">
        <f>IF(B82="","","○")</f>
        <v/>
      </c>
    </row>
    <row r="75" spans="1:21" ht="20.149999999999999" customHeight="1">
      <c r="B75" s="25" t="s">
        <v>4</v>
      </c>
      <c r="C75" s="28" t="str">
        <f>IF(C74="","",VLOOKUP(C74,'（様式２）年間指導計画書（記入用）'!$B$12:$U$111,15,FALSE))</f>
        <v/>
      </c>
      <c r="D75" s="29" t="s">
        <v>50</v>
      </c>
      <c r="E75" s="89" t="s">
        <v>19</v>
      </c>
      <c r="F75" s="89"/>
      <c r="G75" s="89"/>
      <c r="H75" s="30">
        <f>IF(C74="","",VLOOKUP(C74,'（様式２）年間指導計画書（記入用）'!$B$12:$S$111,17,FALSE))</f>
        <v>0</v>
      </c>
      <c r="I75" s="89" t="s">
        <v>41</v>
      </c>
      <c r="J75" s="89" t="s">
        <v>42</v>
      </c>
      <c r="K75" s="26" t="s">
        <v>43</v>
      </c>
    </row>
    <row r="76" spans="1:21" ht="20.149999999999999" customHeight="1">
      <c r="B76" s="90" t="s">
        <v>0</v>
      </c>
      <c r="C76" s="124" t="str">
        <f>IF(C74="","",VLOOKUP(C74,'（様式２）年間指導計画書（記入用）'!$B$12:$S$111,5,FALSE))</f>
        <v/>
      </c>
      <c r="D76" s="124"/>
      <c r="E76" s="124"/>
      <c r="F76" s="124"/>
      <c r="G76" s="124"/>
      <c r="H76" s="124"/>
      <c r="I76" s="52"/>
      <c r="J76" s="52"/>
      <c r="K76" s="27" t="s">
        <v>44</v>
      </c>
    </row>
    <row r="77" spans="1:21" ht="20.149999999999999" customHeight="1">
      <c r="B77" s="90"/>
      <c r="C77" s="125">
        <f>IF(C74="","",VLOOKUP(C74,'（様式２）年間指導計画書（記入用）'!$B$12:$S$111,14,FALSE))</f>
        <v>0</v>
      </c>
      <c r="D77" s="125"/>
      <c r="E77" s="125"/>
      <c r="F77" s="125"/>
      <c r="G77" s="125"/>
      <c r="H77" s="125"/>
      <c r="I77" s="52" t="s">
        <v>21</v>
      </c>
      <c r="J77" s="52" t="s">
        <v>21</v>
      </c>
      <c r="K77" s="93" t="s">
        <v>21</v>
      </c>
    </row>
    <row r="78" spans="1:21" ht="20.149999999999999" customHeight="1">
      <c r="B78" s="94" t="s">
        <v>1</v>
      </c>
      <c r="C78" s="120" t="str">
        <f>IF(L78=0,"",L78)</f>
        <v/>
      </c>
      <c r="D78" s="121"/>
      <c r="E78" s="98"/>
      <c r="F78" s="98"/>
      <c r="G78" s="17" t="s">
        <v>38</v>
      </c>
      <c r="H78" s="42"/>
      <c r="I78" s="52"/>
      <c r="J78" s="52"/>
      <c r="K78" s="93"/>
      <c r="L78" s="1">
        <f>IF(C74="",0,VLOOKUP(C74,'（様式２）年間指導計画書（記入用）'!$B$12:$S$111,2,FALSE))</f>
        <v>0</v>
      </c>
    </row>
    <row r="79" spans="1:21" ht="20.149999999999999" customHeight="1">
      <c r="B79" s="94"/>
      <c r="C79" s="122" t="str">
        <f>IF(L79=0,"",L79)</f>
        <v/>
      </c>
      <c r="D79" s="123"/>
      <c r="E79" s="101"/>
      <c r="F79" s="101"/>
      <c r="G79" s="2" t="str">
        <f>IF(E79="","","～")</f>
        <v/>
      </c>
      <c r="H79" s="41"/>
      <c r="I79" s="52" t="s">
        <v>45</v>
      </c>
      <c r="J79" s="126">
        <f>IF(C74="","",VLOOKUP(C74,'（様式２）年間指導計画書（記入用）'!$B$12:$S$111,10,FALSE))</f>
        <v>0</v>
      </c>
      <c r="K79" s="127"/>
      <c r="L79" s="1">
        <f>IF(C74="",0,VLOOKUP(C74,'（様式２）年間指導計画書（記入用）'!$B$12:$S$111,3,FALSE))</f>
        <v>0</v>
      </c>
    </row>
    <row r="80" spans="1:21" ht="20.149999999999999" customHeight="1" thickBot="1">
      <c r="B80" s="95"/>
      <c r="C80" s="130" t="str">
        <f>IF(L80=0,"",L80)</f>
        <v/>
      </c>
      <c r="D80" s="131"/>
      <c r="E80" s="101"/>
      <c r="F80" s="101"/>
      <c r="G80" s="2" t="str">
        <f>IF(E80="","","～")</f>
        <v/>
      </c>
      <c r="H80" s="41"/>
      <c r="I80" s="102"/>
      <c r="J80" s="128"/>
      <c r="K80" s="129"/>
      <c r="L80" s="1">
        <f>IF(C74="",0,VLOOKUP(C74,'（様式２）年間指導計画書（記入用）'!$B$12:$S$111,4,FALSE))</f>
        <v>0</v>
      </c>
    </row>
    <row r="81" spans="1:21" ht="20.149999999999999" customHeight="1" thickTop="1">
      <c r="B81" s="109" t="s">
        <v>46</v>
      </c>
      <c r="C81" s="110"/>
      <c r="D81" s="110"/>
      <c r="E81" s="110"/>
      <c r="F81" s="110"/>
      <c r="G81" s="110"/>
      <c r="H81" s="110"/>
      <c r="I81" s="110"/>
      <c r="J81" s="110"/>
      <c r="K81" s="111"/>
    </row>
    <row r="82" spans="1:21" ht="170.15" customHeight="1" thickBot="1">
      <c r="B82" s="112"/>
      <c r="C82" s="113"/>
      <c r="D82" s="113"/>
      <c r="E82" s="113"/>
      <c r="F82" s="113"/>
      <c r="G82" s="113"/>
      <c r="H82" s="113"/>
      <c r="I82" s="113"/>
      <c r="J82" s="113"/>
      <c r="K82" s="114"/>
    </row>
    <row r="83" spans="1:21" ht="20.149999999999999" customHeight="1">
      <c r="U83" s="2"/>
    </row>
    <row r="84" spans="1:21" ht="13.5" thickBot="1">
      <c r="A84" s="1">
        <f>A74+1</f>
        <v>8</v>
      </c>
      <c r="B84" s="2" t="s">
        <v>40</v>
      </c>
      <c r="C84" s="18">
        <f>IF(A84&lt;$A$4,A84,"")</f>
        <v>8</v>
      </c>
      <c r="D84" s="18"/>
      <c r="M84" s="2">
        <f>C84</f>
        <v>8</v>
      </c>
      <c r="N84" s="31" t="str">
        <f>C88</f>
        <v/>
      </c>
      <c r="O84" s="31" t="str">
        <f>C89</f>
        <v/>
      </c>
      <c r="P84" s="31" t="str">
        <f>C90</f>
        <v/>
      </c>
      <c r="Q84" s="1" t="str">
        <f>C86</f>
        <v/>
      </c>
      <c r="R84" s="32">
        <f>J89</f>
        <v>0</v>
      </c>
      <c r="S84" s="2" t="str">
        <f>IF(C85=$S$4,H85,"")</f>
        <v/>
      </c>
      <c r="T84" s="2" t="str">
        <f>IF(C85=$T$4,H85,"")</f>
        <v/>
      </c>
      <c r="U84" s="2" t="str">
        <f>IF(B92="","","○")</f>
        <v/>
      </c>
    </row>
    <row r="85" spans="1:21" ht="20.149999999999999" customHeight="1">
      <c r="B85" s="25" t="s">
        <v>4</v>
      </c>
      <c r="C85" s="28" t="str">
        <f>IF(C84="","",VLOOKUP(C84,'（様式２）年間指導計画書（記入用）'!$B$12:$U$111,15,FALSE))</f>
        <v/>
      </c>
      <c r="D85" s="29" t="s">
        <v>50</v>
      </c>
      <c r="E85" s="89" t="s">
        <v>19</v>
      </c>
      <c r="F85" s="89"/>
      <c r="G85" s="89"/>
      <c r="H85" s="30">
        <f>IF(C84="","",VLOOKUP(C84,'（様式２）年間指導計画書（記入用）'!$B$12:$S$111,17,FALSE))</f>
        <v>0</v>
      </c>
      <c r="I85" s="89" t="s">
        <v>41</v>
      </c>
      <c r="J85" s="89" t="s">
        <v>42</v>
      </c>
      <c r="K85" s="26" t="s">
        <v>43</v>
      </c>
    </row>
    <row r="86" spans="1:21" ht="20.149999999999999" customHeight="1">
      <c r="B86" s="90" t="s">
        <v>0</v>
      </c>
      <c r="C86" s="124" t="str">
        <f>IF(C84="","",VLOOKUP(C84,'（様式２）年間指導計画書（記入用）'!$B$12:$S$111,5,FALSE))</f>
        <v/>
      </c>
      <c r="D86" s="124"/>
      <c r="E86" s="124"/>
      <c r="F86" s="124"/>
      <c r="G86" s="124"/>
      <c r="H86" s="124"/>
      <c r="I86" s="52"/>
      <c r="J86" s="52"/>
      <c r="K86" s="27" t="s">
        <v>44</v>
      </c>
    </row>
    <row r="87" spans="1:21" ht="20.149999999999999" customHeight="1">
      <c r="B87" s="90"/>
      <c r="C87" s="125">
        <f>IF(C84="","",VLOOKUP(C84,'（様式２）年間指導計画書（記入用）'!$B$12:$S$111,14,FALSE))</f>
        <v>0</v>
      </c>
      <c r="D87" s="125"/>
      <c r="E87" s="125"/>
      <c r="F87" s="125"/>
      <c r="G87" s="125"/>
      <c r="H87" s="125"/>
      <c r="I87" s="52" t="s">
        <v>21</v>
      </c>
      <c r="J87" s="52" t="s">
        <v>21</v>
      </c>
      <c r="K87" s="93" t="s">
        <v>21</v>
      </c>
    </row>
    <row r="88" spans="1:21" ht="20.149999999999999" customHeight="1">
      <c r="B88" s="94" t="s">
        <v>1</v>
      </c>
      <c r="C88" s="120" t="str">
        <f>IF(L88=0,"",L88)</f>
        <v/>
      </c>
      <c r="D88" s="121"/>
      <c r="E88" s="98"/>
      <c r="F88" s="98"/>
      <c r="G88" s="17" t="s">
        <v>38</v>
      </c>
      <c r="H88" s="42"/>
      <c r="I88" s="52"/>
      <c r="J88" s="52"/>
      <c r="K88" s="93"/>
      <c r="L88" s="1">
        <f>IF(C84="",0,VLOOKUP(C84,'（様式２）年間指導計画書（記入用）'!$B$12:$S$111,2,FALSE))</f>
        <v>0</v>
      </c>
    </row>
    <row r="89" spans="1:21" ht="20.149999999999999" customHeight="1">
      <c r="B89" s="94"/>
      <c r="C89" s="122" t="str">
        <f>IF(L89=0,"",L89)</f>
        <v/>
      </c>
      <c r="D89" s="123"/>
      <c r="E89" s="101"/>
      <c r="F89" s="101"/>
      <c r="G89" s="2" t="str">
        <f>IF(E89="","","～")</f>
        <v/>
      </c>
      <c r="H89" s="41"/>
      <c r="I89" s="52" t="s">
        <v>45</v>
      </c>
      <c r="J89" s="126">
        <f>IF(C84="","",VLOOKUP(C84,'（様式２）年間指導計画書（記入用）'!$B$12:$S$111,10,FALSE))</f>
        <v>0</v>
      </c>
      <c r="K89" s="127"/>
      <c r="L89" s="1">
        <f>IF(C84="",0,VLOOKUP(C84,'（様式２）年間指導計画書（記入用）'!$B$12:$S$111,3,FALSE))</f>
        <v>0</v>
      </c>
    </row>
    <row r="90" spans="1:21" ht="20.149999999999999" customHeight="1" thickBot="1">
      <c r="B90" s="95"/>
      <c r="C90" s="130" t="str">
        <f>IF(L90=0,"",L90)</f>
        <v/>
      </c>
      <c r="D90" s="131"/>
      <c r="E90" s="101"/>
      <c r="F90" s="101"/>
      <c r="G90" s="2" t="str">
        <f>IF(E90="","","～")</f>
        <v/>
      </c>
      <c r="H90" s="41"/>
      <c r="I90" s="102"/>
      <c r="J90" s="128"/>
      <c r="K90" s="129"/>
      <c r="L90" s="1">
        <f>IF(C84="",0,VLOOKUP(C84,'（様式２）年間指導計画書（記入用）'!$B$12:$S$111,4,FALSE))</f>
        <v>0</v>
      </c>
    </row>
    <row r="91" spans="1:21" ht="20.149999999999999" customHeight="1" thickTop="1">
      <c r="B91" s="109" t="s">
        <v>46</v>
      </c>
      <c r="C91" s="110"/>
      <c r="D91" s="110"/>
      <c r="E91" s="110"/>
      <c r="F91" s="110"/>
      <c r="G91" s="110"/>
      <c r="H91" s="110"/>
      <c r="I91" s="110"/>
      <c r="J91" s="110"/>
      <c r="K91" s="111"/>
    </row>
    <row r="92" spans="1:21" ht="170.15" customHeight="1" thickBot="1">
      <c r="B92" s="112"/>
      <c r="C92" s="113"/>
      <c r="D92" s="113"/>
      <c r="E92" s="113"/>
      <c r="F92" s="113"/>
      <c r="G92" s="113"/>
      <c r="H92" s="113"/>
      <c r="I92" s="113"/>
      <c r="J92" s="113"/>
      <c r="K92" s="114"/>
    </row>
    <row r="93" spans="1:21" ht="16.5">
      <c r="B93" s="78" t="s">
        <v>47</v>
      </c>
      <c r="C93" s="78"/>
      <c r="D93" s="78"/>
      <c r="E93" s="78"/>
      <c r="F93" s="78"/>
      <c r="G93" s="78"/>
      <c r="H93" s="78"/>
      <c r="I93" s="78"/>
      <c r="J93" s="78"/>
      <c r="K93" s="78"/>
    </row>
    <row r="94" spans="1:21" ht="12" customHeight="1" thickBot="1">
      <c r="B94" s="23"/>
      <c r="C94" s="23"/>
      <c r="D94" s="23"/>
      <c r="E94" s="23"/>
      <c r="F94" s="23"/>
      <c r="G94" s="23"/>
      <c r="H94" s="23"/>
      <c r="I94" s="23"/>
      <c r="J94" s="23"/>
      <c r="K94" s="23"/>
    </row>
    <row r="95" spans="1:21" ht="25" customHeight="1" thickBot="1">
      <c r="B95" s="2"/>
      <c r="C95" s="2"/>
      <c r="D95" s="2"/>
      <c r="E95" s="24" t="s">
        <v>48</v>
      </c>
      <c r="F95" s="132">
        <f>$F$3</f>
        <v>1</v>
      </c>
      <c r="G95" s="132"/>
      <c r="H95" s="19" t="s">
        <v>49</v>
      </c>
      <c r="I95" s="132" t="str">
        <f>$I$3</f>
        <v>〇〇　〇〇</v>
      </c>
      <c r="J95" s="132"/>
      <c r="K95" s="133"/>
    </row>
    <row r="96" spans="1:21" ht="12" customHeight="1"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21" ht="13.5" thickBot="1">
      <c r="A97" s="1">
        <f>A84+1</f>
        <v>9</v>
      </c>
      <c r="B97" s="2" t="s">
        <v>40</v>
      </c>
      <c r="C97" s="18">
        <f>IF(A97&lt;$A$4,A97,"")</f>
        <v>9</v>
      </c>
      <c r="D97" s="18"/>
      <c r="M97" s="2">
        <f>C97</f>
        <v>9</v>
      </c>
      <c r="N97" s="31" t="str">
        <f>C101</f>
        <v/>
      </c>
      <c r="O97" s="31" t="str">
        <f>C102</f>
        <v/>
      </c>
      <c r="P97" s="31" t="str">
        <f>C103</f>
        <v/>
      </c>
      <c r="Q97" s="1" t="str">
        <f>C99</f>
        <v/>
      </c>
      <c r="R97" s="32">
        <f>J102</f>
        <v>0</v>
      </c>
      <c r="S97" s="2" t="str">
        <f>IF(C98=$S$4,H98,"")</f>
        <v/>
      </c>
      <c r="T97" s="2" t="str">
        <f>IF(C98=$T$4,H98,"")</f>
        <v/>
      </c>
      <c r="U97" s="2" t="str">
        <f>IF(B105="","","○")</f>
        <v/>
      </c>
    </row>
    <row r="98" spans="1:21" ht="20.149999999999999" customHeight="1">
      <c r="B98" s="25" t="s">
        <v>4</v>
      </c>
      <c r="C98" s="28" t="str">
        <f>IF(C97="","",VLOOKUP(C97,'（様式２）年間指導計画書（記入用）'!$B$12:$U$111,15,FALSE))</f>
        <v/>
      </c>
      <c r="D98" s="29" t="s">
        <v>50</v>
      </c>
      <c r="E98" s="89" t="s">
        <v>19</v>
      </c>
      <c r="F98" s="89"/>
      <c r="G98" s="89"/>
      <c r="H98" s="30">
        <f>IF(C97="","",VLOOKUP(C97,'（様式２）年間指導計画書（記入用）'!$B$12:$S$111,17,FALSE))</f>
        <v>0</v>
      </c>
      <c r="I98" s="89" t="s">
        <v>41</v>
      </c>
      <c r="J98" s="89" t="s">
        <v>42</v>
      </c>
      <c r="K98" s="26" t="s">
        <v>43</v>
      </c>
    </row>
    <row r="99" spans="1:21" ht="20.149999999999999" customHeight="1">
      <c r="B99" s="90" t="s">
        <v>0</v>
      </c>
      <c r="C99" s="124" t="str">
        <f>IF(C97="","",VLOOKUP(C97,'（様式２）年間指導計画書（記入用）'!$B$12:$S$111,5,FALSE))</f>
        <v/>
      </c>
      <c r="D99" s="124"/>
      <c r="E99" s="124"/>
      <c r="F99" s="124"/>
      <c r="G99" s="124"/>
      <c r="H99" s="124"/>
      <c r="I99" s="52"/>
      <c r="J99" s="52"/>
      <c r="K99" s="27" t="s">
        <v>44</v>
      </c>
    </row>
    <row r="100" spans="1:21" ht="20.149999999999999" customHeight="1">
      <c r="B100" s="90"/>
      <c r="C100" s="125">
        <f>IF(C97="","",VLOOKUP(C97,'（様式２）年間指導計画書（記入用）'!$B$12:$S$111,14,FALSE))</f>
        <v>0</v>
      </c>
      <c r="D100" s="125"/>
      <c r="E100" s="125"/>
      <c r="F100" s="125"/>
      <c r="G100" s="125"/>
      <c r="H100" s="125"/>
      <c r="I100" s="52" t="s">
        <v>21</v>
      </c>
      <c r="J100" s="52" t="s">
        <v>21</v>
      </c>
      <c r="K100" s="93" t="s">
        <v>21</v>
      </c>
    </row>
    <row r="101" spans="1:21" ht="20.149999999999999" customHeight="1">
      <c r="B101" s="94" t="s">
        <v>1</v>
      </c>
      <c r="C101" s="120" t="str">
        <f>IF(L101=0,"",L101)</f>
        <v/>
      </c>
      <c r="D101" s="121"/>
      <c r="E101" s="98"/>
      <c r="F101" s="98"/>
      <c r="G101" s="17" t="s">
        <v>38</v>
      </c>
      <c r="H101" s="42"/>
      <c r="I101" s="52"/>
      <c r="J101" s="52"/>
      <c r="K101" s="93"/>
      <c r="L101" s="1">
        <f>IF(C97="",0,VLOOKUP(C97,'（様式２）年間指導計画書（記入用）'!$B$12:$S$111,2,FALSE))</f>
        <v>0</v>
      </c>
    </row>
    <row r="102" spans="1:21" ht="20.149999999999999" customHeight="1">
      <c r="B102" s="94"/>
      <c r="C102" s="122" t="str">
        <f>IF(L102=0,"",L102)</f>
        <v/>
      </c>
      <c r="D102" s="123"/>
      <c r="E102" s="101"/>
      <c r="F102" s="101"/>
      <c r="G102" s="2" t="str">
        <f>IF(E102="","","～")</f>
        <v/>
      </c>
      <c r="H102" s="41"/>
      <c r="I102" s="52" t="s">
        <v>45</v>
      </c>
      <c r="J102" s="126">
        <f>IF(C97="","",VLOOKUP(C97,'（様式２）年間指導計画書（記入用）'!$B$12:$S$111,10,FALSE))</f>
        <v>0</v>
      </c>
      <c r="K102" s="127"/>
      <c r="L102" s="1">
        <f>IF(C97="",0,VLOOKUP(C97,'（様式２）年間指導計画書（記入用）'!$B$12:$S$111,3,FALSE))</f>
        <v>0</v>
      </c>
    </row>
    <row r="103" spans="1:21" ht="20.149999999999999" customHeight="1" thickBot="1">
      <c r="B103" s="95"/>
      <c r="C103" s="130" t="str">
        <f>IF(L103=0,"",L103)</f>
        <v/>
      </c>
      <c r="D103" s="131"/>
      <c r="E103" s="101"/>
      <c r="F103" s="101"/>
      <c r="G103" s="2" t="str">
        <f>IF(E103="","","～")</f>
        <v/>
      </c>
      <c r="H103" s="41"/>
      <c r="I103" s="102"/>
      <c r="J103" s="128"/>
      <c r="K103" s="129"/>
      <c r="L103" s="1">
        <f>IF(C97="",0,VLOOKUP(C97,'（様式２）年間指導計画書（記入用）'!$B$12:$S$111,4,FALSE))</f>
        <v>0</v>
      </c>
    </row>
    <row r="104" spans="1:21" ht="20.149999999999999" customHeight="1" thickTop="1">
      <c r="B104" s="109" t="s">
        <v>46</v>
      </c>
      <c r="C104" s="110"/>
      <c r="D104" s="110"/>
      <c r="E104" s="110"/>
      <c r="F104" s="110"/>
      <c r="G104" s="110"/>
      <c r="H104" s="110"/>
      <c r="I104" s="110"/>
      <c r="J104" s="110"/>
      <c r="K104" s="111"/>
    </row>
    <row r="105" spans="1:21" ht="170.15" customHeight="1" thickBot="1">
      <c r="B105" s="112"/>
      <c r="C105" s="113"/>
      <c r="D105" s="113"/>
      <c r="E105" s="113"/>
      <c r="F105" s="113"/>
      <c r="G105" s="113"/>
      <c r="H105" s="113"/>
      <c r="I105" s="113"/>
      <c r="J105" s="113"/>
      <c r="K105" s="114"/>
    </row>
    <row r="106" spans="1:21" ht="20.149999999999999" customHeight="1"/>
    <row r="107" spans="1:21" ht="13.5" thickBot="1">
      <c r="A107" s="1">
        <f>A97+1</f>
        <v>10</v>
      </c>
      <c r="B107" s="2" t="s">
        <v>40</v>
      </c>
      <c r="C107" s="18">
        <f>IF(A107&lt;$A$4,A107,"")</f>
        <v>10</v>
      </c>
      <c r="D107" s="18"/>
      <c r="M107" s="2">
        <f>C107</f>
        <v>10</v>
      </c>
      <c r="N107" s="31" t="str">
        <f>C111</f>
        <v/>
      </c>
      <c r="O107" s="31" t="str">
        <f>C112</f>
        <v/>
      </c>
      <c r="P107" s="31" t="str">
        <f>C113</f>
        <v/>
      </c>
      <c r="Q107" s="1" t="str">
        <f>C109</f>
        <v/>
      </c>
      <c r="R107" s="32">
        <f>J112</f>
        <v>0</v>
      </c>
      <c r="S107" s="2" t="str">
        <f>IF(C108=$S$4,H108,"")</f>
        <v/>
      </c>
      <c r="T107" s="2" t="str">
        <f>IF(C108=$T$4,H108,"")</f>
        <v/>
      </c>
      <c r="U107" s="2" t="str">
        <f>IF(B115="","","○")</f>
        <v/>
      </c>
    </row>
    <row r="108" spans="1:21" ht="20.149999999999999" customHeight="1">
      <c r="B108" s="25" t="s">
        <v>4</v>
      </c>
      <c r="C108" s="28" t="str">
        <f>IF(C107="","",VLOOKUP(C107,'（様式２）年間指導計画書（記入用）'!$B$12:$U$111,15,FALSE))</f>
        <v/>
      </c>
      <c r="D108" s="29" t="s">
        <v>50</v>
      </c>
      <c r="E108" s="89" t="s">
        <v>19</v>
      </c>
      <c r="F108" s="89"/>
      <c r="G108" s="89"/>
      <c r="H108" s="30">
        <f>IF(C107="","",VLOOKUP(C107,'（様式２）年間指導計画書（記入用）'!$B$12:$S$111,17,FALSE))</f>
        <v>0</v>
      </c>
      <c r="I108" s="89" t="s">
        <v>41</v>
      </c>
      <c r="J108" s="89" t="s">
        <v>42</v>
      </c>
      <c r="K108" s="26" t="s">
        <v>43</v>
      </c>
    </row>
    <row r="109" spans="1:21" ht="20.149999999999999" customHeight="1">
      <c r="B109" s="90" t="s">
        <v>0</v>
      </c>
      <c r="C109" s="124" t="str">
        <f>IF(C107="","",VLOOKUP(C107,'（様式２）年間指導計画書（記入用）'!$B$12:$S$111,5,FALSE))</f>
        <v/>
      </c>
      <c r="D109" s="124"/>
      <c r="E109" s="124"/>
      <c r="F109" s="124"/>
      <c r="G109" s="124"/>
      <c r="H109" s="124"/>
      <c r="I109" s="52"/>
      <c r="J109" s="52"/>
      <c r="K109" s="27" t="s">
        <v>44</v>
      </c>
    </row>
    <row r="110" spans="1:21" ht="20.149999999999999" customHeight="1">
      <c r="B110" s="90"/>
      <c r="C110" s="125">
        <f>IF(C107="","",VLOOKUP(C107,'（様式２）年間指導計画書（記入用）'!$B$12:$S$111,14,FALSE))</f>
        <v>0</v>
      </c>
      <c r="D110" s="125"/>
      <c r="E110" s="125"/>
      <c r="F110" s="125"/>
      <c r="G110" s="125"/>
      <c r="H110" s="125"/>
      <c r="I110" s="52" t="s">
        <v>21</v>
      </c>
      <c r="J110" s="52" t="s">
        <v>21</v>
      </c>
      <c r="K110" s="93" t="s">
        <v>21</v>
      </c>
    </row>
    <row r="111" spans="1:21" ht="20.149999999999999" customHeight="1">
      <c r="B111" s="94" t="s">
        <v>1</v>
      </c>
      <c r="C111" s="120" t="str">
        <f>IF(L111=0,"",L111)</f>
        <v/>
      </c>
      <c r="D111" s="121"/>
      <c r="E111" s="98"/>
      <c r="F111" s="98"/>
      <c r="G111" s="17" t="s">
        <v>38</v>
      </c>
      <c r="H111" s="42"/>
      <c r="I111" s="52"/>
      <c r="J111" s="52"/>
      <c r="K111" s="93"/>
      <c r="L111" s="1">
        <f>IF(C107="",0,VLOOKUP(C107,'（様式２）年間指導計画書（記入用）'!$B$12:$S$111,2,FALSE))</f>
        <v>0</v>
      </c>
    </row>
    <row r="112" spans="1:21" ht="20.149999999999999" customHeight="1">
      <c r="B112" s="94"/>
      <c r="C112" s="122" t="str">
        <f>IF(L112=0,"",L112)</f>
        <v/>
      </c>
      <c r="D112" s="123"/>
      <c r="E112" s="101"/>
      <c r="F112" s="101"/>
      <c r="G112" s="2" t="str">
        <f>IF(E112="","","～")</f>
        <v/>
      </c>
      <c r="H112" s="41"/>
      <c r="I112" s="52" t="s">
        <v>45</v>
      </c>
      <c r="J112" s="126">
        <f>IF(C107="","",VLOOKUP(C107,'（様式２）年間指導計画書（記入用）'!$B$12:$S$111,10,FALSE))</f>
        <v>0</v>
      </c>
      <c r="K112" s="127"/>
      <c r="L112" s="1">
        <f>IF(C107="",0,VLOOKUP(C107,'（様式２）年間指導計画書（記入用）'!$B$12:$S$111,3,FALSE))</f>
        <v>0</v>
      </c>
    </row>
    <row r="113" spans="1:21" ht="20.149999999999999" customHeight="1" thickBot="1">
      <c r="B113" s="95"/>
      <c r="C113" s="130" t="str">
        <f>IF(L113=0,"",L113)</f>
        <v/>
      </c>
      <c r="D113" s="131"/>
      <c r="E113" s="101"/>
      <c r="F113" s="101"/>
      <c r="G113" s="2" t="str">
        <f>IF(E113="","","～")</f>
        <v/>
      </c>
      <c r="H113" s="41"/>
      <c r="I113" s="102"/>
      <c r="J113" s="128"/>
      <c r="K113" s="129"/>
      <c r="L113" s="1">
        <f>IF(C107="",0,VLOOKUP(C107,'（様式２）年間指導計画書（記入用）'!$B$12:$S$111,4,FALSE))</f>
        <v>0</v>
      </c>
    </row>
    <row r="114" spans="1:21" ht="20.149999999999999" customHeight="1" thickTop="1">
      <c r="B114" s="109" t="s">
        <v>46</v>
      </c>
      <c r="C114" s="110"/>
      <c r="D114" s="110"/>
      <c r="E114" s="110"/>
      <c r="F114" s="110"/>
      <c r="G114" s="110"/>
      <c r="H114" s="110"/>
      <c r="I114" s="110"/>
      <c r="J114" s="110"/>
      <c r="K114" s="111"/>
    </row>
    <row r="115" spans="1:21" ht="170.15" customHeight="1" thickBot="1">
      <c r="B115" s="112"/>
      <c r="C115" s="113"/>
      <c r="D115" s="113"/>
      <c r="E115" s="113"/>
      <c r="F115" s="113"/>
      <c r="G115" s="113"/>
      <c r="H115" s="113"/>
      <c r="I115" s="113"/>
      <c r="J115" s="113"/>
      <c r="K115" s="114"/>
    </row>
    <row r="116" spans="1:21" ht="16.5">
      <c r="B116" s="78" t="s">
        <v>47</v>
      </c>
      <c r="C116" s="78"/>
      <c r="D116" s="78"/>
      <c r="E116" s="78"/>
      <c r="F116" s="78"/>
      <c r="G116" s="78"/>
      <c r="H116" s="78"/>
      <c r="I116" s="78"/>
      <c r="J116" s="78"/>
      <c r="K116" s="78"/>
    </row>
    <row r="117" spans="1:21" ht="12" customHeight="1" thickBot="1">
      <c r="B117" s="23"/>
      <c r="C117" s="23"/>
      <c r="D117" s="23"/>
      <c r="E117" s="23"/>
      <c r="F117" s="23"/>
      <c r="G117" s="23"/>
      <c r="H117" s="23"/>
      <c r="I117" s="23"/>
      <c r="J117" s="23"/>
      <c r="K117" s="23"/>
    </row>
    <row r="118" spans="1:21" ht="25" customHeight="1" thickBot="1">
      <c r="B118" s="2"/>
      <c r="C118" s="2"/>
      <c r="D118" s="2"/>
      <c r="E118" s="24" t="s">
        <v>48</v>
      </c>
      <c r="F118" s="132">
        <f>$F$3</f>
        <v>1</v>
      </c>
      <c r="G118" s="132"/>
      <c r="H118" s="19" t="s">
        <v>49</v>
      </c>
      <c r="I118" s="132" t="str">
        <f>$I$3</f>
        <v>〇〇　〇〇</v>
      </c>
      <c r="J118" s="132"/>
      <c r="K118" s="133"/>
    </row>
    <row r="119" spans="1:21" ht="12" customHeight="1"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21" ht="13.5" thickBot="1">
      <c r="A120" s="1">
        <f>A107+1</f>
        <v>11</v>
      </c>
      <c r="B120" s="2" t="s">
        <v>40</v>
      </c>
      <c r="C120" s="18">
        <f>IF(A120&lt;$A$4,A120,"")</f>
        <v>11</v>
      </c>
      <c r="D120" s="18"/>
      <c r="M120" s="2">
        <f>C120</f>
        <v>11</v>
      </c>
      <c r="N120" s="31" t="str">
        <f>C124</f>
        <v/>
      </c>
      <c r="O120" s="31" t="str">
        <f>C125</f>
        <v/>
      </c>
      <c r="P120" s="31" t="str">
        <f>C126</f>
        <v/>
      </c>
      <c r="Q120" s="1" t="str">
        <f>C122</f>
        <v/>
      </c>
      <c r="R120" s="32">
        <f>J125</f>
        <v>0</v>
      </c>
      <c r="S120" s="2" t="str">
        <f>IF(C121=$S$4,H121,"")</f>
        <v/>
      </c>
      <c r="T120" s="2" t="str">
        <f>IF(C121=$T$4,H121,"")</f>
        <v/>
      </c>
      <c r="U120" s="2" t="str">
        <f>IF(B128="","","○")</f>
        <v/>
      </c>
    </row>
    <row r="121" spans="1:21" ht="20.149999999999999" customHeight="1">
      <c r="B121" s="25" t="s">
        <v>4</v>
      </c>
      <c r="C121" s="28" t="str">
        <f>IF(C120="","",VLOOKUP(C120,'（様式２）年間指導計画書（記入用）'!$B$12:$U$111,15,FALSE))</f>
        <v/>
      </c>
      <c r="D121" s="29" t="s">
        <v>50</v>
      </c>
      <c r="E121" s="89" t="s">
        <v>19</v>
      </c>
      <c r="F121" s="89"/>
      <c r="G121" s="89"/>
      <c r="H121" s="30">
        <f>IF(C120="","",VLOOKUP(C120,'（様式２）年間指導計画書（記入用）'!$B$12:$S$111,17,FALSE))</f>
        <v>0</v>
      </c>
      <c r="I121" s="89" t="s">
        <v>41</v>
      </c>
      <c r="J121" s="89" t="s">
        <v>42</v>
      </c>
      <c r="K121" s="26" t="s">
        <v>43</v>
      </c>
    </row>
    <row r="122" spans="1:21" ht="20.149999999999999" customHeight="1">
      <c r="B122" s="90" t="s">
        <v>0</v>
      </c>
      <c r="C122" s="124" t="str">
        <f>IF(C120="","",VLOOKUP(C120,'（様式２）年間指導計画書（記入用）'!$B$12:$S$111,5,FALSE))</f>
        <v/>
      </c>
      <c r="D122" s="124"/>
      <c r="E122" s="124"/>
      <c r="F122" s="124"/>
      <c r="G122" s="124"/>
      <c r="H122" s="124"/>
      <c r="I122" s="52"/>
      <c r="J122" s="52"/>
      <c r="K122" s="27" t="s">
        <v>44</v>
      </c>
    </row>
    <row r="123" spans="1:21" ht="20.149999999999999" customHeight="1">
      <c r="B123" s="90"/>
      <c r="C123" s="125">
        <f>IF(C120="","",VLOOKUP(C120,'（様式２）年間指導計画書（記入用）'!$B$12:$S$111,14,FALSE))</f>
        <v>0</v>
      </c>
      <c r="D123" s="125"/>
      <c r="E123" s="125"/>
      <c r="F123" s="125"/>
      <c r="G123" s="125"/>
      <c r="H123" s="125"/>
      <c r="I123" s="52" t="s">
        <v>21</v>
      </c>
      <c r="J123" s="52" t="s">
        <v>21</v>
      </c>
      <c r="K123" s="93" t="s">
        <v>21</v>
      </c>
    </row>
    <row r="124" spans="1:21" ht="20.149999999999999" customHeight="1">
      <c r="B124" s="94" t="s">
        <v>1</v>
      </c>
      <c r="C124" s="120" t="str">
        <f>IF(L124=0,"",L124)</f>
        <v/>
      </c>
      <c r="D124" s="121"/>
      <c r="E124" s="98"/>
      <c r="F124" s="98"/>
      <c r="G124" s="17" t="s">
        <v>38</v>
      </c>
      <c r="H124" s="42"/>
      <c r="I124" s="52"/>
      <c r="J124" s="52"/>
      <c r="K124" s="93"/>
      <c r="L124" s="1">
        <f>IF(C120="",0,VLOOKUP(C120,'（様式２）年間指導計画書（記入用）'!$B$12:$S$111,2,FALSE))</f>
        <v>0</v>
      </c>
    </row>
    <row r="125" spans="1:21" ht="20.149999999999999" customHeight="1">
      <c r="B125" s="94"/>
      <c r="C125" s="122" t="str">
        <f>IF(L125=0,"",L125)</f>
        <v/>
      </c>
      <c r="D125" s="123"/>
      <c r="E125" s="101"/>
      <c r="F125" s="101"/>
      <c r="G125" s="2" t="str">
        <f>IF(E125="","","～")</f>
        <v/>
      </c>
      <c r="H125" s="41"/>
      <c r="I125" s="52" t="s">
        <v>45</v>
      </c>
      <c r="J125" s="126">
        <f>IF(C120="","",VLOOKUP(C120,'（様式２）年間指導計画書（記入用）'!$B$12:$S$111,10,FALSE))</f>
        <v>0</v>
      </c>
      <c r="K125" s="127"/>
      <c r="L125" s="1">
        <f>IF(C120="",0,VLOOKUP(C120,'（様式２）年間指導計画書（記入用）'!$B$12:$S$111,3,FALSE))</f>
        <v>0</v>
      </c>
    </row>
    <row r="126" spans="1:21" ht="20.149999999999999" customHeight="1" thickBot="1">
      <c r="B126" s="95"/>
      <c r="C126" s="130" t="str">
        <f>IF(L126=0,"",L126)</f>
        <v/>
      </c>
      <c r="D126" s="131"/>
      <c r="E126" s="101"/>
      <c r="F126" s="101"/>
      <c r="G126" s="2" t="str">
        <f>IF(E126="","","～")</f>
        <v/>
      </c>
      <c r="H126" s="41"/>
      <c r="I126" s="102"/>
      <c r="J126" s="128"/>
      <c r="K126" s="129"/>
      <c r="L126" s="1">
        <f>IF(C120="",0,VLOOKUP(C120,'（様式２）年間指導計画書（記入用）'!$B$12:$S$111,4,FALSE))</f>
        <v>0</v>
      </c>
    </row>
    <row r="127" spans="1:21" ht="20.149999999999999" customHeight="1" thickTop="1">
      <c r="B127" s="109" t="s">
        <v>46</v>
      </c>
      <c r="C127" s="110"/>
      <c r="D127" s="110"/>
      <c r="E127" s="110"/>
      <c r="F127" s="110"/>
      <c r="G127" s="110"/>
      <c r="H127" s="110"/>
      <c r="I127" s="110"/>
      <c r="J127" s="110"/>
      <c r="K127" s="111"/>
    </row>
    <row r="128" spans="1:21" ht="170.15" customHeight="1" thickBot="1">
      <c r="B128" s="112"/>
      <c r="C128" s="113"/>
      <c r="D128" s="113"/>
      <c r="E128" s="113"/>
      <c r="F128" s="113"/>
      <c r="G128" s="113"/>
      <c r="H128" s="113"/>
      <c r="I128" s="113"/>
      <c r="J128" s="113"/>
      <c r="K128" s="114"/>
    </row>
    <row r="129" spans="1:21" ht="20.149999999999999" customHeight="1"/>
    <row r="130" spans="1:21" ht="13.5" thickBot="1">
      <c r="A130" s="1">
        <f>A120+1</f>
        <v>12</v>
      </c>
      <c r="B130" s="2" t="s">
        <v>40</v>
      </c>
      <c r="C130" s="18">
        <f>IF(A130&lt;$A$4,A130,"")</f>
        <v>12</v>
      </c>
      <c r="D130" s="18"/>
      <c r="M130" s="2">
        <f>C130</f>
        <v>12</v>
      </c>
      <c r="N130" s="31" t="str">
        <f>C134</f>
        <v/>
      </c>
      <c r="O130" s="31" t="str">
        <f>C135</f>
        <v/>
      </c>
      <c r="P130" s="31" t="str">
        <f>C136</f>
        <v/>
      </c>
      <c r="Q130" s="1" t="str">
        <f>C132</f>
        <v/>
      </c>
      <c r="R130" s="32">
        <f>J135</f>
        <v>0</v>
      </c>
      <c r="S130" s="2" t="str">
        <f>IF(C131=$S$4,H131,"")</f>
        <v/>
      </c>
      <c r="T130" s="2" t="str">
        <f>IF(C131=$T$4,H131,"")</f>
        <v/>
      </c>
      <c r="U130" s="2" t="str">
        <f>IF(B138="","","○")</f>
        <v/>
      </c>
    </row>
    <row r="131" spans="1:21" ht="20.149999999999999" customHeight="1">
      <c r="B131" s="25" t="s">
        <v>4</v>
      </c>
      <c r="C131" s="28" t="str">
        <f>IF(C130="","",VLOOKUP(C130,'（様式２）年間指導計画書（記入用）'!$B$12:$U$111,15,FALSE))</f>
        <v/>
      </c>
      <c r="D131" s="29" t="s">
        <v>50</v>
      </c>
      <c r="E131" s="89" t="s">
        <v>19</v>
      </c>
      <c r="F131" s="89"/>
      <c r="G131" s="89"/>
      <c r="H131" s="30">
        <f>IF(C130="","",VLOOKUP(C130,'（様式２）年間指導計画書（記入用）'!$B$12:$S$111,17,FALSE))</f>
        <v>0</v>
      </c>
      <c r="I131" s="89" t="s">
        <v>41</v>
      </c>
      <c r="J131" s="89" t="s">
        <v>42</v>
      </c>
      <c r="K131" s="26" t="s">
        <v>43</v>
      </c>
    </row>
    <row r="132" spans="1:21" ht="20.149999999999999" customHeight="1">
      <c r="B132" s="90" t="s">
        <v>0</v>
      </c>
      <c r="C132" s="124" t="str">
        <f>IF(C130="","",VLOOKUP(C130,'（様式２）年間指導計画書（記入用）'!$B$12:$S$111,5,FALSE))</f>
        <v/>
      </c>
      <c r="D132" s="124"/>
      <c r="E132" s="124"/>
      <c r="F132" s="124"/>
      <c r="G132" s="124"/>
      <c r="H132" s="124"/>
      <c r="I132" s="52"/>
      <c r="J132" s="52"/>
      <c r="K132" s="27" t="s">
        <v>44</v>
      </c>
    </row>
    <row r="133" spans="1:21" ht="20.149999999999999" customHeight="1">
      <c r="B133" s="90"/>
      <c r="C133" s="125">
        <f>IF(C130="","",VLOOKUP(C130,'（様式２）年間指導計画書（記入用）'!$B$12:$S$111,14,FALSE))</f>
        <v>0</v>
      </c>
      <c r="D133" s="125"/>
      <c r="E133" s="125"/>
      <c r="F133" s="125"/>
      <c r="G133" s="125"/>
      <c r="H133" s="125"/>
      <c r="I133" s="52" t="s">
        <v>21</v>
      </c>
      <c r="J133" s="52" t="s">
        <v>21</v>
      </c>
      <c r="K133" s="93" t="s">
        <v>21</v>
      </c>
    </row>
    <row r="134" spans="1:21" ht="20.149999999999999" customHeight="1">
      <c r="B134" s="94" t="s">
        <v>1</v>
      </c>
      <c r="C134" s="120" t="str">
        <f>IF(L134=0,"",L134)</f>
        <v/>
      </c>
      <c r="D134" s="121"/>
      <c r="E134" s="98"/>
      <c r="F134" s="98"/>
      <c r="G134" s="17" t="s">
        <v>38</v>
      </c>
      <c r="H134" s="42"/>
      <c r="I134" s="52"/>
      <c r="J134" s="52"/>
      <c r="K134" s="93"/>
      <c r="L134" s="1">
        <f>IF(C130="",0,VLOOKUP(C130,'（様式２）年間指導計画書（記入用）'!$B$12:$S$111,2,FALSE))</f>
        <v>0</v>
      </c>
    </row>
    <row r="135" spans="1:21" ht="20.149999999999999" customHeight="1">
      <c r="B135" s="94"/>
      <c r="C135" s="122" t="str">
        <f>IF(L135=0,"",L135)</f>
        <v/>
      </c>
      <c r="D135" s="123"/>
      <c r="E135" s="101"/>
      <c r="F135" s="101"/>
      <c r="G135" s="2" t="str">
        <f>IF(E135="","","～")</f>
        <v/>
      </c>
      <c r="H135" s="41"/>
      <c r="I135" s="52" t="s">
        <v>45</v>
      </c>
      <c r="J135" s="126">
        <f>IF(C130="","",VLOOKUP(C130,'（様式２）年間指導計画書（記入用）'!$B$12:$S$111,10,FALSE))</f>
        <v>0</v>
      </c>
      <c r="K135" s="127"/>
      <c r="L135" s="1">
        <f>IF(C130="",0,VLOOKUP(C130,'（様式２）年間指導計画書（記入用）'!$B$12:$S$111,3,FALSE))</f>
        <v>0</v>
      </c>
    </row>
    <row r="136" spans="1:21" ht="20.149999999999999" customHeight="1" thickBot="1">
      <c r="B136" s="95"/>
      <c r="C136" s="130" t="str">
        <f>IF(L136=0,"",L136)</f>
        <v/>
      </c>
      <c r="D136" s="131"/>
      <c r="E136" s="101"/>
      <c r="F136" s="101"/>
      <c r="G136" s="2" t="str">
        <f>IF(E136="","","～")</f>
        <v/>
      </c>
      <c r="H136" s="41"/>
      <c r="I136" s="102"/>
      <c r="J136" s="128"/>
      <c r="K136" s="129"/>
      <c r="L136" s="1">
        <f>IF(C130="",0,VLOOKUP(C130,'（様式２）年間指導計画書（記入用）'!$B$12:$S$111,4,FALSE))</f>
        <v>0</v>
      </c>
    </row>
    <row r="137" spans="1:21" ht="20.149999999999999" customHeight="1" thickTop="1">
      <c r="B137" s="109" t="s">
        <v>46</v>
      </c>
      <c r="C137" s="110"/>
      <c r="D137" s="110"/>
      <c r="E137" s="110"/>
      <c r="F137" s="110"/>
      <c r="G137" s="110"/>
      <c r="H137" s="110"/>
      <c r="I137" s="110"/>
      <c r="J137" s="110"/>
      <c r="K137" s="111"/>
    </row>
    <row r="138" spans="1:21" ht="170.15" customHeight="1" thickBot="1">
      <c r="B138" s="112"/>
      <c r="C138" s="113"/>
      <c r="D138" s="113"/>
      <c r="E138" s="113"/>
      <c r="F138" s="113"/>
      <c r="G138" s="113"/>
      <c r="H138" s="113"/>
      <c r="I138" s="113"/>
      <c r="J138" s="113"/>
      <c r="K138" s="114"/>
    </row>
    <row r="139" spans="1:21" ht="16.5">
      <c r="B139" s="78" t="s">
        <v>47</v>
      </c>
      <c r="C139" s="78"/>
      <c r="D139" s="78"/>
      <c r="E139" s="78"/>
      <c r="F139" s="78"/>
      <c r="G139" s="78"/>
      <c r="H139" s="78"/>
      <c r="I139" s="78"/>
      <c r="J139" s="78"/>
      <c r="K139" s="78"/>
    </row>
    <row r="140" spans="1:21" ht="12" customHeight="1" thickBot="1">
      <c r="B140" s="23"/>
      <c r="C140" s="23"/>
      <c r="D140" s="23"/>
      <c r="E140" s="23"/>
      <c r="F140" s="23"/>
      <c r="G140" s="23"/>
      <c r="H140" s="23"/>
      <c r="I140" s="23"/>
      <c r="J140" s="23"/>
      <c r="K140" s="23"/>
    </row>
    <row r="141" spans="1:21" ht="25" customHeight="1" thickBot="1">
      <c r="B141" s="2"/>
      <c r="C141" s="2"/>
      <c r="D141" s="2"/>
      <c r="E141" s="24" t="s">
        <v>48</v>
      </c>
      <c r="F141" s="132">
        <f>$F$3</f>
        <v>1</v>
      </c>
      <c r="G141" s="132"/>
      <c r="H141" s="19" t="s">
        <v>49</v>
      </c>
      <c r="I141" s="132" t="str">
        <f>$I$3</f>
        <v>〇〇　〇〇</v>
      </c>
      <c r="J141" s="132"/>
      <c r="K141" s="133"/>
    </row>
    <row r="142" spans="1:21" ht="12" customHeight="1"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21" ht="13.5" thickBot="1">
      <c r="A143" s="1">
        <f>A130+1</f>
        <v>13</v>
      </c>
      <c r="B143" s="2" t="s">
        <v>40</v>
      </c>
      <c r="C143" s="18">
        <f>IF(A143&lt;$A$4,A143,"")</f>
        <v>13</v>
      </c>
      <c r="D143" s="18"/>
      <c r="M143" s="2">
        <f>C143</f>
        <v>13</v>
      </c>
      <c r="N143" s="31" t="str">
        <f>C147</f>
        <v/>
      </c>
      <c r="O143" s="31" t="str">
        <f>C148</f>
        <v/>
      </c>
      <c r="P143" s="31" t="str">
        <f>C149</f>
        <v/>
      </c>
      <c r="Q143" s="1" t="str">
        <f>C145</f>
        <v/>
      </c>
      <c r="R143" s="32">
        <f>J148</f>
        <v>0</v>
      </c>
      <c r="S143" s="2" t="str">
        <f>IF(C144=$S$4,H144,"")</f>
        <v/>
      </c>
      <c r="T143" s="2" t="str">
        <f>IF(C144=$T$4,H144,"")</f>
        <v/>
      </c>
      <c r="U143" s="2" t="str">
        <f>IF(B151="","","○")</f>
        <v/>
      </c>
    </row>
    <row r="144" spans="1:21" ht="20.149999999999999" customHeight="1">
      <c r="B144" s="25" t="s">
        <v>4</v>
      </c>
      <c r="C144" s="28" t="str">
        <f>IF(C143="","",VLOOKUP(C143,'（様式２）年間指導計画書（記入用）'!$B$12:$U$111,15,FALSE))</f>
        <v/>
      </c>
      <c r="D144" s="29" t="s">
        <v>50</v>
      </c>
      <c r="E144" s="89" t="s">
        <v>19</v>
      </c>
      <c r="F144" s="89"/>
      <c r="G144" s="89"/>
      <c r="H144" s="30">
        <f>IF(C143="","",VLOOKUP(C143,'（様式２）年間指導計画書（記入用）'!$B$12:$S$111,17,FALSE))</f>
        <v>0</v>
      </c>
      <c r="I144" s="89" t="s">
        <v>41</v>
      </c>
      <c r="J144" s="89" t="s">
        <v>42</v>
      </c>
      <c r="K144" s="26" t="s">
        <v>43</v>
      </c>
    </row>
    <row r="145" spans="1:21" ht="20.149999999999999" customHeight="1">
      <c r="B145" s="90" t="s">
        <v>0</v>
      </c>
      <c r="C145" s="124" t="str">
        <f>IF(C143="","",VLOOKUP(C143,'（様式２）年間指導計画書（記入用）'!$B$12:$S$111,5,FALSE))</f>
        <v/>
      </c>
      <c r="D145" s="124"/>
      <c r="E145" s="124"/>
      <c r="F145" s="124"/>
      <c r="G145" s="124"/>
      <c r="H145" s="124"/>
      <c r="I145" s="52"/>
      <c r="J145" s="52"/>
      <c r="K145" s="27" t="s">
        <v>44</v>
      </c>
    </row>
    <row r="146" spans="1:21" ht="20.149999999999999" customHeight="1">
      <c r="B146" s="90"/>
      <c r="C146" s="125">
        <f>IF(C143="","",VLOOKUP(C143,'（様式２）年間指導計画書（記入用）'!$B$12:$S$111,14,FALSE))</f>
        <v>0</v>
      </c>
      <c r="D146" s="125"/>
      <c r="E146" s="125"/>
      <c r="F146" s="125"/>
      <c r="G146" s="125"/>
      <c r="H146" s="125"/>
      <c r="I146" s="52" t="s">
        <v>21</v>
      </c>
      <c r="J146" s="52" t="s">
        <v>21</v>
      </c>
      <c r="K146" s="93" t="s">
        <v>21</v>
      </c>
    </row>
    <row r="147" spans="1:21" ht="20.149999999999999" customHeight="1">
      <c r="B147" s="94" t="s">
        <v>1</v>
      </c>
      <c r="C147" s="120" t="str">
        <f>IF(L147=0,"",L147)</f>
        <v/>
      </c>
      <c r="D147" s="121"/>
      <c r="E147" s="98"/>
      <c r="F147" s="98"/>
      <c r="G147" s="17" t="s">
        <v>38</v>
      </c>
      <c r="H147" s="42"/>
      <c r="I147" s="52"/>
      <c r="J147" s="52"/>
      <c r="K147" s="93"/>
      <c r="L147" s="1">
        <f>IF(C143="",0,VLOOKUP(C143,'（様式２）年間指導計画書（記入用）'!$B$12:$S$111,2,FALSE))</f>
        <v>0</v>
      </c>
    </row>
    <row r="148" spans="1:21" ht="20.149999999999999" customHeight="1">
      <c r="B148" s="94"/>
      <c r="C148" s="122" t="str">
        <f>IF(L148=0,"",L148)</f>
        <v/>
      </c>
      <c r="D148" s="123"/>
      <c r="E148" s="101"/>
      <c r="F148" s="101"/>
      <c r="G148" s="2" t="str">
        <f>IF(E148="","","～")</f>
        <v/>
      </c>
      <c r="H148" s="41"/>
      <c r="I148" s="52" t="s">
        <v>45</v>
      </c>
      <c r="J148" s="126">
        <f>IF(C143="","",VLOOKUP(C143,'（様式２）年間指導計画書（記入用）'!$B$12:$S$111,10,FALSE))</f>
        <v>0</v>
      </c>
      <c r="K148" s="127"/>
      <c r="L148" s="1">
        <f>IF(C143="",0,VLOOKUP(C143,'（様式２）年間指導計画書（記入用）'!$B$12:$S$111,3,FALSE))</f>
        <v>0</v>
      </c>
    </row>
    <row r="149" spans="1:21" ht="20.149999999999999" customHeight="1" thickBot="1">
      <c r="B149" s="95"/>
      <c r="C149" s="130" t="str">
        <f>IF(L149=0,"",L149)</f>
        <v/>
      </c>
      <c r="D149" s="131"/>
      <c r="E149" s="101"/>
      <c r="F149" s="101"/>
      <c r="G149" s="2" t="str">
        <f>IF(E149="","","～")</f>
        <v/>
      </c>
      <c r="H149" s="41"/>
      <c r="I149" s="102"/>
      <c r="J149" s="128"/>
      <c r="K149" s="129"/>
      <c r="L149" s="1">
        <f>IF(C143="",0,VLOOKUP(C143,'（様式２）年間指導計画書（記入用）'!$B$12:$S$111,4,FALSE))</f>
        <v>0</v>
      </c>
    </row>
    <row r="150" spans="1:21" ht="20.149999999999999" customHeight="1" thickTop="1">
      <c r="B150" s="109" t="s">
        <v>46</v>
      </c>
      <c r="C150" s="110"/>
      <c r="D150" s="110"/>
      <c r="E150" s="110"/>
      <c r="F150" s="110"/>
      <c r="G150" s="110"/>
      <c r="H150" s="110"/>
      <c r="I150" s="110"/>
      <c r="J150" s="110"/>
      <c r="K150" s="111"/>
    </row>
    <row r="151" spans="1:21" ht="170.15" customHeight="1" thickBot="1">
      <c r="B151" s="112"/>
      <c r="C151" s="113"/>
      <c r="D151" s="113"/>
      <c r="E151" s="113"/>
      <c r="F151" s="113"/>
      <c r="G151" s="113"/>
      <c r="H151" s="113"/>
      <c r="I151" s="113"/>
      <c r="J151" s="113"/>
      <c r="K151" s="114"/>
    </row>
    <row r="152" spans="1:21" ht="20.149999999999999" customHeight="1"/>
    <row r="153" spans="1:21" ht="13.5" thickBot="1">
      <c r="A153" s="1">
        <f>A143+1</f>
        <v>14</v>
      </c>
      <c r="B153" s="2" t="s">
        <v>40</v>
      </c>
      <c r="C153" s="18">
        <f>IF(A153&lt;$A$4,A153,"")</f>
        <v>14</v>
      </c>
      <c r="D153" s="18"/>
      <c r="M153" s="2">
        <f>C153</f>
        <v>14</v>
      </c>
      <c r="N153" s="31" t="str">
        <f>C157</f>
        <v/>
      </c>
      <c r="O153" s="31" t="str">
        <f>C158</f>
        <v/>
      </c>
      <c r="P153" s="31" t="str">
        <f>C159</f>
        <v/>
      </c>
      <c r="Q153" s="1" t="str">
        <f>C155</f>
        <v/>
      </c>
      <c r="R153" s="32">
        <f>J158</f>
        <v>0</v>
      </c>
      <c r="S153" s="2" t="str">
        <f>IF(C154=$S$4,H154,"")</f>
        <v/>
      </c>
      <c r="T153" s="2" t="str">
        <f>IF(C154=$T$4,H154,"")</f>
        <v/>
      </c>
      <c r="U153" s="2" t="str">
        <f>IF(B161="","","○")</f>
        <v/>
      </c>
    </row>
    <row r="154" spans="1:21" ht="20.149999999999999" customHeight="1">
      <c r="B154" s="25" t="s">
        <v>4</v>
      </c>
      <c r="C154" s="28" t="str">
        <f>IF(C153="","",VLOOKUP(C153,'（様式２）年間指導計画書（記入用）'!$B$12:$U$111,15,FALSE))</f>
        <v/>
      </c>
      <c r="D154" s="29" t="s">
        <v>50</v>
      </c>
      <c r="E154" s="89" t="s">
        <v>19</v>
      </c>
      <c r="F154" s="89"/>
      <c r="G154" s="89"/>
      <c r="H154" s="30">
        <f>IF(C153="","",VLOOKUP(C153,'（様式２）年間指導計画書（記入用）'!$B$12:$S$111,17,FALSE))</f>
        <v>0</v>
      </c>
      <c r="I154" s="89" t="s">
        <v>41</v>
      </c>
      <c r="J154" s="89" t="s">
        <v>42</v>
      </c>
      <c r="K154" s="26" t="s">
        <v>43</v>
      </c>
    </row>
    <row r="155" spans="1:21" ht="20.149999999999999" customHeight="1">
      <c r="B155" s="90" t="s">
        <v>0</v>
      </c>
      <c r="C155" s="124" t="str">
        <f>IF(C153="","",VLOOKUP(C153,'（様式２）年間指導計画書（記入用）'!$B$12:$S$111,5,FALSE))</f>
        <v/>
      </c>
      <c r="D155" s="124"/>
      <c r="E155" s="124"/>
      <c r="F155" s="124"/>
      <c r="G155" s="124"/>
      <c r="H155" s="124"/>
      <c r="I155" s="52"/>
      <c r="J155" s="52"/>
      <c r="K155" s="27" t="s">
        <v>44</v>
      </c>
    </row>
    <row r="156" spans="1:21" ht="20.149999999999999" customHeight="1">
      <c r="B156" s="90"/>
      <c r="C156" s="125">
        <f>IF(C153="","",VLOOKUP(C153,'（様式２）年間指導計画書（記入用）'!$B$12:$S$111,14,FALSE))</f>
        <v>0</v>
      </c>
      <c r="D156" s="125"/>
      <c r="E156" s="125"/>
      <c r="F156" s="125"/>
      <c r="G156" s="125"/>
      <c r="H156" s="125"/>
      <c r="I156" s="52" t="s">
        <v>21</v>
      </c>
      <c r="J156" s="52" t="s">
        <v>21</v>
      </c>
      <c r="K156" s="93" t="s">
        <v>21</v>
      </c>
    </row>
    <row r="157" spans="1:21" ht="20.149999999999999" customHeight="1">
      <c r="B157" s="94" t="s">
        <v>1</v>
      </c>
      <c r="C157" s="120" t="str">
        <f>IF(L157=0,"",L157)</f>
        <v/>
      </c>
      <c r="D157" s="121"/>
      <c r="E157" s="98"/>
      <c r="F157" s="98"/>
      <c r="G157" s="17" t="s">
        <v>38</v>
      </c>
      <c r="H157" s="42"/>
      <c r="I157" s="52"/>
      <c r="J157" s="52"/>
      <c r="K157" s="93"/>
      <c r="L157" s="1">
        <f>IF(C153="",0,VLOOKUP(C153,'（様式２）年間指導計画書（記入用）'!$B$12:$S$111,2,FALSE))</f>
        <v>0</v>
      </c>
    </row>
    <row r="158" spans="1:21" ht="20.149999999999999" customHeight="1">
      <c r="B158" s="94"/>
      <c r="C158" s="122" t="str">
        <f>IF(L158=0,"",L158)</f>
        <v/>
      </c>
      <c r="D158" s="123"/>
      <c r="E158" s="101"/>
      <c r="F158" s="101"/>
      <c r="G158" s="2" t="str">
        <f>IF(E158="","","～")</f>
        <v/>
      </c>
      <c r="H158" s="41"/>
      <c r="I158" s="52" t="s">
        <v>45</v>
      </c>
      <c r="J158" s="126">
        <f>IF(C153="","",VLOOKUP(C153,'（様式２）年間指導計画書（記入用）'!$B$12:$S$111,10,FALSE))</f>
        <v>0</v>
      </c>
      <c r="K158" s="127"/>
      <c r="L158" s="1">
        <f>IF(C153="",0,VLOOKUP(C153,'（様式２）年間指導計画書（記入用）'!$B$12:$S$111,3,FALSE))</f>
        <v>0</v>
      </c>
    </row>
    <row r="159" spans="1:21" ht="20.149999999999999" customHeight="1" thickBot="1">
      <c r="B159" s="95"/>
      <c r="C159" s="130" t="str">
        <f>IF(L159=0,"",L159)</f>
        <v/>
      </c>
      <c r="D159" s="131"/>
      <c r="E159" s="101"/>
      <c r="F159" s="101"/>
      <c r="G159" s="2" t="str">
        <f>IF(E159="","","～")</f>
        <v/>
      </c>
      <c r="H159" s="41"/>
      <c r="I159" s="102"/>
      <c r="J159" s="128"/>
      <c r="K159" s="129"/>
      <c r="L159" s="1">
        <f>IF(C153="",0,VLOOKUP(C153,'（様式２）年間指導計画書（記入用）'!$B$12:$S$111,4,FALSE))</f>
        <v>0</v>
      </c>
    </row>
    <row r="160" spans="1:21" ht="20.149999999999999" customHeight="1" thickTop="1">
      <c r="B160" s="109" t="s">
        <v>46</v>
      </c>
      <c r="C160" s="110"/>
      <c r="D160" s="110"/>
      <c r="E160" s="110"/>
      <c r="F160" s="110"/>
      <c r="G160" s="110"/>
      <c r="H160" s="110"/>
      <c r="I160" s="110"/>
      <c r="J160" s="110"/>
      <c r="K160" s="111"/>
    </row>
    <row r="161" spans="1:21" ht="170.15" customHeight="1" thickBot="1">
      <c r="B161" s="112"/>
      <c r="C161" s="113"/>
      <c r="D161" s="113"/>
      <c r="E161" s="113"/>
      <c r="F161" s="113"/>
      <c r="G161" s="113"/>
      <c r="H161" s="113"/>
      <c r="I161" s="113"/>
      <c r="J161" s="113"/>
      <c r="K161" s="114"/>
    </row>
    <row r="162" spans="1:21" ht="16.5">
      <c r="B162" s="78" t="s">
        <v>47</v>
      </c>
      <c r="C162" s="78"/>
      <c r="D162" s="78"/>
      <c r="E162" s="78"/>
      <c r="F162" s="78"/>
      <c r="G162" s="78"/>
      <c r="H162" s="78"/>
      <c r="I162" s="78"/>
      <c r="J162" s="78"/>
      <c r="K162" s="78"/>
    </row>
    <row r="163" spans="1:21" ht="12" customHeight="1" thickBot="1">
      <c r="B163" s="23"/>
      <c r="C163" s="23"/>
      <c r="D163" s="23"/>
      <c r="E163" s="23"/>
      <c r="F163" s="23"/>
      <c r="G163" s="23"/>
      <c r="H163" s="23"/>
      <c r="I163" s="23"/>
      <c r="J163" s="23"/>
      <c r="K163" s="23"/>
    </row>
    <row r="164" spans="1:21" ht="25" customHeight="1" thickBot="1">
      <c r="B164" s="2"/>
      <c r="C164" s="2"/>
      <c r="D164" s="2"/>
      <c r="E164" s="24" t="s">
        <v>48</v>
      </c>
      <c r="F164" s="132">
        <f>$F$3</f>
        <v>1</v>
      </c>
      <c r="G164" s="132"/>
      <c r="H164" s="19" t="s">
        <v>49</v>
      </c>
      <c r="I164" s="132" t="str">
        <f>$I$3</f>
        <v>〇〇　〇〇</v>
      </c>
      <c r="J164" s="132"/>
      <c r="K164" s="133"/>
    </row>
    <row r="165" spans="1:21" ht="12" customHeight="1"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21" ht="13.5" thickBot="1">
      <c r="A166" s="1">
        <f>A153+1</f>
        <v>15</v>
      </c>
      <c r="B166" s="2" t="s">
        <v>40</v>
      </c>
      <c r="C166" s="18">
        <f>IF(A166&lt;$A$4,A166,"")</f>
        <v>15</v>
      </c>
      <c r="D166" s="18"/>
      <c r="M166" s="2">
        <f>C166</f>
        <v>15</v>
      </c>
      <c r="N166" s="31" t="str">
        <f>C170</f>
        <v/>
      </c>
      <c r="O166" s="31" t="str">
        <f>C171</f>
        <v/>
      </c>
      <c r="P166" s="31" t="str">
        <f>C172</f>
        <v/>
      </c>
      <c r="Q166" s="1" t="str">
        <f>C168</f>
        <v/>
      </c>
      <c r="R166" s="32">
        <f>J171</f>
        <v>0</v>
      </c>
      <c r="S166" s="2" t="str">
        <f>IF(C167=$S$4,H167,"")</f>
        <v/>
      </c>
      <c r="T166" s="2" t="str">
        <f>IF(C167=$T$4,H167,"")</f>
        <v/>
      </c>
      <c r="U166" s="2" t="str">
        <f>IF(B174="","","○")</f>
        <v/>
      </c>
    </row>
    <row r="167" spans="1:21" ht="20.149999999999999" customHeight="1">
      <c r="B167" s="25" t="s">
        <v>4</v>
      </c>
      <c r="C167" s="28" t="str">
        <f>IF(C166="","",VLOOKUP(C166,'（様式２）年間指導計画書（記入用）'!$B$12:$U$111,15,FALSE))</f>
        <v/>
      </c>
      <c r="D167" s="29" t="s">
        <v>50</v>
      </c>
      <c r="E167" s="89" t="s">
        <v>19</v>
      </c>
      <c r="F167" s="89"/>
      <c r="G167" s="89"/>
      <c r="H167" s="30">
        <f>IF(C166="","",VLOOKUP(C166,'（様式２）年間指導計画書（記入用）'!$B$12:$S$111,17,FALSE))</f>
        <v>0</v>
      </c>
      <c r="I167" s="89" t="s">
        <v>41</v>
      </c>
      <c r="J167" s="89" t="s">
        <v>42</v>
      </c>
      <c r="K167" s="26" t="s">
        <v>43</v>
      </c>
    </row>
    <row r="168" spans="1:21" ht="20.149999999999999" customHeight="1">
      <c r="B168" s="90" t="s">
        <v>0</v>
      </c>
      <c r="C168" s="124" t="str">
        <f>IF(C166="","",VLOOKUP(C166,'（様式２）年間指導計画書（記入用）'!$B$12:$S$111,5,FALSE))</f>
        <v/>
      </c>
      <c r="D168" s="124"/>
      <c r="E168" s="124"/>
      <c r="F168" s="124"/>
      <c r="G168" s="124"/>
      <c r="H168" s="124"/>
      <c r="I168" s="52"/>
      <c r="J168" s="52"/>
      <c r="K168" s="27" t="s">
        <v>44</v>
      </c>
    </row>
    <row r="169" spans="1:21" ht="20.149999999999999" customHeight="1">
      <c r="B169" s="90"/>
      <c r="C169" s="125">
        <f>IF(C166="","",VLOOKUP(C166,'（様式２）年間指導計画書（記入用）'!$B$12:$S$111,14,FALSE))</f>
        <v>0</v>
      </c>
      <c r="D169" s="125"/>
      <c r="E169" s="125"/>
      <c r="F169" s="125"/>
      <c r="G169" s="125"/>
      <c r="H169" s="125"/>
      <c r="I169" s="52" t="s">
        <v>21</v>
      </c>
      <c r="J169" s="52" t="s">
        <v>21</v>
      </c>
      <c r="K169" s="93" t="s">
        <v>21</v>
      </c>
    </row>
    <row r="170" spans="1:21" ht="20.149999999999999" customHeight="1">
      <c r="B170" s="94" t="s">
        <v>1</v>
      </c>
      <c r="C170" s="120" t="str">
        <f>IF(L170=0,"",L170)</f>
        <v/>
      </c>
      <c r="D170" s="121"/>
      <c r="E170" s="98"/>
      <c r="F170" s="98"/>
      <c r="G170" s="17" t="s">
        <v>38</v>
      </c>
      <c r="H170" s="42"/>
      <c r="I170" s="52"/>
      <c r="J170" s="52"/>
      <c r="K170" s="93"/>
      <c r="L170" s="1">
        <f>IF(C166="",0,VLOOKUP(C166,'（様式２）年間指導計画書（記入用）'!$B$12:$S$111,2,FALSE))</f>
        <v>0</v>
      </c>
    </row>
    <row r="171" spans="1:21" ht="20.149999999999999" customHeight="1">
      <c r="B171" s="94"/>
      <c r="C171" s="122" t="str">
        <f>IF(L171=0,"",L171)</f>
        <v/>
      </c>
      <c r="D171" s="123"/>
      <c r="E171" s="101"/>
      <c r="F171" s="101"/>
      <c r="G171" s="2" t="str">
        <f>IF(E171="","","～")</f>
        <v/>
      </c>
      <c r="H171" s="41"/>
      <c r="I171" s="52" t="s">
        <v>45</v>
      </c>
      <c r="J171" s="126">
        <f>IF(C166="","",VLOOKUP(C166,'（様式２）年間指導計画書（記入用）'!$B$12:$S$111,10,FALSE))</f>
        <v>0</v>
      </c>
      <c r="K171" s="127"/>
      <c r="L171" s="1">
        <f>IF(C166="",0,VLOOKUP(C166,'（様式２）年間指導計画書（記入用）'!$B$12:$S$111,3,FALSE))</f>
        <v>0</v>
      </c>
    </row>
    <row r="172" spans="1:21" ht="20.149999999999999" customHeight="1" thickBot="1">
      <c r="B172" s="95"/>
      <c r="C172" s="130" t="str">
        <f>IF(L172=0,"",L172)</f>
        <v/>
      </c>
      <c r="D172" s="131"/>
      <c r="E172" s="101"/>
      <c r="F172" s="101"/>
      <c r="G172" s="2" t="str">
        <f>IF(E172="","","～")</f>
        <v/>
      </c>
      <c r="H172" s="41"/>
      <c r="I172" s="102"/>
      <c r="J172" s="128"/>
      <c r="K172" s="129"/>
      <c r="L172" s="1">
        <f>IF(C166="",0,VLOOKUP(C166,'（様式２）年間指導計画書（記入用）'!$B$12:$S$111,4,FALSE))</f>
        <v>0</v>
      </c>
    </row>
    <row r="173" spans="1:21" ht="20.149999999999999" customHeight="1" thickTop="1">
      <c r="B173" s="109" t="s">
        <v>46</v>
      </c>
      <c r="C173" s="110"/>
      <c r="D173" s="110"/>
      <c r="E173" s="110"/>
      <c r="F173" s="110"/>
      <c r="G173" s="110"/>
      <c r="H173" s="110"/>
      <c r="I173" s="110"/>
      <c r="J173" s="110"/>
      <c r="K173" s="111"/>
    </row>
    <row r="174" spans="1:21" ht="170.15" customHeight="1" thickBot="1">
      <c r="B174" s="112"/>
      <c r="C174" s="113"/>
      <c r="D174" s="113"/>
      <c r="E174" s="113"/>
      <c r="F174" s="113"/>
      <c r="G174" s="113"/>
      <c r="H174" s="113"/>
      <c r="I174" s="113"/>
      <c r="J174" s="113"/>
      <c r="K174" s="114"/>
    </row>
    <row r="175" spans="1:21" ht="20.149999999999999" customHeight="1"/>
    <row r="176" spans="1:21" ht="13.5" thickBot="1">
      <c r="A176" s="1">
        <f>A166+1</f>
        <v>16</v>
      </c>
      <c r="B176" s="2" t="s">
        <v>40</v>
      </c>
      <c r="C176" s="18">
        <f>IF(A176&lt;$A$4,A176,"")</f>
        <v>16</v>
      </c>
      <c r="D176" s="18"/>
      <c r="M176" s="2">
        <f>C176</f>
        <v>16</v>
      </c>
      <c r="N176" s="31" t="str">
        <f>C180</f>
        <v/>
      </c>
      <c r="O176" s="31" t="str">
        <f>C181</f>
        <v/>
      </c>
      <c r="P176" s="31" t="str">
        <f>C182</f>
        <v/>
      </c>
      <c r="Q176" s="1" t="str">
        <f>C178</f>
        <v/>
      </c>
      <c r="R176" s="32">
        <f>J181</f>
        <v>0</v>
      </c>
      <c r="S176" s="2" t="str">
        <f>IF(C177=$S$4,H177,"")</f>
        <v/>
      </c>
      <c r="T176" s="2" t="str">
        <f>IF(C177=$T$4,H177,"")</f>
        <v/>
      </c>
      <c r="U176" s="2" t="str">
        <f>IF(B184="","","○")</f>
        <v/>
      </c>
    </row>
    <row r="177" spans="1:21" ht="20.149999999999999" customHeight="1">
      <c r="B177" s="25" t="s">
        <v>4</v>
      </c>
      <c r="C177" s="28" t="str">
        <f>IF(C176="","",VLOOKUP(C176,'（様式２）年間指導計画書（記入用）'!$B$12:$U$111,15,FALSE))</f>
        <v/>
      </c>
      <c r="D177" s="29" t="s">
        <v>50</v>
      </c>
      <c r="E177" s="89" t="s">
        <v>19</v>
      </c>
      <c r="F177" s="89"/>
      <c r="G177" s="89"/>
      <c r="H177" s="30">
        <f>IF(C176="","",VLOOKUP(C176,'（様式２）年間指導計画書（記入用）'!$B$12:$S$111,17,FALSE))</f>
        <v>0</v>
      </c>
      <c r="I177" s="89" t="s">
        <v>41</v>
      </c>
      <c r="J177" s="89" t="s">
        <v>42</v>
      </c>
      <c r="K177" s="26" t="s">
        <v>43</v>
      </c>
    </row>
    <row r="178" spans="1:21" ht="20.149999999999999" customHeight="1">
      <c r="B178" s="90" t="s">
        <v>0</v>
      </c>
      <c r="C178" s="124" t="str">
        <f>IF(C176="","",VLOOKUP(C176,'（様式２）年間指導計画書（記入用）'!$B$12:$S$111,5,FALSE))</f>
        <v/>
      </c>
      <c r="D178" s="124"/>
      <c r="E178" s="124"/>
      <c r="F178" s="124"/>
      <c r="G178" s="124"/>
      <c r="H178" s="124"/>
      <c r="I178" s="52"/>
      <c r="J178" s="52"/>
      <c r="K178" s="27" t="s">
        <v>44</v>
      </c>
    </row>
    <row r="179" spans="1:21" ht="20.149999999999999" customHeight="1">
      <c r="B179" s="90"/>
      <c r="C179" s="125">
        <f>IF(C176="","",VLOOKUP(C176,'（様式２）年間指導計画書（記入用）'!$B$12:$S$111,14,FALSE))</f>
        <v>0</v>
      </c>
      <c r="D179" s="125"/>
      <c r="E179" s="125"/>
      <c r="F179" s="125"/>
      <c r="G179" s="125"/>
      <c r="H179" s="125"/>
      <c r="I179" s="52" t="s">
        <v>21</v>
      </c>
      <c r="J179" s="52" t="s">
        <v>21</v>
      </c>
      <c r="K179" s="93" t="s">
        <v>21</v>
      </c>
    </row>
    <row r="180" spans="1:21" ht="20.149999999999999" customHeight="1">
      <c r="B180" s="94" t="s">
        <v>1</v>
      </c>
      <c r="C180" s="120" t="str">
        <f>IF(L180=0,"",L180)</f>
        <v/>
      </c>
      <c r="D180" s="121"/>
      <c r="E180" s="98"/>
      <c r="F180" s="98"/>
      <c r="G180" s="17" t="s">
        <v>38</v>
      </c>
      <c r="H180" s="42"/>
      <c r="I180" s="52"/>
      <c r="J180" s="52"/>
      <c r="K180" s="93"/>
      <c r="L180" s="1">
        <f>IF(C176="",0,VLOOKUP(C176,'（様式２）年間指導計画書（記入用）'!$B$12:$S$111,2,FALSE))</f>
        <v>0</v>
      </c>
    </row>
    <row r="181" spans="1:21" ht="20.149999999999999" customHeight="1">
      <c r="B181" s="94"/>
      <c r="C181" s="122" t="str">
        <f>IF(L181=0,"",L181)</f>
        <v/>
      </c>
      <c r="D181" s="123"/>
      <c r="E181" s="101"/>
      <c r="F181" s="101"/>
      <c r="G181" s="2" t="str">
        <f>IF(E181="","","～")</f>
        <v/>
      </c>
      <c r="H181" s="41"/>
      <c r="I181" s="52" t="s">
        <v>45</v>
      </c>
      <c r="J181" s="126">
        <f>IF(C176="","",VLOOKUP(C176,'（様式２）年間指導計画書（記入用）'!$B$12:$S$111,10,FALSE))</f>
        <v>0</v>
      </c>
      <c r="K181" s="127"/>
      <c r="L181" s="1">
        <f>IF(C176="",0,VLOOKUP(C176,'（様式２）年間指導計画書（記入用）'!$B$12:$S$111,3,FALSE))</f>
        <v>0</v>
      </c>
    </row>
    <row r="182" spans="1:21" ht="20.149999999999999" customHeight="1" thickBot="1">
      <c r="B182" s="95"/>
      <c r="C182" s="130" t="str">
        <f>IF(L182=0,"",L182)</f>
        <v/>
      </c>
      <c r="D182" s="131"/>
      <c r="E182" s="101"/>
      <c r="F182" s="101"/>
      <c r="G182" s="2" t="str">
        <f>IF(E182="","","～")</f>
        <v/>
      </c>
      <c r="H182" s="41"/>
      <c r="I182" s="102"/>
      <c r="J182" s="128"/>
      <c r="K182" s="129"/>
      <c r="L182" s="1">
        <f>IF(C176="",0,VLOOKUP(C176,'（様式２）年間指導計画書（記入用）'!$B$12:$S$111,4,FALSE))</f>
        <v>0</v>
      </c>
    </row>
    <row r="183" spans="1:21" ht="20.149999999999999" customHeight="1" thickTop="1">
      <c r="B183" s="109" t="s">
        <v>46</v>
      </c>
      <c r="C183" s="110"/>
      <c r="D183" s="110"/>
      <c r="E183" s="110"/>
      <c r="F183" s="110"/>
      <c r="G183" s="110"/>
      <c r="H183" s="110"/>
      <c r="I183" s="110"/>
      <c r="J183" s="110"/>
      <c r="K183" s="111"/>
    </row>
    <row r="184" spans="1:21" ht="170.15" customHeight="1" thickBot="1">
      <c r="B184" s="112"/>
      <c r="C184" s="113"/>
      <c r="D184" s="113"/>
      <c r="E184" s="113"/>
      <c r="F184" s="113"/>
      <c r="G184" s="113"/>
      <c r="H184" s="113"/>
      <c r="I184" s="113"/>
      <c r="J184" s="113"/>
      <c r="K184" s="114"/>
    </row>
    <row r="185" spans="1:21" ht="16.5">
      <c r="B185" s="78" t="s">
        <v>47</v>
      </c>
      <c r="C185" s="78"/>
      <c r="D185" s="78"/>
      <c r="E185" s="78"/>
      <c r="F185" s="78"/>
      <c r="G185" s="78"/>
      <c r="H185" s="78"/>
      <c r="I185" s="78"/>
      <c r="J185" s="78"/>
      <c r="K185" s="78"/>
    </row>
    <row r="186" spans="1:21" ht="12" customHeight="1" thickBot="1">
      <c r="B186" s="23"/>
      <c r="C186" s="23"/>
      <c r="D186" s="23"/>
      <c r="E186" s="23"/>
      <c r="F186" s="23"/>
      <c r="G186" s="23"/>
      <c r="H186" s="23"/>
      <c r="I186" s="23"/>
      <c r="J186" s="23"/>
      <c r="K186" s="23"/>
    </row>
    <row r="187" spans="1:21" ht="25" customHeight="1" thickBot="1">
      <c r="B187" s="2"/>
      <c r="C187" s="2"/>
      <c r="D187" s="2"/>
      <c r="E187" s="24" t="s">
        <v>48</v>
      </c>
      <c r="F187" s="132">
        <f>$F$3</f>
        <v>1</v>
      </c>
      <c r="G187" s="132"/>
      <c r="H187" s="19" t="s">
        <v>49</v>
      </c>
      <c r="I187" s="132" t="str">
        <f>$I$3</f>
        <v>〇〇　〇〇</v>
      </c>
      <c r="J187" s="132"/>
      <c r="K187" s="133"/>
    </row>
    <row r="188" spans="1:21" ht="12" customHeight="1"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21" ht="13.5" thickBot="1">
      <c r="A189" s="1">
        <f>A176+1</f>
        <v>17</v>
      </c>
      <c r="B189" s="2" t="s">
        <v>40</v>
      </c>
      <c r="C189" s="18">
        <f>IF(A189&lt;$A$4,A189,"")</f>
        <v>17</v>
      </c>
      <c r="D189" s="18"/>
      <c r="M189" s="2">
        <f>C189</f>
        <v>17</v>
      </c>
      <c r="N189" s="31" t="str">
        <f>C193</f>
        <v/>
      </c>
      <c r="O189" s="31" t="str">
        <f>C194</f>
        <v/>
      </c>
      <c r="P189" s="31" t="str">
        <f>C195</f>
        <v/>
      </c>
      <c r="Q189" s="1" t="str">
        <f>C191</f>
        <v/>
      </c>
      <c r="R189" s="32">
        <f>J194</f>
        <v>0</v>
      </c>
      <c r="S189" s="2" t="str">
        <f>IF(C190=$S$4,H190,"")</f>
        <v/>
      </c>
      <c r="T189" s="2" t="str">
        <f>IF(C190=$T$4,H190,"")</f>
        <v/>
      </c>
      <c r="U189" s="2" t="str">
        <f>IF(B197="","","○")</f>
        <v/>
      </c>
    </row>
    <row r="190" spans="1:21" ht="20.149999999999999" customHeight="1">
      <c r="B190" s="25" t="s">
        <v>4</v>
      </c>
      <c r="C190" s="28" t="str">
        <f>IF(C189="","",VLOOKUP(C189,'（様式２）年間指導計画書（記入用）'!$B$12:$U$111,15,FALSE))</f>
        <v/>
      </c>
      <c r="D190" s="29" t="s">
        <v>50</v>
      </c>
      <c r="E190" s="89" t="s">
        <v>19</v>
      </c>
      <c r="F190" s="89"/>
      <c r="G190" s="89"/>
      <c r="H190" s="30">
        <f>IF(C189="","",VLOOKUP(C189,'（様式２）年間指導計画書（記入用）'!$B$12:$S$111,17,FALSE))</f>
        <v>0</v>
      </c>
      <c r="I190" s="89" t="s">
        <v>41</v>
      </c>
      <c r="J190" s="89" t="s">
        <v>42</v>
      </c>
      <c r="K190" s="26" t="s">
        <v>43</v>
      </c>
    </row>
    <row r="191" spans="1:21" ht="20.149999999999999" customHeight="1">
      <c r="B191" s="90" t="s">
        <v>0</v>
      </c>
      <c r="C191" s="124" t="str">
        <f>IF(C189="","",VLOOKUP(C189,'（様式２）年間指導計画書（記入用）'!$B$12:$S$111,5,FALSE))</f>
        <v/>
      </c>
      <c r="D191" s="124"/>
      <c r="E191" s="124"/>
      <c r="F191" s="124"/>
      <c r="G191" s="124"/>
      <c r="H191" s="124"/>
      <c r="I191" s="52"/>
      <c r="J191" s="52"/>
      <c r="K191" s="27" t="s">
        <v>44</v>
      </c>
    </row>
    <row r="192" spans="1:21" ht="20.149999999999999" customHeight="1">
      <c r="B192" s="90"/>
      <c r="C192" s="125">
        <f>IF(C189="","",VLOOKUP(C189,'（様式２）年間指導計画書（記入用）'!$B$12:$S$111,14,FALSE))</f>
        <v>0</v>
      </c>
      <c r="D192" s="125"/>
      <c r="E192" s="125"/>
      <c r="F192" s="125"/>
      <c r="G192" s="125"/>
      <c r="H192" s="125"/>
      <c r="I192" s="52" t="s">
        <v>21</v>
      </c>
      <c r="J192" s="52" t="s">
        <v>21</v>
      </c>
      <c r="K192" s="93" t="s">
        <v>21</v>
      </c>
    </row>
    <row r="193" spans="1:21" ht="20.149999999999999" customHeight="1">
      <c r="B193" s="94" t="s">
        <v>1</v>
      </c>
      <c r="C193" s="120" t="str">
        <f>IF(L193=0,"",L193)</f>
        <v/>
      </c>
      <c r="D193" s="121"/>
      <c r="E193" s="98"/>
      <c r="F193" s="98"/>
      <c r="G193" s="17" t="s">
        <v>38</v>
      </c>
      <c r="H193" s="42"/>
      <c r="I193" s="52"/>
      <c r="J193" s="52"/>
      <c r="K193" s="93"/>
      <c r="L193" s="1">
        <f>IF(C189="",0,VLOOKUP(C189,'（様式２）年間指導計画書（記入用）'!$B$12:$S$111,2,FALSE))</f>
        <v>0</v>
      </c>
    </row>
    <row r="194" spans="1:21" ht="20.149999999999999" customHeight="1">
      <c r="B194" s="94"/>
      <c r="C194" s="122" t="str">
        <f>IF(L194=0,"",L194)</f>
        <v/>
      </c>
      <c r="D194" s="123"/>
      <c r="E194" s="101"/>
      <c r="F194" s="101"/>
      <c r="G194" s="2" t="str">
        <f>IF(E194="","","～")</f>
        <v/>
      </c>
      <c r="H194" s="41"/>
      <c r="I194" s="52" t="s">
        <v>45</v>
      </c>
      <c r="J194" s="126">
        <f>IF(C189="","",VLOOKUP(C189,'（様式２）年間指導計画書（記入用）'!$B$12:$S$111,10,FALSE))</f>
        <v>0</v>
      </c>
      <c r="K194" s="127"/>
      <c r="L194" s="1">
        <f>IF(C189="",0,VLOOKUP(C189,'（様式２）年間指導計画書（記入用）'!$B$12:$S$111,3,FALSE))</f>
        <v>0</v>
      </c>
    </row>
    <row r="195" spans="1:21" ht="20.149999999999999" customHeight="1" thickBot="1">
      <c r="B195" s="95"/>
      <c r="C195" s="130" t="str">
        <f>IF(L195=0,"",L195)</f>
        <v/>
      </c>
      <c r="D195" s="131"/>
      <c r="E195" s="101"/>
      <c r="F195" s="101"/>
      <c r="G195" s="2" t="str">
        <f>IF(E195="","","～")</f>
        <v/>
      </c>
      <c r="H195" s="41"/>
      <c r="I195" s="102"/>
      <c r="J195" s="128"/>
      <c r="K195" s="129"/>
      <c r="L195" s="1">
        <f>IF(C189="",0,VLOOKUP(C189,'（様式２）年間指導計画書（記入用）'!$B$12:$S$111,4,FALSE))</f>
        <v>0</v>
      </c>
    </row>
    <row r="196" spans="1:21" ht="20.149999999999999" customHeight="1" thickTop="1">
      <c r="B196" s="109" t="s">
        <v>46</v>
      </c>
      <c r="C196" s="110"/>
      <c r="D196" s="110"/>
      <c r="E196" s="110"/>
      <c r="F196" s="110"/>
      <c r="G196" s="110"/>
      <c r="H196" s="110"/>
      <c r="I196" s="110"/>
      <c r="J196" s="110"/>
      <c r="K196" s="111"/>
    </row>
    <row r="197" spans="1:21" ht="170.15" customHeight="1" thickBot="1">
      <c r="B197" s="112"/>
      <c r="C197" s="113"/>
      <c r="D197" s="113"/>
      <c r="E197" s="113"/>
      <c r="F197" s="113"/>
      <c r="G197" s="113"/>
      <c r="H197" s="113"/>
      <c r="I197" s="113"/>
      <c r="J197" s="113"/>
      <c r="K197" s="114"/>
    </row>
    <row r="198" spans="1:21" ht="20.149999999999999" customHeight="1"/>
    <row r="199" spans="1:21" ht="13.5" thickBot="1">
      <c r="A199" s="1">
        <f>A189+1</f>
        <v>18</v>
      </c>
      <c r="B199" s="2" t="s">
        <v>40</v>
      </c>
      <c r="C199" s="18">
        <f>IF(A199&lt;$A$4,A199,"")</f>
        <v>18</v>
      </c>
      <c r="D199" s="18"/>
      <c r="M199" s="2">
        <f>C199</f>
        <v>18</v>
      </c>
      <c r="N199" s="31" t="str">
        <f>C203</f>
        <v/>
      </c>
      <c r="O199" s="31" t="str">
        <f>C204</f>
        <v/>
      </c>
      <c r="P199" s="31" t="str">
        <f>C205</f>
        <v/>
      </c>
      <c r="Q199" s="1" t="str">
        <f>C201</f>
        <v/>
      </c>
      <c r="R199" s="32">
        <f>J204</f>
        <v>0</v>
      </c>
      <c r="S199" s="2" t="str">
        <f>IF(C200=$S$4,H200,"")</f>
        <v/>
      </c>
      <c r="T199" s="2" t="str">
        <f>IF(C200=$T$4,H200,"")</f>
        <v/>
      </c>
      <c r="U199" s="2" t="str">
        <f>IF(B207="","","○")</f>
        <v/>
      </c>
    </row>
    <row r="200" spans="1:21" ht="20.149999999999999" customHeight="1">
      <c r="B200" s="25" t="s">
        <v>4</v>
      </c>
      <c r="C200" s="28" t="str">
        <f>IF(C199="","",VLOOKUP(C199,'（様式２）年間指導計画書（記入用）'!$B$12:$U$111,15,FALSE))</f>
        <v/>
      </c>
      <c r="D200" s="29" t="s">
        <v>50</v>
      </c>
      <c r="E200" s="89" t="s">
        <v>19</v>
      </c>
      <c r="F200" s="89"/>
      <c r="G200" s="89"/>
      <c r="H200" s="30">
        <f>IF(C199="","",VLOOKUP(C199,'（様式２）年間指導計画書（記入用）'!$B$12:$S$111,17,FALSE))</f>
        <v>0</v>
      </c>
      <c r="I200" s="89" t="s">
        <v>41</v>
      </c>
      <c r="J200" s="89" t="s">
        <v>42</v>
      </c>
      <c r="K200" s="26" t="s">
        <v>43</v>
      </c>
    </row>
    <row r="201" spans="1:21" ht="20.149999999999999" customHeight="1">
      <c r="B201" s="90" t="s">
        <v>0</v>
      </c>
      <c r="C201" s="124" t="str">
        <f>IF(C199="","",VLOOKUP(C199,'（様式２）年間指導計画書（記入用）'!$B$12:$S$111,5,FALSE))</f>
        <v/>
      </c>
      <c r="D201" s="124"/>
      <c r="E201" s="124"/>
      <c r="F201" s="124"/>
      <c r="G201" s="124"/>
      <c r="H201" s="124"/>
      <c r="I201" s="52"/>
      <c r="J201" s="52"/>
      <c r="K201" s="27" t="s">
        <v>44</v>
      </c>
    </row>
    <row r="202" spans="1:21" ht="20.149999999999999" customHeight="1">
      <c r="B202" s="90"/>
      <c r="C202" s="125">
        <f>IF(C199="","",VLOOKUP(C199,'（様式２）年間指導計画書（記入用）'!$B$12:$S$111,14,FALSE))</f>
        <v>0</v>
      </c>
      <c r="D202" s="125"/>
      <c r="E202" s="125"/>
      <c r="F202" s="125"/>
      <c r="G202" s="125"/>
      <c r="H202" s="125"/>
      <c r="I202" s="52" t="s">
        <v>21</v>
      </c>
      <c r="J202" s="52" t="s">
        <v>21</v>
      </c>
      <c r="K202" s="93" t="s">
        <v>21</v>
      </c>
    </row>
    <row r="203" spans="1:21" ht="20.149999999999999" customHeight="1">
      <c r="B203" s="94" t="s">
        <v>1</v>
      </c>
      <c r="C203" s="120" t="str">
        <f>IF(L203=0,"",L203)</f>
        <v/>
      </c>
      <c r="D203" s="121"/>
      <c r="E203" s="98"/>
      <c r="F203" s="98"/>
      <c r="G203" s="17" t="s">
        <v>38</v>
      </c>
      <c r="H203" s="42"/>
      <c r="I203" s="52"/>
      <c r="J203" s="52"/>
      <c r="K203" s="93"/>
      <c r="L203" s="1">
        <f>IF(C199="",0,VLOOKUP(C199,'（様式２）年間指導計画書（記入用）'!$B$12:$S$111,2,FALSE))</f>
        <v>0</v>
      </c>
    </row>
    <row r="204" spans="1:21" ht="20.149999999999999" customHeight="1">
      <c r="B204" s="94"/>
      <c r="C204" s="122" t="str">
        <f>IF(L204=0,"",L204)</f>
        <v/>
      </c>
      <c r="D204" s="123"/>
      <c r="E204" s="101"/>
      <c r="F204" s="101"/>
      <c r="G204" s="2" t="str">
        <f>IF(E204="","","～")</f>
        <v/>
      </c>
      <c r="H204" s="41"/>
      <c r="I204" s="52" t="s">
        <v>45</v>
      </c>
      <c r="J204" s="126">
        <f>IF(C199="","",VLOOKUP(C199,'（様式２）年間指導計画書（記入用）'!$B$12:$S$111,10,FALSE))</f>
        <v>0</v>
      </c>
      <c r="K204" s="127"/>
      <c r="L204" s="1">
        <f>IF(C199="",0,VLOOKUP(C199,'（様式２）年間指導計画書（記入用）'!$B$12:$S$111,3,FALSE))</f>
        <v>0</v>
      </c>
    </row>
    <row r="205" spans="1:21" ht="20.149999999999999" customHeight="1" thickBot="1">
      <c r="B205" s="95"/>
      <c r="C205" s="130" t="str">
        <f>IF(L205=0,"",L205)</f>
        <v/>
      </c>
      <c r="D205" s="131"/>
      <c r="E205" s="101"/>
      <c r="F205" s="101"/>
      <c r="G205" s="2" t="str">
        <f>IF(E205="","","～")</f>
        <v/>
      </c>
      <c r="H205" s="41"/>
      <c r="I205" s="102"/>
      <c r="J205" s="128"/>
      <c r="K205" s="129"/>
      <c r="L205" s="1">
        <f>IF(C199="",0,VLOOKUP(C199,'（様式２）年間指導計画書（記入用）'!$B$12:$S$111,4,FALSE))</f>
        <v>0</v>
      </c>
    </row>
    <row r="206" spans="1:21" ht="20.149999999999999" customHeight="1" thickTop="1">
      <c r="B206" s="109" t="s">
        <v>46</v>
      </c>
      <c r="C206" s="110"/>
      <c r="D206" s="110"/>
      <c r="E206" s="110"/>
      <c r="F206" s="110"/>
      <c r="G206" s="110"/>
      <c r="H206" s="110"/>
      <c r="I206" s="110"/>
      <c r="J206" s="110"/>
      <c r="K206" s="111"/>
    </row>
    <row r="207" spans="1:21" ht="170.15" customHeight="1" thickBot="1">
      <c r="B207" s="112"/>
      <c r="C207" s="113"/>
      <c r="D207" s="113"/>
      <c r="E207" s="113"/>
      <c r="F207" s="113"/>
      <c r="G207" s="113"/>
      <c r="H207" s="113"/>
      <c r="I207" s="113"/>
      <c r="J207" s="113"/>
      <c r="K207" s="114"/>
    </row>
    <row r="208" spans="1:21" ht="16.5">
      <c r="B208" s="78" t="s">
        <v>47</v>
      </c>
      <c r="C208" s="78"/>
      <c r="D208" s="78"/>
      <c r="E208" s="78"/>
      <c r="F208" s="78"/>
      <c r="G208" s="78"/>
      <c r="H208" s="78"/>
      <c r="I208" s="78"/>
      <c r="J208" s="78"/>
      <c r="K208" s="78"/>
    </row>
    <row r="209" spans="1:21" ht="12" customHeight="1" thickBot="1">
      <c r="B209" s="23"/>
      <c r="C209" s="23"/>
      <c r="D209" s="23"/>
      <c r="E209" s="23"/>
      <c r="F209" s="23"/>
      <c r="G209" s="23"/>
      <c r="H209" s="23"/>
      <c r="I209" s="23"/>
      <c r="J209" s="23"/>
      <c r="K209" s="23"/>
    </row>
    <row r="210" spans="1:21" ht="25" customHeight="1" thickBot="1">
      <c r="B210" s="2"/>
      <c r="C210" s="2"/>
      <c r="D210" s="2"/>
      <c r="E210" s="24" t="s">
        <v>48</v>
      </c>
      <c r="F210" s="132">
        <f>$F$3</f>
        <v>1</v>
      </c>
      <c r="G210" s="132"/>
      <c r="H210" s="19" t="s">
        <v>49</v>
      </c>
      <c r="I210" s="132" t="str">
        <f>$I$3</f>
        <v>〇〇　〇〇</v>
      </c>
      <c r="J210" s="132"/>
      <c r="K210" s="133"/>
    </row>
    <row r="211" spans="1:21" ht="12" customHeight="1"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21" ht="13.5" thickBot="1">
      <c r="A212" s="1">
        <f>A199+1</f>
        <v>19</v>
      </c>
      <c r="B212" s="2" t="s">
        <v>40</v>
      </c>
      <c r="C212" s="18">
        <f>IF(A212&lt;$A$4,A212,"")</f>
        <v>19</v>
      </c>
      <c r="D212" s="18"/>
      <c r="M212" s="2">
        <f>C212</f>
        <v>19</v>
      </c>
      <c r="N212" s="31" t="str">
        <f>C216</f>
        <v/>
      </c>
      <c r="O212" s="31" t="str">
        <f>C217</f>
        <v/>
      </c>
      <c r="P212" s="31" t="str">
        <f>C218</f>
        <v/>
      </c>
      <c r="Q212" s="1" t="str">
        <f>C214</f>
        <v/>
      </c>
      <c r="R212" s="32">
        <f>J217</f>
        <v>0</v>
      </c>
      <c r="S212" s="2" t="str">
        <f>IF(C213=$S$4,H213,"")</f>
        <v/>
      </c>
      <c r="T212" s="2" t="str">
        <f>IF(C213=$T$4,H213,"")</f>
        <v/>
      </c>
      <c r="U212" s="2" t="str">
        <f>IF(B220="","","○")</f>
        <v/>
      </c>
    </row>
    <row r="213" spans="1:21" ht="20.149999999999999" customHeight="1">
      <c r="B213" s="25" t="s">
        <v>4</v>
      </c>
      <c r="C213" s="28" t="str">
        <f>IF(C212="","",VLOOKUP(C212,'（様式２）年間指導計画書（記入用）'!$B$12:$U$111,15,FALSE))</f>
        <v/>
      </c>
      <c r="D213" s="29" t="s">
        <v>50</v>
      </c>
      <c r="E213" s="89" t="s">
        <v>19</v>
      </c>
      <c r="F213" s="89"/>
      <c r="G213" s="89"/>
      <c r="H213" s="30">
        <f>IF(C212="","",VLOOKUP(C212,'（様式２）年間指導計画書（記入用）'!$B$12:$S$111,17,FALSE))</f>
        <v>0</v>
      </c>
      <c r="I213" s="89" t="s">
        <v>41</v>
      </c>
      <c r="J213" s="89" t="s">
        <v>42</v>
      </c>
      <c r="K213" s="26" t="s">
        <v>43</v>
      </c>
    </row>
    <row r="214" spans="1:21" ht="20.149999999999999" customHeight="1">
      <c r="B214" s="90" t="s">
        <v>0</v>
      </c>
      <c r="C214" s="124" t="str">
        <f>IF(C212="","",VLOOKUP(C212,'（様式２）年間指導計画書（記入用）'!$B$12:$S$111,5,FALSE))</f>
        <v/>
      </c>
      <c r="D214" s="124"/>
      <c r="E214" s="124"/>
      <c r="F214" s="124"/>
      <c r="G214" s="124"/>
      <c r="H214" s="124"/>
      <c r="I214" s="52"/>
      <c r="J214" s="52"/>
      <c r="K214" s="27" t="s">
        <v>44</v>
      </c>
    </row>
    <row r="215" spans="1:21" ht="20.149999999999999" customHeight="1">
      <c r="B215" s="90"/>
      <c r="C215" s="125">
        <f>IF(C212="","",VLOOKUP(C212,'（様式２）年間指導計画書（記入用）'!$B$12:$S$111,14,FALSE))</f>
        <v>0</v>
      </c>
      <c r="D215" s="125"/>
      <c r="E215" s="125"/>
      <c r="F215" s="125"/>
      <c r="G215" s="125"/>
      <c r="H215" s="125"/>
      <c r="I215" s="52" t="s">
        <v>21</v>
      </c>
      <c r="J215" s="52" t="s">
        <v>21</v>
      </c>
      <c r="K215" s="93" t="s">
        <v>21</v>
      </c>
    </row>
    <row r="216" spans="1:21" ht="20.149999999999999" customHeight="1">
      <c r="B216" s="94" t="s">
        <v>1</v>
      </c>
      <c r="C216" s="120" t="str">
        <f>IF(L216=0,"",L216)</f>
        <v/>
      </c>
      <c r="D216" s="121"/>
      <c r="E216" s="98"/>
      <c r="F216" s="98"/>
      <c r="G216" s="17" t="s">
        <v>38</v>
      </c>
      <c r="H216" s="42"/>
      <c r="I216" s="52"/>
      <c r="J216" s="52"/>
      <c r="K216" s="93"/>
      <c r="L216" s="1">
        <f>IF(C212="",0,VLOOKUP(C212,'（様式２）年間指導計画書（記入用）'!$B$12:$S$111,2,FALSE))</f>
        <v>0</v>
      </c>
    </row>
    <row r="217" spans="1:21" ht="20.149999999999999" customHeight="1">
      <c r="B217" s="94"/>
      <c r="C217" s="122" t="str">
        <f>IF(L217=0,"",L217)</f>
        <v/>
      </c>
      <c r="D217" s="123"/>
      <c r="E217" s="101"/>
      <c r="F217" s="101"/>
      <c r="G217" s="2" t="str">
        <f>IF(E217="","","～")</f>
        <v/>
      </c>
      <c r="H217" s="41"/>
      <c r="I217" s="52" t="s">
        <v>45</v>
      </c>
      <c r="J217" s="126">
        <f>IF(C212="","",VLOOKUP(C212,'（様式２）年間指導計画書（記入用）'!$B$12:$S$111,10,FALSE))</f>
        <v>0</v>
      </c>
      <c r="K217" s="127"/>
      <c r="L217" s="1">
        <f>IF(C212="",0,VLOOKUP(C212,'（様式２）年間指導計画書（記入用）'!$B$12:$S$111,3,FALSE))</f>
        <v>0</v>
      </c>
    </row>
    <row r="218" spans="1:21" ht="20.149999999999999" customHeight="1" thickBot="1">
      <c r="B218" s="95"/>
      <c r="C218" s="130" t="str">
        <f>IF(L218=0,"",L218)</f>
        <v/>
      </c>
      <c r="D218" s="131"/>
      <c r="E218" s="101"/>
      <c r="F218" s="101"/>
      <c r="G218" s="2" t="str">
        <f>IF(E218="","","～")</f>
        <v/>
      </c>
      <c r="H218" s="41"/>
      <c r="I218" s="102"/>
      <c r="J218" s="128"/>
      <c r="K218" s="129"/>
      <c r="L218" s="1">
        <f>IF(C212="",0,VLOOKUP(C212,'（様式２）年間指導計画書（記入用）'!$B$12:$S$111,4,FALSE))</f>
        <v>0</v>
      </c>
    </row>
    <row r="219" spans="1:21" ht="20.149999999999999" customHeight="1" thickTop="1">
      <c r="B219" s="109" t="s">
        <v>46</v>
      </c>
      <c r="C219" s="110"/>
      <c r="D219" s="110"/>
      <c r="E219" s="110"/>
      <c r="F219" s="110"/>
      <c r="G219" s="110"/>
      <c r="H219" s="110"/>
      <c r="I219" s="110"/>
      <c r="J219" s="110"/>
      <c r="K219" s="111"/>
    </row>
    <row r="220" spans="1:21" ht="170.15" customHeight="1" thickBot="1">
      <c r="B220" s="112"/>
      <c r="C220" s="113"/>
      <c r="D220" s="113"/>
      <c r="E220" s="113"/>
      <c r="F220" s="113"/>
      <c r="G220" s="113"/>
      <c r="H220" s="113"/>
      <c r="I220" s="113"/>
      <c r="J220" s="113"/>
      <c r="K220" s="114"/>
    </row>
    <row r="221" spans="1:21" ht="20.149999999999999" customHeight="1"/>
    <row r="222" spans="1:21" ht="13.5" thickBot="1">
      <c r="A222" s="1">
        <f>A212+1</f>
        <v>20</v>
      </c>
      <c r="B222" s="2" t="s">
        <v>40</v>
      </c>
      <c r="C222" s="18">
        <f>IF(A222&lt;$A$4,A222,"")</f>
        <v>20</v>
      </c>
      <c r="D222" s="18"/>
      <c r="M222" s="2">
        <f>C222</f>
        <v>20</v>
      </c>
      <c r="N222" s="31" t="str">
        <f>C226</f>
        <v/>
      </c>
      <c r="O222" s="31" t="str">
        <f>C227</f>
        <v/>
      </c>
      <c r="P222" s="31" t="str">
        <f>C228</f>
        <v/>
      </c>
      <c r="Q222" s="1" t="str">
        <f>C224</f>
        <v/>
      </c>
      <c r="R222" s="32">
        <f>J227</f>
        <v>0</v>
      </c>
      <c r="S222" s="2" t="str">
        <f>IF(C223=$S$4,H223,"")</f>
        <v/>
      </c>
      <c r="T222" s="2" t="str">
        <f>IF(C223=$T$4,H223,"")</f>
        <v/>
      </c>
      <c r="U222" s="2" t="str">
        <f>IF(B230="","","○")</f>
        <v/>
      </c>
    </row>
    <row r="223" spans="1:21" ht="20.149999999999999" customHeight="1">
      <c r="B223" s="25" t="s">
        <v>4</v>
      </c>
      <c r="C223" s="28" t="str">
        <f>IF(C222="","",VLOOKUP(C222,'（様式２）年間指導計画書（記入用）'!$B$12:$U$111,15,FALSE))</f>
        <v/>
      </c>
      <c r="D223" s="29" t="s">
        <v>50</v>
      </c>
      <c r="E223" s="89" t="s">
        <v>19</v>
      </c>
      <c r="F223" s="89"/>
      <c r="G223" s="89"/>
      <c r="H223" s="30">
        <f>IF(C222="","",VLOOKUP(C222,'（様式２）年間指導計画書（記入用）'!$B$12:$S$111,17,FALSE))</f>
        <v>0</v>
      </c>
      <c r="I223" s="89" t="s">
        <v>41</v>
      </c>
      <c r="J223" s="89" t="s">
        <v>42</v>
      </c>
      <c r="K223" s="26" t="s">
        <v>43</v>
      </c>
    </row>
    <row r="224" spans="1:21" ht="20.149999999999999" customHeight="1">
      <c r="B224" s="90" t="s">
        <v>0</v>
      </c>
      <c r="C224" s="124" t="str">
        <f>IF(C222="","",VLOOKUP(C222,'（様式２）年間指導計画書（記入用）'!$B$12:$S$111,5,FALSE))</f>
        <v/>
      </c>
      <c r="D224" s="124"/>
      <c r="E224" s="124"/>
      <c r="F224" s="124"/>
      <c r="G224" s="124"/>
      <c r="H224" s="124"/>
      <c r="I224" s="52"/>
      <c r="J224" s="52"/>
      <c r="K224" s="27" t="s">
        <v>44</v>
      </c>
    </row>
    <row r="225" spans="1:21" ht="20.149999999999999" customHeight="1">
      <c r="B225" s="90"/>
      <c r="C225" s="125">
        <f>IF(C222="","",VLOOKUP(C222,'（様式２）年間指導計画書（記入用）'!$B$12:$S$111,14,FALSE))</f>
        <v>0</v>
      </c>
      <c r="D225" s="125"/>
      <c r="E225" s="125"/>
      <c r="F225" s="125"/>
      <c r="G225" s="125"/>
      <c r="H225" s="125"/>
      <c r="I225" s="52" t="s">
        <v>21</v>
      </c>
      <c r="J225" s="52" t="s">
        <v>21</v>
      </c>
      <c r="K225" s="93" t="s">
        <v>21</v>
      </c>
    </row>
    <row r="226" spans="1:21" ht="20.149999999999999" customHeight="1">
      <c r="B226" s="94" t="s">
        <v>1</v>
      </c>
      <c r="C226" s="120" t="str">
        <f>IF(L226=0,"",L226)</f>
        <v/>
      </c>
      <c r="D226" s="121"/>
      <c r="E226" s="98"/>
      <c r="F226" s="98"/>
      <c r="G226" s="17" t="s">
        <v>38</v>
      </c>
      <c r="H226" s="42"/>
      <c r="I226" s="52"/>
      <c r="J226" s="52"/>
      <c r="K226" s="93"/>
      <c r="L226" s="1">
        <f>IF(C222="",0,VLOOKUP(C222,'（様式２）年間指導計画書（記入用）'!$B$12:$S$111,2,FALSE))</f>
        <v>0</v>
      </c>
    </row>
    <row r="227" spans="1:21" ht="20.149999999999999" customHeight="1">
      <c r="B227" s="94"/>
      <c r="C227" s="122" t="str">
        <f>IF(L227=0,"",L227)</f>
        <v/>
      </c>
      <c r="D227" s="123"/>
      <c r="E227" s="101"/>
      <c r="F227" s="101"/>
      <c r="G227" s="2" t="str">
        <f>IF(E227="","","～")</f>
        <v/>
      </c>
      <c r="H227" s="41"/>
      <c r="I227" s="52" t="s">
        <v>45</v>
      </c>
      <c r="J227" s="126">
        <f>IF(C222="","",VLOOKUP(C222,'（様式２）年間指導計画書（記入用）'!$B$12:$S$111,10,FALSE))</f>
        <v>0</v>
      </c>
      <c r="K227" s="127"/>
      <c r="L227" s="1">
        <f>IF(C222="",0,VLOOKUP(C222,'（様式２）年間指導計画書（記入用）'!$B$12:$S$111,3,FALSE))</f>
        <v>0</v>
      </c>
    </row>
    <row r="228" spans="1:21" ht="20.149999999999999" customHeight="1" thickBot="1">
      <c r="B228" s="95"/>
      <c r="C228" s="130" t="str">
        <f>IF(L228=0,"",L228)</f>
        <v/>
      </c>
      <c r="D228" s="131"/>
      <c r="E228" s="101"/>
      <c r="F228" s="101"/>
      <c r="G228" s="2" t="str">
        <f>IF(E228="","","～")</f>
        <v/>
      </c>
      <c r="H228" s="41"/>
      <c r="I228" s="102"/>
      <c r="J228" s="128"/>
      <c r="K228" s="129"/>
      <c r="L228" s="1">
        <f>IF(C222="",0,VLOOKUP(C222,'（様式２）年間指導計画書（記入用）'!$B$12:$S$111,4,FALSE))</f>
        <v>0</v>
      </c>
    </row>
    <row r="229" spans="1:21" ht="20.149999999999999" customHeight="1" thickTop="1">
      <c r="B229" s="109" t="s">
        <v>46</v>
      </c>
      <c r="C229" s="110"/>
      <c r="D229" s="110"/>
      <c r="E229" s="110"/>
      <c r="F229" s="110"/>
      <c r="G229" s="110"/>
      <c r="H229" s="110"/>
      <c r="I229" s="110"/>
      <c r="J229" s="110"/>
      <c r="K229" s="111"/>
    </row>
    <row r="230" spans="1:21" ht="170.15" customHeight="1" thickBot="1">
      <c r="B230" s="112"/>
      <c r="C230" s="113"/>
      <c r="D230" s="113"/>
      <c r="E230" s="113"/>
      <c r="F230" s="113"/>
      <c r="G230" s="113"/>
      <c r="H230" s="113"/>
      <c r="I230" s="113"/>
      <c r="J230" s="113"/>
      <c r="K230" s="114"/>
    </row>
    <row r="231" spans="1:21" ht="16.5">
      <c r="B231" s="78" t="s">
        <v>47</v>
      </c>
      <c r="C231" s="78"/>
      <c r="D231" s="78"/>
      <c r="E231" s="78"/>
      <c r="F231" s="78"/>
      <c r="G231" s="78"/>
      <c r="H231" s="78"/>
      <c r="I231" s="78"/>
      <c r="J231" s="78"/>
      <c r="K231" s="78"/>
    </row>
    <row r="232" spans="1:21" ht="12" customHeight="1" thickBot="1">
      <c r="B232" s="23"/>
      <c r="C232" s="23"/>
      <c r="D232" s="23"/>
      <c r="E232" s="23"/>
      <c r="F232" s="23"/>
      <c r="G232" s="23"/>
      <c r="H232" s="23"/>
      <c r="I232" s="23"/>
      <c r="J232" s="23"/>
      <c r="K232" s="23"/>
    </row>
    <row r="233" spans="1:21" ht="25" customHeight="1" thickBot="1">
      <c r="B233" s="2"/>
      <c r="C233" s="2"/>
      <c r="D233" s="2"/>
      <c r="E233" s="24" t="s">
        <v>48</v>
      </c>
      <c r="F233" s="132">
        <f>$F$3</f>
        <v>1</v>
      </c>
      <c r="G233" s="132"/>
      <c r="H233" s="19" t="s">
        <v>49</v>
      </c>
      <c r="I233" s="132" t="str">
        <f>$I$3</f>
        <v>〇〇　〇〇</v>
      </c>
      <c r="J233" s="132"/>
      <c r="K233" s="133"/>
    </row>
    <row r="234" spans="1:21" ht="12" customHeight="1"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21" ht="13.5" thickBot="1">
      <c r="A235" s="1">
        <f>A222+1</f>
        <v>21</v>
      </c>
      <c r="B235" s="2" t="s">
        <v>40</v>
      </c>
      <c r="C235" s="18">
        <f>IF(A235&lt;$A$4,A235,"")</f>
        <v>21</v>
      </c>
      <c r="D235" s="18"/>
      <c r="M235" s="2">
        <f>C235</f>
        <v>21</v>
      </c>
      <c r="N235" s="31" t="str">
        <f>C239</f>
        <v/>
      </c>
      <c r="O235" s="31" t="str">
        <f>C240</f>
        <v/>
      </c>
      <c r="P235" s="31" t="str">
        <f>C241</f>
        <v/>
      </c>
      <c r="Q235" s="1" t="str">
        <f>C237</f>
        <v/>
      </c>
      <c r="R235" s="32">
        <f>J240</f>
        <v>0</v>
      </c>
      <c r="S235" s="2" t="str">
        <f>IF(C236=$S$4,H236,"")</f>
        <v/>
      </c>
      <c r="T235" s="2" t="str">
        <f>IF(C236=$T$4,H236,"")</f>
        <v/>
      </c>
      <c r="U235" s="2" t="str">
        <f>IF(B243="","","○")</f>
        <v/>
      </c>
    </row>
    <row r="236" spans="1:21" ht="20.149999999999999" customHeight="1">
      <c r="B236" s="25" t="s">
        <v>4</v>
      </c>
      <c r="C236" s="28" t="str">
        <f>IF(C235="","",VLOOKUP(C235,'（様式２）年間指導計画書（記入用）'!$B$12:$U$111,15,FALSE))</f>
        <v/>
      </c>
      <c r="D236" s="29" t="s">
        <v>50</v>
      </c>
      <c r="E236" s="89" t="s">
        <v>19</v>
      </c>
      <c r="F236" s="89"/>
      <c r="G236" s="89"/>
      <c r="H236" s="30">
        <f>IF(C235="","",VLOOKUP(C235,'（様式２）年間指導計画書（記入用）'!$B$12:$S$111,17,FALSE))</f>
        <v>0</v>
      </c>
      <c r="I236" s="89" t="s">
        <v>41</v>
      </c>
      <c r="J236" s="89" t="s">
        <v>42</v>
      </c>
      <c r="K236" s="26" t="s">
        <v>43</v>
      </c>
    </row>
    <row r="237" spans="1:21" ht="20.149999999999999" customHeight="1">
      <c r="B237" s="90" t="s">
        <v>0</v>
      </c>
      <c r="C237" s="124" t="str">
        <f>IF(C235="","",VLOOKUP(C235,'（様式２）年間指導計画書（記入用）'!$B$12:$S$111,5,FALSE))</f>
        <v/>
      </c>
      <c r="D237" s="124"/>
      <c r="E237" s="124"/>
      <c r="F237" s="124"/>
      <c r="G237" s="124"/>
      <c r="H237" s="124"/>
      <c r="I237" s="52"/>
      <c r="J237" s="52"/>
      <c r="K237" s="27" t="s">
        <v>44</v>
      </c>
    </row>
    <row r="238" spans="1:21" ht="20.149999999999999" customHeight="1">
      <c r="B238" s="90"/>
      <c r="C238" s="125">
        <f>IF(C235="","",VLOOKUP(C235,'（様式２）年間指導計画書（記入用）'!$B$12:$S$111,14,FALSE))</f>
        <v>0</v>
      </c>
      <c r="D238" s="125"/>
      <c r="E238" s="125"/>
      <c r="F238" s="125"/>
      <c r="G238" s="125"/>
      <c r="H238" s="125"/>
      <c r="I238" s="52" t="s">
        <v>21</v>
      </c>
      <c r="J238" s="52" t="s">
        <v>21</v>
      </c>
      <c r="K238" s="93" t="s">
        <v>21</v>
      </c>
    </row>
    <row r="239" spans="1:21" ht="20.149999999999999" customHeight="1">
      <c r="B239" s="94" t="s">
        <v>1</v>
      </c>
      <c r="C239" s="120" t="str">
        <f>IF(L239=0,"",L239)</f>
        <v/>
      </c>
      <c r="D239" s="121"/>
      <c r="E239" s="98"/>
      <c r="F239" s="98"/>
      <c r="G239" s="17" t="s">
        <v>38</v>
      </c>
      <c r="H239" s="42"/>
      <c r="I239" s="52"/>
      <c r="J239" s="52"/>
      <c r="K239" s="93"/>
      <c r="L239" s="1">
        <f>IF(C235="",0,VLOOKUP(C235,'（様式２）年間指導計画書（記入用）'!$B$12:$S$111,2,FALSE))</f>
        <v>0</v>
      </c>
    </row>
    <row r="240" spans="1:21" ht="20.149999999999999" customHeight="1">
      <c r="B240" s="94"/>
      <c r="C240" s="122" t="str">
        <f>IF(L240=0,"",L240)</f>
        <v/>
      </c>
      <c r="D240" s="123"/>
      <c r="E240" s="101"/>
      <c r="F240" s="101"/>
      <c r="G240" s="2" t="str">
        <f>IF(E240="","","～")</f>
        <v/>
      </c>
      <c r="H240" s="41"/>
      <c r="I240" s="52" t="s">
        <v>45</v>
      </c>
      <c r="J240" s="126">
        <f>IF(C235="","",VLOOKUP(C235,'（様式２）年間指導計画書（記入用）'!$B$12:$S$111,10,FALSE))</f>
        <v>0</v>
      </c>
      <c r="K240" s="127"/>
      <c r="L240" s="1">
        <f>IF(C235="",0,VLOOKUP(C235,'（様式２）年間指導計画書（記入用）'!$B$12:$S$111,3,FALSE))</f>
        <v>0</v>
      </c>
    </row>
    <row r="241" spans="1:21" ht="20.149999999999999" customHeight="1" thickBot="1">
      <c r="B241" s="95"/>
      <c r="C241" s="130" t="str">
        <f>IF(L241=0,"",L241)</f>
        <v/>
      </c>
      <c r="D241" s="131"/>
      <c r="E241" s="101"/>
      <c r="F241" s="101"/>
      <c r="G241" s="2" t="str">
        <f>IF(E241="","","～")</f>
        <v/>
      </c>
      <c r="H241" s="41"/>
      <c r="I241" s="102"/>
      <c r="J241" s="128"/>
      <c r="K241" s="129"/>
      <c r="L241" s="1">
        <f>IF(C235="",0,VLOOKUP(C235,'（様式２）年間指導計画書（記入用）'!$B$12:$S$111,4,FALSE))</f>
        <v>0</v>
      </c>
    </row>
    <row r="242" spans="1:21" ht="20.149999999999999" customHeight="1" thickTop="1">
      <c r="B242" s="109" t="s">
        <v>46</v>
      </c>
      <c r="C242" s="110"/>
      <c r="D242" s="110"/>
      <c r="E242" s="110"/>
      <c r="F242" s="110"/>
      <c r="G242" s="110"/>
      <c r="H242" s="110"/>
      <c r="I242" s="110"/>
      <c r="J242" s="110"/>
      <c r="K242" s="111"/>
    </row>
    <row r="243" spans="1:21" ht="170.15" customHeight="1" thickBot="1">
      <c r="B243" s="112"/>
      <c r="C243" s="113"/>
      <c r="D243" s="113"/>
      <c r="E243" s="113"/>
      <c r="F243" s="113"/>
      <c r="G243" s="113"/>
      <c r="H243" s="113"/>
      <c r="I243" s="113"/>
      <c r="J243" s="113"/>
      <c r="K243" s="114"/>
    </row>
    <row r="244" spans="1:21" ht="20.149999999999999" customHeight="1"/>
    <row r="245" spans="1:21" ht="13.5" thickBot="1">
      <c r="A245" s="1">
        <f>A235+1</f>
        <v>22</v>
      </c>
      <c r="B245" s="2" t="s">
        <v>40</v>
      </c>
      <c r="C245" s="18">
        <f>IF(A245&lt;$A$4,A245,"")</f>
        <v>22</v>
      </c>
      <c r="D245" s="18"/>
      <c r="M245" s="2">
        <f>C245</f>
        <v>22</v>
      </c>
      <c r="N245" s="31" t="str">
        <f>C249</f>
        <v/>
      </c>
      <c r="O245" s="31" t="str">
        <f>C250</f>
        <v/>
      </c>
      <c r="P245" s="31" t="str">
        <f>C251</f>
        <v/>
      </c>
      <c r="Q245" s="1" t="str">
        <f>C247</f>
        <v/>
      </c>
      <c r="R245" s="32">
        <f>J250</f>
        <v>0</v>
      </c>
      <c r="S245" s="2" t="str">
        <f>IF(C246=$S$4,H246,"")</f>
        <v/>
      </c>
      <c r="T245" s="2" t="str">
        <f>IF(C246=$T$4,H246,"")</f>
        <v/>
      </c>
      <c r="U245" s="2" t="str">
        <f>IF(B253="","","○")</f>
        <v/>
      </c>
    </row>
    <row r="246" spans="1:21" ht="20.149999999999999" customHeight="1">
      <c r="B246" s="25" t="s">
        <v>4</v>
      </c>
      <c r="C246" s="28" t="str">
        <f>IF(C245="","",VLOOKUP(C245,'（様式２）年間指導計画書（記入用）'!$B$12:$U$111,15,FALSE))</f>
        <v/>
      </c>
      <c r="D246" s="29" t="s">
        <v>50</v>
      </c>
      <c r="E246" s="89" t="s">
        <v>19</v>
      </c>
      <c r="F246" s="89"/>
      <c r="G246" s="89"/>
      <c r="H246" s="30">
        <f>IF(C245="","",VLOOKUP(C245,'（様式２）年間指導計画書（記入用）'!$B$12:$S$111,17,FALSE))</f>
        <v>0</v>
      </c>
      <c r="I246" s="89" t="s">
        <v>41</v>
      </c>
      <c r="J246" s="89" t="s">
        <v>42</v>
      </c>
      <c r="K246" s="26" t="s">
        <v>43</v>
      </c>
    </row>
    <row r="247" spans="1:21" ht="20.149999999999999" customHeight="1">
      <c r="B247" s="90" t="s">
        <v>0</v>
      </c>
      <c r="C247" s="124" t="str">
        <f>IF(C245="","",VLOOKUP(C245,'（様式２）年間指導計画書（記入用）'!$B$12:$S$111,5,FALSE))</f>
        <v/>
      </c>
      <c r="D247" s="124"/>
      <c r="E247" s="124"/>
      <c r="F247" s="124"/>
      <c r="G247" s="124"/>
      <c r="H247" s="124"/>
      <c r="I247" s="52"/>
      <c r="J247" s="52"/>
      <c r="K247" s="27" t="s">
        <v>44</v>
      </c>
    </row>
    <row r="248" spans="1:21" ht="20.149999999999999" customHeight="1">
      <c r="B248" s="90"/>
      <c r="C248" s="125">
        <f>IF(C245="","",VLOOKUP(C245,'（様式２）年間指導計画書（記入用）'!$B$12:$S$111,14,FALSE))</f>
        <v>0</v>
      </c>
      <c r="D248" s="125"/>
      <c r="E248" s="125"/>
      <c r="F248" s="125"/>
      <c r="G248" s="125"/>
      <c r="H248" s="125"/>
      <c r="I248" s="52" t="s">
        <v>21</v>
      </c>
      <c r="J248" s="52" t="s">
        <v>21</v>
      </c>
      <c r="K248" s="93" t="s">
        <v>21</v>
      </c>
    </row>
    <row r="249" spans="1:21" ht="20.149999999999999" customHeight="1">
      <c r="B249" s="94" t="s">
        <v>1</v>
      </c>
      <c r="C249" s="120" t="str">
        <f>IF(L249=0,"",L249)</f>
        <v/>
      </c>
      <c r="D249" s="121"/>
      <c r="E249" s="98"/>
      <c r="F249" s="98"/>
      <c r="G249" s="17" t="s">
        <v>38</v>
      </c>
      <c r="H249" s="42"/>
      <c r="I249" s="52"/>
      <c r="J249" s="52"/>
      <c r="K249" s="93"/>
      <c r="L249" s="1">
        <f>IF(C245="",0,VLOOKUP(C245,'（様式２）年間指導計画書（記入用）'!$B$12:$S$111,2,FALSE))</f>
        <v>0</v>
      </c>
    </row>
    <row r="250" spans="1:21" ht="20.149999999999999" customHeight="1">
      <c r="B250" s="94"/>
      <c r="C250" s="122" t="str">
        <f>IF(L250=0,"",L250)</f>
        <v/>
      </c>
      <c r="D250" s="123"/>
      <c r="E250" s="101"/>
      <c r="F250" s="101"/>
      <c r="G250" s="2" t="str">
        <f>IF(E250="","","～")</f>
        <v/>
      </c>
      <c r="H250" s="41"/>
      <c r="I250" s="52" t="s">
        <v>45</v>
      </c>
      <c r="J250" s="126">
        <f>IF(C245="","",VLOOKUP(C245,'（様式２）年間指導計画書（記入用）'!$B$12:$S$111,10,FALSE))</f>
        <v>0</v>
      </c>
      <c r="K250" s="127"/>
      <c r="L250" s="1">
        <f>IF(C245="",0,VLOOKUP(C245,'（様式２）年間指導計画書（記入用）'!$B$12:$S$111,3,FALSE))</f>
        <v>0</v>
      </c>
    </row>
    <row r="251" spans="1:21" ht="20.149999999999999" customHeight="1" thickBot="1">
      <c r="B251" s="95"/>
      <c r="C251" s="130" t="str">
        <f>IF(L251=0,"",L251)</f>
        <v/>
      </c>
      <c r="D251" s="131"/>
      <c r="E251" s="101"/>
      <c r="F251" s="101"/>
      <c r="G251" s="2" t="str">
        <f>IF(E251="","","～")</f>
        <v/>
      </c>
      <c r="H251" s="41"/>
      <c r="I251" s="102"/>
      <c r="J251" s="128"/>
      <c r="K251" s="129"/>
      <c r="L251" s="1">
        <f>IF(C245="",0,VLOOKUP(C245,'（様式２）年間指導計画書（記入用）'!$B$12:$S$111,4,FALSE))</f>
        <v>0</v>
      </c>
    </row>
    <row r="252" spans="1:21" ht="20.149999999999999" customHeight="1" thickTop="1">
      <c r="B252" s="109" t="s">
        <v>46</v>
      </c>
      <c r="C252" s="110"/>
      <c r="D252" s="110"/>
      <c r="E252" s="110"/>
      <c r="F252" s="110"/>
      <c r="G252" s="110"/>
      <c r="H252" s="110"/>
      <c r="I252" s="110"/>
      <c r="J252" s="110"/>
      <c r="K252" s="111"/>
    </row>
    <row r="253" spans="1:21" ht="170.15" customHeight="1" thickBot="1">
      <c r="B253" s="112"/>
      <c r="C253" s="113"/>
      <c r="D253" s="113"/>
      <c r="E253" s="113"/>
      <c r="F253" s="113"/>
      <c r="G253" s="113"/>
      <c r="H253" s="113"/>
      <c r="I253" s="113"/>
      <c r="J253" s="113"/>
      <c r="K253" s="114"/>
    </row>
    <row r="254" spans="1:21" ht="16.5">
      <c r="B254" s="78" t="s">
        <v>47</v>
      </c>
      <c r="C254" s="78"/>
      <c r="D254" s="78"/>
      <c r="E254" s="78"/>
      <c r="F254" s="78"/>
      <c r="G254" s="78"/>
      <c r="H254" s="78"/>
      <c r="I254" s="78"/>
      <c r="J254" s="78"/>
      <c r="K254" s="78"/>
    </row>
    <row r="255" spans="1:21" ht="12" customHeight="1" thickBot="1">
      <c r="B255" s="23"/>
      <c r="C255" s="23"/>
      <c r="D255" s="23"/>
      <c r="E255" s="23"/>
      <c r="F255" s="23"/>
      <c r="G255" s="23"/>
      <c r="H255" s="23"/>
      <c r="I255" s="23"/>
      <c r="J255" s="23"/>
      <c r="K255" s="23"/>
    </row>
    <row r="256" spans="1:21" ht="25" customHeight="1" thickBot="1">
      <c r="B256" s="2"/>
      <c r="C256" s="2"/>
      <c r="D256" s="2"/>
      <c r="E256" s="24" t="s">
        <v>48</v>
      </c>
      <c r="F256" s="132">
        <f>$F$3</f>
        <v>1</v>
      </c>
      <c r="G256" s="132"/>
      <c r="H256" s="19" t="s">
        <v>49</v>
      </c>
      <c r="I256" s="132" t="str">
        <f>$I$3</f>
        <v>〇〇　〇〇</v>
      </c>
      <c r="J256" s="132"/>
      <c r="K256" s="133"/>
    </row>
    <row r="257" spans="1:21" ht="12" customHeight="1"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21" ht="13.5" thickBot="1">
      <c r="A258" s="1">
        <f>A245+1</f>
        <v>23</v>
      </c>
      <c r="B258" s="2" t="s">
        <v>40</v>
      </c>
      <c r="C258" s="18">
        <f>IF(A258&lt;$A$4,A258,"")</f>
        <v>23</v>
      </c>
      <c r="D258" s="18"/>
      <c r="M258" s="2">
        <f>C258</f>
        <v>23</v>
      </c>
      <c r="N258" s="31" t="str">
        <f>C262</f>
        <v/>
      </c>
      <c r="O258" s="31" t="str">
        <f>C263</f>
        <v/>
      </c>
      <c r="P258" s="31" t="str">
        <f>C264</f>
        <v/>
      </c>
      <c r="Q258" s="1" t="str">
        <f>C260</f>
        <v/>
      </c>
      <c r="R258" s="32">
        <f>J263</f>
        <v>0</v>
      </c>
      <c r="S258" s="2" t="str">
        <f>IF(C259=$S$4,H259,"")</f>
        <v/>
      </c>
      <c r="T258" s="2" t="str">
        <f>IF(C259=$T$4,H259,"")</f>
        <v/>
      </c>
      <c r="U258" s="2" t="str">
        <f>IF(B266="","","○")</f>
        <v/>
      </c>
    </row>
    <row r="259" spans="1:21" ht="20.149999999999999" customHeight="1">
      <c r="B259" s="25" t="s">
        <v>4</v>
      </c>
      <c r="C259" s="28" t="str">
        <f>IF(C258="","",VLOOKUP(C258,'（様式２）年間指導計画書（記入用）'!$B$12:$U$111,15,FALSE))</f>
        <v/>
      </c>
      <c r="D259" s="29" t="s">
        <v>50</v>
      </c>
      <c r="E259" s="89" t="s">
        <v>19</v>
      </c>
      <c r="F259" s="89"/>
      <c r="G259" s="89"/>
      <c r="H259" s="30">
        <f>IF(C258="","",VLOOKUP(C258,'（様式２）年間指導計画書（記入用）'!$B$12:$S$111,17,FALSE))</f>
        <v>0</v>
      </c>
      <c r="I259" s="89" t="s">
        <v>41</v>
      </c>
      <c r="J259" s="89" t="s">
        <v>42</v>
      </c>
      <c r="K259" s="26" t="s">
        <v>43</v>
      </c>
    </row>
    <row r="260" spans="1:21" ht="20.149999999999999" customHeight="1">
      <c r="B260" s="90" t="s">
        <v>0</v>
      </c>
      <c r="C260" s="124" t="str">
        <f>IF(C258="","",VLOOKUP(C258,'（様式２）年間指導計画書（記入用）'!$B$12:$S$111,5,FALSE))</f>
        <v/>
      </c>
      <c r="D260" s="124"/>
      <c r="E260" s="124"/>
      <c r="F260" s="124"/>
      <c r="G260" s="124"/>
      <c r="H260" s="124"/>
      <c r="I260" s="52"/>
      <c r="J260" s="52"/>
      <c r="K260" s="27" t="s">
        <v>44</v>
      </c>
    </row>
    <row r="261" spans="1:21" ht="20.149999999999999" customHeight="1">
      <c r="B261" s="90"/>
      <c r="C261" s="125">
        <f>IF(C258="","",VLOOKUP(C258,'（様式２）年間指導計画書（記入用）'!$B$12:$S$111,14,FALSE))</f>
        <v>0</v>
      </c>
      <c r="D261" s="125"/>
      <c r="E261" s="125"/>
      <c r="F261" s="125"/>
      <c r="G261" s="125"/>
      <c r="H261" s="125"/>
      <c r="I261" s="52" t="s">
        <v>21</v>
      </c>
      <c r="J261" s="52" t="s">
        <v>21</v>
      </c>
      <c r="K261" s="93" t="s">
        <v>21</v>
      </c>
    </row>
    <row r="262" spans="1:21" ht="20.149999999999999" customHeight="1">
      <c r="B262" s="94" t="s">
        <v>1</v>
      </c>
      <c r="C262" s="120" t="str">
        <f>IF(L262=0,"",L262)</f>
        <v/>
      </c>
      <c r="D262" s="121"/>
      <c r="E262" s="98"/>
      <c r="F262" s="98"/>
      <c r="G262" s="17" t="s">
        <v>38</v>
      </c>
      <c r="H262" s="42"/>
      <c r="I262" s="52"/>
      <c r="J262" s="52"/>
      <c r="K262" s="93"/>
      <c r="L262" s="1">
        <f>IF(C258="",0,VLOOKUP(C258,'（様式２）年間指導計画書（記入用）'!$B$12:$S$111,2,FALSE))</f>
        <v>0</v>
      </c>
    </row>
    <row r="263" spans="1:21" ht="20.149999999999999" customHeight="1">
      <c r="B263" s="94"/>
      <c r="C263" s="122" t="str">
        <f>IF(L263=0,"",L263)</f>
        <v/>
      </c>
      <c r="D263" s="123"/>
      <c r="E263" s="101"/>
      <c r="F263" s="101"/>
      <c r="G263" s="2" t="str">
        <f>IF(E263="","","～")</f>
        <v/>
      </c>
      <c r="H263" s="41"/>
      <c r="I263" s="52" t="s">
        <v>45</v>
      </c>
      <c r="J263" s="126">
        <f>IF(C258="","",VLOOKUP(C258,'（様式２）年間指導計画書（記入用）'!$B$12:$S$111,10,FALSE))</f>
        <v>0</v>
      </c>
      <c r="K263" s="127"/>
      <c r="L263" s="1">
        <f>IF(C258="",0,VLOOKUP(C258,'（様式２）年間指導計画書（記入用）'!$B$12:$S$111,3,FALSE))</f>
        <v>0</v>
      </c>
    </row>
    <row r="264" spans="1:21" ht="20.149999999999999" customHeight="1" thickBot="1">
      <c r="B264" s="95"/>
      <c r="C264" s="130" t="str">
        <f>IF(L264=0,"",L264)</f>
        <v/>
      </c>
      <c r="D264" s="131"/>
      <c r="E264" s="101"/>
      <c r="F264" s="101"/>
      <c r="G264" s="2" t="str">
        <f>IF(E264="","","～")</f>
        <v/>
      </c>
      <c r="H264" s="41"/>
      <c r="I264" s="102"/>
      <c r="J264" s="128"/>
      <c r="K264" s="129"/>
      <c r="L264" s="1">
        <f>IF(C258="",0,VLOOKUP(C258,'（様式２）年間指導計画書（記入用）'!$B$12:$S$111,4,FALSE))</f>
        <v>0</v>
      </c>
    </row>
    <row r="265" spans="1:21" ht="20.149999999999999" customHeight="1" thickTop="1">
      <c r="B265" s="109" t="s">
        <v>46</v>
      </c>
      <c r="C265" s="110"/>
      <c r="D265" s="110"/>
      <c r="E265" s="110"/>
      <c r="F265" s="110"/>
      <c r="G265" s="110"/>
      <c r="H265" s="110"/>
      <c r="I265" s="110"/>
      <c r="J265" s="110"/>
      <c r="K265" s="111"/>
    </row>
    <row r="266" spans="1:21" ht="170.15" customHeight="1" thickBot="1">
      <c r="B266" s="112"/>
      <c r="C266" s="113"/>
      <c r="D266" s="113"/>
      <c r="E266" s="113"/>
      <c r="F266" s="113"/>
      <c r="G266" s="113"/>
      <c r="H266" s="113"/>
      <c r="I266" s="113"/>
      <c r="J266" s="113"/>
      <c r="K266" s="114"/>
    </row>
    <row r="267" spans="1:21" ht="20.149999999999999" customHeight="1"/>
    <row r="268" spans="1:21" ht="13.5" thickBot="1">
      <c r="A268" s="1">
        <f>A258+1</f>
        <v>24</v>
      </c>
      <c r="B268" s="2" t="s">
        <v>40</v>
      </c>
      <c r="C268" s="18">
        <f>IF(A268&lt;$A$4,A268,"")</f>
        <v>24</v>
      </c>
      <c r="D268" s="18"/>
      <c r="M268" s="2">
        <f>C268</f>
        <v>24</v>
      </c>
      <c r="N268" s="31" t="str">
        <f>C272</f>
        <v/>
      </c>
      <c r="O268" s="31" t="str">
        <f>C273</f>
        <v/>
      </c>
      <c r="P268" s="31" t="str">
        <f>C274</f>
        <v/>
      </c>
      <c r="Q268" s="1" t="str">
        <f>C270</f>
        <v/>
      </c>
      <c r="R268" s="32">
        <f>J273</f>
        <v>0</v>
      </c>
      <c r="S268" s="2" t="str">
        <f>IF(C269=$S$4,H269,"")</f>
        <v/>
      </c>
      <c r="T268" s="2" t="str">
        <f>IF(C269=$T$4,H269,"")</f>
        <v/>
      </c>
      <c r="U268" s="2" t="str">
        <f>IF(B276="","","○")</f>
        <v/>
      </c>
    </row>
    <row r="269" spans="1:21" ht="20.149999999999999" customHeight="1">
      <c r="B269" s="25" t="s">
        <v>4</v>
      </c>
      <c r="C269" s="28" t="str">
        <f>IF(C268="","",VLOOKUP(C268,'（様式２）年間指導計画書（記入用）'!$B$12:$U$111,15,FALSE))</f>
        <v/>
      </c>
      <c r="D269" s="29" t="s">
        <v>50</v>
      </c>
      <c r="E269" s="89" t="s">
        <v>19</v>
      </c>
      <c r="F269" s="89"/>
      <c r="G269" s="89"/>
      <c r="H269" s="30">
        <f>IF(C268="","",VLOOKUP(C268,'（様式２）年間指導計画書（記入用）'!$B$12:$S$111,17,FALSE))</f>
        <v>0</v>
      </c>
      <c r="I269" s="89" t="s">
        <v>41</v>
      </c>
      <c r="J269" s="89" t="s">
        <v>42</v>
      </c>
      <c r="K269" s="26" t="s">
        <v>43</v>
      </c>
    </row>
    <row r="270" spans="1:21" ht="20.149999999999999" customHeight="1">
      <c r="B270" s="90" t="s">
        <v>0</v>
      </c>
      <c r="C270" s="124" t="str">
        <f>IF(C268="","",VLOOKUP(C268,'（様式２）年間指導計画書（記入用）'!$B$12:$S$111,5,FALSE))</f>
        <v/>
      </c>
      <c r="D270" s="124"/>
      <c r="E270" s="124"/>
      <c r="F270" s="124"/>
      <c r="G270" s="124"/>
      <c r="H270" s="124"/>
      <c r="I270" s="52"/>
      <c r="J270" s="52"/>
      <c r="K270" s="27" t="s">
        <v>44</v>
      </c>
    </row>
    <row r="271" spans="1:21" ht="20.149999999999999" customHeight="1">
      <c r="B271" s="90"/>
      <c r="C271" s="125">
        <f>IF(C268="","",VLOOKUP(C268,'（様式２）年間指導計画書（記入用）'!$B$12:$S$111,14,FALSE))</f>
        <v>0</v>
      </c>
      <c r="D271" s="125"/>
      <c r="E271" s="125"/>
      <c r="F271" s="125"/>
      <c r="G271" s="125"/>
      <c r="H271" s="125"/>
      <c r="I271" s="52" t="s">
        <v>21</v>
      </c>
      <c r="J271" s="52" t="s">
        <v>21</v>
      </c>
      <c r="K271" s="93" t="s">
        <v>21</v>
      </c>
    </row>
    <row r="272" spans="1:21" ht="20.149999999999999" customHeight="1">
      <c r="B272" s="94" t="s">
        <v>1</v>
      </c>
      <c r="C272" s="120" t="str">
        <f>IF(L272=0,"",L272)</f>
        <v/>
      </c>
      <c r="D272" s="121"/>
      <c r="E272" s="98"/>
      <c r="F272" s="98"/>
      <c r="G272" s="17" t="s">
        <v>38</v>
      </c>
      <c r="H272" s="42"/>
      <c r="I272" s="52"/>
      <c r="J272" s="52"/>
      <c r="K272" s="93"/>
      <c r="L272" s="1">
        <f>IF(C268="",0,VLOOKUP(C268,'（様式２）年間指導計画書（記入用）'!$B$12:$S$111,2,FALSE))</f>
        <v>0</v>
      </c>
    </row>
    <row r="273" spans="1:21" ht="20.149999999999999" customHeight="1">
      <c r="B273" s="94"/>
      <c r="C273" s="122" t="str">
        <f>IF(L273=0,"",L273)</f>
        <v/>
      </c>
      <c r="D273" s="123"/>
      <c r="E273" s="101"/>
      <c r="F273" s="101"/>
      <c r="G273" s="2" t="str">
        <f>IF(E273="","","～")</f>
        <v/>
      </c>
      <c r="H273" s="41"/>
      <c r="I273" s="52" t="s">
        <v>45</v>
      </c>
      <c r="J273" s="126">
        <f>IF(C268="","",VLOOKUP(C268,'（様式２）年間指導計画書（記入用）'!$B$12:$S$111,10,FALSE))</f>
        <v>0</v>
      </c>
      <c r="K273" s="127"/>
      <c r="L273" s="1">
        <f>IF(C268="",0,VLOOKUP(C268,'（様式２）年間指導計画書（記入用）'!$B$12:$S$111,3,FALSE))</f>
        <v>0</v>
      </c>
    </row>
    <row r="274" spans="1:21" ht="20.149999999999999" customHeight="1" thickBot="1">
      <c r="B274" s="95"/>
      <c r="C274" s="130" t="str">
        <f>IF(L274=0,"",L274)</f>
        <v/>
      </c>
      <c r="D274" s="131"/>
      <c r="E274" s="101"/>
      <c r="F274" s="101"/>
      <c r="G274" s="2" t="str">
        <f>IF(E274="","","～")</f>
        <v/>
      </c>
      <c r="H274" s="41"/>
      <c r="I274" s="102"/>
      <c r="J274" s="128"/>
      <c r="K274" s="129"/>
      <c r="L274" s="1">
        <f>IF(C268="",0,VLOOKUP(C268,'（様式２）年間指導計画書（記入用）'!$B$12:$S$111,4,FALSE))</f>
        <v>0</v>
      </c>
    </row>
    <row r="275" spans="1:21" ht="20.149999999999999" customHeight="1" thickTop="1">
      <c r="B275" s="109" t="s">
        <v>46</v>
      </c>
      <c r="C275" s="110"/>
      <c r="D275" s="110"/>
      <c r="E275" s="110"/>
      <c r="F275" s="110"/>
      <c r="G275" s="110"/>
      <c r="H275" s="110"/>
      <c r="I275" s="110"/>
      <c r="J275" s="110"/>
      <c r="K275" s="111"/>
    </row>
    <row r="276" spans="1:21" ht="170.15" customHeight="1" thickBot="1">
      <c r="B276" s="112"/>
      <c r="C276" s="113"/>
      <c r="D276" s="113"/>
      <c r="E276" s="113"/>
      <c r="F276" s="113"/>
      <c r="G276" s="113"/>
      <c r="H276" s="113"/>
      <c r="I276" s="113"/>
      <c r="J276" s="113"/>
      <c r="K276" s="114"/>
    </row>
    <row r="277" spans="1:21" ht="16.5">
      <c r="B277" s="78" t="s">
        <v>47</v>
      </c>
      <c r="C277" s="78"/>
      <c r="D277" s="78"/>
      <c r="E277" s="78"/>
      <c r="F277" s="78"/>
      <c r="G277" s="78"/>
      <c r="H277" s="78"/>
      <c r="I277" s="78"/>
      <c r="J277" s="78"/>
      <c r="K277" s="78"/>
    </row>
    <row r="278" spans="1:21" ht="12" customHeight="1" thickBot="1">
      <c r="B278" s="23"/>
      <c r="C278" s="23"/>
      <c r="D278" s="23"/>
      <c r="E278" s="23"/>
      <c r="F278" s="23"/>
      <c r="G278" s="23"/>
      <c r="H278" s="23"/>
      <c r="I278" s="23"/>
      <c r="J278" s="23"/>
      <c r="K278" s="23"/>
    </row>
    <row r="279" spans="1:21" ht="25" customHeight="1" thickBot="1">
      <c r="B279" s="2"/>
      <c r="C279" s="2"/>
      <c r="D279" s="2"/>
      <c r="E279" s="24" t="s">
        <v>48</v>
      </c>
      <c r="F279" s="132">
        <f>$F$3</f>
        <v>1</v>
      </c>
      <c r="G279" s="132"/>
      <c r="H279" s="19" t="s">
        <v>49</v>
      </c>
      <c r="I279" s="132" t="str">
        <f>$I$3</f>
        <v>〇〇　〇〇</v>
      </c>
      <c r="J279" s="132"/>
      <c r="K279" s="133"/>
    </row>
    <row r="280" spans="1:21" ht="12" customHeight="1"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21" ht="13.5" thickBot="1">
      <c r="A281" s="1">
        <f>A268+1</f>
        <v>25</v>
      </c>
      <c r="B281" s="2" t="s">
        <v>40</v>
      </c>
      <c r="C281" s="18">
        <f>IF(A281&lt;$A$4,A281,"")</f>
        <v>25</v>
      </c>
      <c r="D281" s="18"/>
      <c r="M281" s="2">
        <f>C281</f>
        <v>25</v>
      </c>
      <c r="N281" s="31" t="str">
        <f>C285</f>
        <v/>
      </c>
      <c r="O281" s="31" t="str">
        <f>C286</f>
        <v/>
      </c>
      <c r="P281" s="31" t="str">
        <f>C287</f>
        <v/>
      </c>
      <c r="Q281" s="1" t="str">
        <f>C283</f>
        <v/>
      </c>
      <c r="R281" s="32">
        <f>J286</f>
        <v>0</v>
      </c>
      <c r="S281" s="2" t="str">
        <f>IF(C282=$S$4,H282,"")</f>
        <v/>
      </c>
      <c r="T281" s="2" t="str">
        <f>IF(C282=$T$4,H282,"")</f>
        <v/>
      </c>
      <c r="U281" s="2" t="str">
        <f>IF(B289="","","○")</f>
        <v/>
      </c>
    </row>
    <row r="282" spans="1:21" ht="20.149999999999999" customHeight="1">
      <c r="B282" s="25" t="s">
        <v>4</v>
      </c>
      <c r="C282" s="28" t="str">
        <f>IF(C281="","",VLOOKUP(C281,'（様式２）年間指導計画書（記入用）'!$B$12:$U$111,15,FALSE))</f>
        <v/>
      </c>
      <c r="D282" s="29" t="s">
        <v>50</v>
      </c>
      <c r="E282" s="89" t="s">
        <v>19</v>
      </c>
      <c r="F282" s="89"/>
      <c r="G282" s="89"/>
      <c r="H282" s="30">
        <f>IF(C281="","",VLOOKUP(C281,'（様式２）年間指導計画書（記入用）'!$B$12:$S$111,17,FALSE))</f>
        <v>0</v>
      </c>
      <c r="I282" s="89" t="s">
        <v>41</v>
      </c>
      <c r="J282" s="89" t="s">
        <v>42</v>
      </c>
      <c r="K282" s="26" t="s">
        <v>43</v>
      </c>
    </row>
    <row r="283" spans="1:21" ht="20.149999999999999" customHeight="1">
      <c r="B283" s="90" t="s">
        <v>0</v>
      </c>
      <c r="C283" s="124" t="str">
        <f>IF(C281="","",VLOOKUP(C281,'（様式２）年間指導計画書（記入用）'!$B$12:$S$111,5,FALSE))</f>
        <v/>
      </c>
      <c r="D283" s="124"/>
      <c r="E283" s="124"/>
      <c r="F283" s="124"/>
      <c r="G283" s="124"/>
      <c r="H283" s="124"/>
      <c r="I283" s="52"/>
      <c r="J283" s="52"/>
      <c r="K283" s="27" t="s">
        <v>44</v>
      </c>
    </row>
    <row r="284" spans="1:21" ht="20.149999999999999" customHeight="1">
      <c r="B284" s="90"/>
      <c r="C284" s="125">
        <f>IF(C281="","",VLOOKUP(C281,'（様式２）年間指導計画書（記入用）'!$B$12:$S$111,14,FALSE))</f>
        <v>0</v>
      </c>
      <c r="D284" s="125"/>
      <c r="E284" s="125"/>
      <c r="F284" s="125"/>
      <c r="G284" s="125"/>
      <c r="H284" s="125"/>
      <c r="I284" s="52" t="s">
        <v>21</v>
      </c>
      <c r="J284" s="52" t="s">
        <v>21</v>
      </c>
      <c r="K284" s="93" t="s">
        <v>21</v>
      </c>
    </row>
    <row r="285" spans="1:21" ht="20.149999999999999" customHeight="1">
      <c r="B285" s="94" t="s">
        <v>1</v>
      </c>
      <c r="C285" s="120" t="str">
        <f>IF(L285=0,"",L285)</f>
        <v/>
      </c>
      <c r="D285" s="121"/>
      <c r="E285" s="98"/>
      <c r="F285" s="98"/>
      <c r="G285" s="17" t="s">
        <v>38</v>
      </c>
      <c r="H285" s="42"/>
      <c r="I285" s="52"/>
      <c r="J285" s="52"/>
      <c r="K285" s="93"/>
      <c r="L285" s="1">
        <f>IF(C281="",0,VLOOKUP(C281,'（様式２）年間指導計画書（記入用）'!$B$12:$S$111,2,FALSE))</f>
        <v>0</v>
      </c>
    </row>
    <row r="286" spans="1:21" ht="20.149999999999999" customHeight="1">
      <c r="B286" s="94"/>
      <c r="C286" s="122" t="str">
        <f>IF(L286=0,"",L286)</f>
        <v/>
      </c>
      <c r="D286" s="123"/>
      <c r="E286" s="101"/>
      <c r="F286" s="101"/>
      <c r="G286" s="2" t="str">
        <f>IF(E286="","","～")</f>
        <v/>
      </c>
      <c r="H286" s="41"/>
      <c r="I286" s="52" t="s">
        <v>45</v>
      </c>
      <c r="J286" s="126">
        <f>IF(C281="","",VLOOKUP(C281,'（様式２）年間指導計画書（記入用）'!$B$12:$S$111,10,FALSE))</f>
        <v>0</v>
      </c>
      <c r="K286" s="127"/>
      <c r="L286" s="1">
        <f>IF(C281="",0,VLOOKUP(C281,'（様式２）年間指導計画書（記入用）'!$B$12:$S$111,3,FALSE))</f>
        <v>0</v>
      </c>
    </row>
    <row r="287" spans="1:21" ht="20.149999999999999" customHeight="1" thickBot="1">
      <c r="B287" s="95"/>
      <c r="C287" s="130" t="str">
        <f>IF(L287=0,"",L287)</f>
        <v/>
      </c>
      <c r="D287" s="131"/>
      <c r="E287" s="101"/>
      <c r="F287" s="101"/>
      <c r="G287" s="2" t="str">
        <f>IF(E287="","","～")</f>
        <v/>
      </c>
      <c r="H287" s="41"/>
      <c r="I287" s="102"/>
      <c r="J287" s="128"/>
      <c r="K287" s="129"/>
      <c r="L287" s="1">
        <f>IF(C281="",0,VLOOKUP(C281,'（様式２）年間指導計画書（記入用）'!$B$12:$S$111,4,FALSE))</f>
        <v>0</v>
      </c>
    </row>
    <row r="288" spans="1:21" ht="20.149999999999999" customHeight="1" thickTop="1">
      <c r="B288" s="109" t="s">
        <v>46</v>
      </c>
      <c r="C288" s="110"/>
      <c r="D288" s="110"/>
      <c r="E288" s="110"/>
      <c r="F288" s="110"/>
      <c r="G288" s="110"/>
      <c r="H288" s="110"/>
      <c r="I288" s="110"/>
      <c r="J288" s="110"/>
      <c r="K288" s="111"/>
    </row>
    <row r="289" spans="1:21" ht="170.15" customHeight="1" thickBot="1">
      <c r="B289" s="112"/>
      <c r="C289" s="113"/>
      <c r="D289" s="113"/>
      <c r="E289" s="113"/>
      <c r="F289" s="113"/>
      <c r="G289" s="113"/>
      <c r="H289" s="113"/>
      <c r="I289" s="113"/>
      <c r="J289" s="113"/>
      <c r="K289" s="114"/>
    </row>
    <row r="290" spans="1:21" ht="20.149999999999999" customHeight="1"/>
    <row r="291" spans="1:21" ht="13.5" thickBot="1">
      <c r="A291" s="1">
        <f>A281+1</f>
        <v>26</v>
      </c>
      <c r="B291" s="2" t="s">
        <v>40</v>
      </c>
      <c r="C291" s="18">
        <f>IF(A291&lt;$A$4,A291,"")</f>
        <v>26</v>
      </c>
      <c r="D291" s="18"/>
      <c r="M291" s="2">
        <f>C291</f>
        <v>26</v>
      </c>
      <c r="N291" s="31" t="str">
        <f>C295</f>
        <v/>
      </c>
      <c r="O291" s="31" t="str">
        <f>C296</f>
        <v/>
      </c>
      <c r="P291" s="31" t="str">
        <f>C297</f>
        <v/>
      </c>
      <c r="Q291" s="1" t="str">
        <f>C293</f>
        <v/>
      </c>
      <c r="R291" s="32">
        <f>J296</f>
        <v>0</v>
      </c>
      <c r="S291" s="2" t="str">
        <f>IF(C292=$S$4,H292,"")</f>
        <v/>
      </c>
      <c r="T291" s="2" t="str">
        <f>IF(C292=$T$4,H292,"")</f>
        <v/>
      </c>
      <c r="U291" s="2" t="str">
        <f>IF(B299="","","○")</f>
        <v/>
      </c>
    </row>
    <row r="292" spans="1:21" ht="20.149999999999999" customHeight="1">
      <c r="B292" s="25" t="s">
        <v>4</v>
      </c>
      <c r="C292" s="28" t="str">
        <f>IF(C291="","",VLOOKUP(C291,'（様式２）年間指導計画書（記入用）'!$B$12:$U$111,15,FALSE))</f>
        <v/>
      </c>
      <c r="D292" s="29" t="s">
        <v>50</v>
      </c>
      <c r="E292" s="89" t="s">
        <v>19</v>
      </c>
      <c r="F292" s="89"/>
      <c r="G292" s="89"/>
      <c r="H292" s="30">
        <f>IF(C291="","",VLOOKUP(C291,'（様式２）年間指導計画書（記入用）'!$B$12:$S$111,17,FALSE))</f>
        <v>0</v>
      </c>
      <c r="I292" s="89" t="s">
        <v>41</v>
      </c>
      <c r="J292" s="89" t="s">
        <v>42</v>
      </c>
      <c r="K292" s="26" t="s">
        <v>43</v>
      </c>
    </row>
    <row r="293" spans="1:21" ht="20.149999999999999" customHeight="1">
      <c r="B293" s="90" t="s">
        <v>0</v>
      </c>
      <c r="C293" s="124" t="str">
        <f>IF(C291="","",VLOOKUP(C291,'（様式２）年間指導計画書（記入用）'!$B$12:$S$111,5,FALSE))</f>
        <v/>
      </c>
      <c r="D293" s="124"/>
      <c r="E293" s="124"/>
      <c r="F293" s="124"/>
      <c r="G293" s="124"/>
      <c r="H293" s="124"/>
      <c r="I293" s="52"/>
      <c r="J293" s="52"/>
      <c r="K293" s="27" t="s">
        <v>44</v>
      </c>
    </row>
    <row r="294" spans="1:21" ht="20.149999999999999" customHeight="1">
      <c r="B294" s="90"/>
      <c r="C294" s="125">
        <f>IF(C291="","",VLOOKUP(C291,'（様式２）年間指導計画書（記入用）'!$B$12:$S$111,14,FALSE))</f>
        <v>0</v>
      </c>
      <c r="D294" s="125"/>
      <c r="E294" s="125"/>
      <c r="F294" s="125"/>
      <c r="G294" s="125"/>
      <c r="H294" s="125"/>
      <c r="I294" s="52" t="s">
        <v>21</v>
      </c>
      <c r="J294" s="52" t="s">
        <v>21</v>
      </c>
      <c r="K294" s="93" t="s">
        <v>21</v>
      </c>
    </row>
    <row r="295" spans="1:21" ht="20.149999999999999" customHeight="1">
      <c r="B295" s="94" t="s">
        <v>1</v>
      </c>
      <c r="C295" s="120" t="str">
        <f>IF(L295=0,"",L295)</f>
        <v/>
      </c>
      <c r="D295" s="121"/>
      <c r="E295" s="98"/>
      <c r="F295" s="98"/>
      <c r="G295" s="17" t="s">
        <v>38</v>
      </c>
      <c r="H295" s="42"/>
      <c r="I295" s="52"/>
      <c r="J295" s="52"/>
      <c r="K295" s="93"/>
      <c r="L295" s="1">
        <f>IF(C291="",0,VLOOKUP(C291,'（様式２）年間指導計画書（記入用）'!$B$12:$S$111,2,FALSE))</f>
        <v>0</v>
      </c>
    </row>
    <row r="296" spans="1:21" ht="20.149999999999999" customHeight="1">
      <c r="B296" s="94"/>
      <c r="C296" s="122" t="str">
        <f>IF(L296=0,"",L296)</f>
        <v/>
      </c>
      <c r="D296" s="123"/>
      <c r="E296" s="101"/>
      <c r="F296" s="101"/>
      <c r="G296" s="2" t="str">
        <f>IF(E296="","","～")</f>
        <v/>
      </c>
      <c r="H296" s="41"/>
      <c r="I296" s="52" t="s">
        <v>45</v>
      </c>
      <c r="J296" s="126">
        <f>IF(C291="","",VLOOKUP(C291,'（様式２）年間指導計画書（記入用）'!$B$12:$S$111,10,FALSE))</f>
        <v>0</v>
      </c>
      <c r="K296" s="127"/>
      <c r="L296" s="1">
        <f>IF(C291="",0,VLOOKUP(C291,'（様式２）年間指導計画書（記入用）'!$B$12:$S$111,3,FALSE))</f>
        <v>0</v>
      </c>
    </row>
    <row r="297" spans="1:21" ht="20.149999999999999" customHeight="1" thickBot="1">
      <c r="B297" s="95"/>
      <c r="C297" s="130" t="str">
        <f>IF(L297=0,"",L297)</f>
        <v/>
      </c>
      <c r="D297" s="131"/>
      <c r="E297" s="101"/>
      <c r="F297" s="101"/>
      <c r="G297" s="2" t="str">
        <f>IF(E297="","","～")</f>
        <v/>
      </c>
      <c r="H297" s="41"/>
      <c r="I297" s="102"/>
      <c r="J297" s="128"/>
      <c r="K297" s="129"/>
      <c r="L297" s="1">
        <f>IF(C291="",0,VLOOKUP(C291,'（様式２）年間指導計画書（記入用）'!$B$12:$S$111,4,FALSE))</f>
        <v>0</v>
      </c>
    </row>
    <row r="298" spans="1:21" ht="20.149999999999999" customHeight="1" thickTop="1">
      <c r="B298" s="109" t="s">
        <v>46</v>
      </c>
      <c r="C298" s="110"/>
      <c r="D298" s="110"/>
      <c r="E298" s="110"/>
      <c r="F298" s="110"/>
      <c r="G298" s="110"/>
      <c r="H298" s="110"/>
      <c r="I298" s="110"/>
      <c r="J298" s="110"/>
      <c r="K298" s="111"/>
    </row>
    <row r="299" spans="1:21" ht="170.15" customHeight="1" thickBot="1">
      <c r="B299" s="112"/>
      <c r="C299" s="113"/>
      <c r="D299" s="113"/>
      <c r="E299" s="113"/>
      <c r="F299" s="113"/>
      <c r="G299" s="113"/>
      <c r="H299" s="113"/>
      <c r="I299" s="113"/>
      <c r="J299" s="113"/>
      <c r="K299" s="114"/>
    </row>
    <row r="300" spans="1:21" ht="16.5">
      <c r="B300" s="78" t="s">
        <v>47</v>
      </c>
      <c r="C300" s="78"/>
      <c r="D300" s="78"/>
      <c r="E300" s="78"/>
      <c r="F300" s="78"/>
      <c r="G300" s="78"/>
      <c r="H300" s="78"/>
      <c r="I300" s="78"/>
      <c r="J300" s="78"/>
      <c r="K300" s="78"/>
    </row>
    <row r="301" spans="1:21" ht="12" customHeight="1" thickBot="1">
      <c r="B301" s="23"/>
      <c r="C301" s="23"/>
      <c r="D301" s="23"/>
      <c r="E301" s="23"/>
      <c r="F301" s="23"/>
      <c r="G301" s="23"/>
      <c r="H301" s="23"/>
      <c r="I301" s="23"/>
      <c r="J301" s="23"/>
      <c r="K301" s="23"/>
    </row>
    <row r="302" spans="1:21" ht="25" customHeight="1" thickBot="1">
      <c r="B302" s="2"/>
      <c r="C302" s="2"/>
      <c r="D302" s="2"/>
      <c r="E302" s="24" t="s">
        <v>48</v>
      </c>
      <c r="F302" s="132">
        <f>$F$3</f>
        <v>1</v>
      </c>
      <c r="G302" s="132"/>
      <c r="H302" s="19" t="s">
        <v>49</v>
      </c>
      <c r="I302" s="132" t="str">
        <f>$I$3</f>
        <v>〇〇　〇〇</v>
      </c>
      <c r="J302" s="132"/>
      <c r="K302" s="133"/>
    </row>
    <row r="303" spans="1:21" ht="12" customHeight="1"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21" ht="13.5" thickBot="1">
      <c r="A304" s="1">
        <f>A291+1</f>
        <v>27</v>
      </c>
      <c r="B304" s="2" t="s">
        <v>40</v>
      </c>
      <c r="C304" s="18">
        <f>IF(A304&lt;$A$4,A304,"")</f>
        <v>27</v>
      </c>
      <c r="D304" s="18"/>
      <c r="M304" s="2">
        <f>C304</f>
        <v>27</v>
      </c>
      <c r="N304" s="31" t="str">
        <f>C308</f>
        <v/>
      </c>
      <c r="O304" s="31" t="str">
        <f>C309</f>
        <v/>
      </c>
      <c r="P304" s="31" t="str">
        <f>C310</f>
        <v/>
      </c>
      <c r="Q304" s="1" t="str">
        <f>C306</f>
        <v/>
      </c>
      <c r="R304" s="32">
        <f>J309</f>
        <v>0</v>
      </c>
      <c r="S304" s="2" t="str">
        <f>IF(C305=$S$4,H305,"")</f>
        <v/>
      </c>
      <c r="T304" s="2" t="str">
        <f>IF(C305=$T$4,H305,"")</f>
        <v/>
      </c>
      <c r="U304" s="2" t="str">
        <f>IF(B312="","","○")</f>
        <v/>
      </c>
    </row>
    <row r="305" spans="1:21" ht="20.149999999999999" customHeight="1">
      <c r="B305" s="25" t="s">
        <v>4</v>
      </c>
      <c r="C305" s="28" t="str">
        <f>IF(C304="","",VLOOKUP(C304,'（様式２）年間指導計画書（記入用）'!$B$12:$U$111,15,FALSE))</f>
        <v/>
      </c>
      <c r="D305" s="29" t="s">
        <v>50</v>
      </c>
      <c r="E305" s="89" t="s">
        <v>19</v>
      </c>
      <c r="F305" s="89"/>
      <c r="G305" s="89"/>
      <c r="H305" s="30">
        <f>IF(C304="","",VLOOKUP(C304,'（様式２）年間指導計画書（記入用）'!$B$12:$S$111,17,FALSE))</f>
        <v>0</v>
      </c>
      <c r="I305" s="89" t="s">
        <v>41</v>
      </c>
      <c r="J305" s="89" t="s">
        <v>42</v>
      </c>
      <c r="K305" s="26" t="s">
        <v>43</v>
      </c>
    </row>
    <row r="306" spans="1:21" ht="20.149999999999999" customHeight="1">
      <c r="B306" s="90" t="s">
        <v>0</v>
      </c>
      <c r="C306" s="124" t="str">
        <f>IF(C304="","",VLOOKUP(C304,'（様式２）年間指導計画書（記入用）'!$B$12:$S$111,5,FALSE))</f>
        <v/>
      </c>
      <c r="D306" s="124"/>
      <c r="E306" s="124"/>
      <c r="F306" s="124"/>
      <c r="G306" s="124"/>
      <c r="H306" s="124"/>
      <c r="I306" s="52"/>
      <c r="J306" s="52"/>
      <c r="K306" s="27" t="s">
        <v>44</v>
      </c>
    </row>
    <row r="307" spans="1:21" ht="20.149999999999999" customHeight="1">
      <c r="B307" s="90"/>
      <c r="C307" s="125">
        <f>IF(C304="","",VLOOKUP(C304,'（様式２）年間指導計画書（記入用）'!$B$12:$S$111,14,FALSE))</f>
        <v>0</v>
      </c>
      <c r="D307" s="125"/>
      <c r="E307" s="125"/>
      <c r="F307" s="125"/>
      <c r="G307" s="125"/>
      <c r="H307" s="125"/>
      <c r="I307" s="52" t="s">
        <v>21</v>
      </c>
      <c r="J307" s="52" t="s">
        <v>21</v>
      </c>
      <c r="K307" s="93" t="s">
        <v>21</v>
      </c>
    </row>
    <row r="308" spans="1:21" ht="20.149999999999999" customHeight="1">
      <c r="B308" s="94" t="s">
        <v>1</v>
      </c>
      <c r="C308" s="120" t="str">
        <f>IF(L308=0,"",L308)</f>
        <v/>
      </c>
      <c r="D308" s="121"/>
      <c r="E308" s="98"/>
      <c r="F308" s="98"/>
      <c r="G308" s="17" t="s">
        <v>38</v>
      </c>
      <c r="H308" s="42"/>
      <c r="I308" s="52"/>
      <c r="J308" s="52"/>
      <c r="K308" s="93"/>
      <c r="L308" s="1">
        <f>IF(C304="",0,VLOOKUP(C304,'（様式２）年間指導計画書（記入用）'!$B$12:$S$111,2,FALSE))</f>
        <v>0</v>
      </c>
    </row>
    <row r="309" spans="1:21" ht="20.149999999999999" customHeight="1">
      <c r="B309" s="94"/>
      <c r="C309" s="122" t="str">
        <f>IF(L309=0,"",L309)</f>
        <v/>
      </c>
      <c r="D309" s="123"/>
      <c r="E309" s="101"/>
      <c r="F309" s="101"/>
      <c r="G309" s="2" t="str">
        <f>IF(E309="","","～")</f>
        <v/>
      </c>
      <c r="H309" s="41"/>
      <c r="I309" s="52" t="s">
        <v>45</v>
      </c>
      <c r="J309" s="126">
        <f>IF(C304="","",VLOOKUP(C304,'（様式２）年間指導計画書（記入用）'!$B$12:$S$111,10,FALSE))</f>
        <v>0</v>
      </c>
      <c r="K309" s="127"/>
      <c r="L309" s="1">
        <f>IF(C304="",0,VLOOKUP(C304,'（様式２）年間指導計画書（記入用）'!$B$12:$S$111,3,FALSE))</f>
        <v>0</v>
      </c>
    </row>
    <row r="310" spans="1:21" ht="20.149999999999999" customHeight="1" thickBot="1">
      <c r="B310" s="95"/>
      <c r="C310" s="130" t="str">
        <f>IF(L310=0,"",L310)</f>
        <v/>
      </c>
      <c r="D310" s="131"/>
      <c r="E310" s="101"/>
      <c r="F310" s="101"/>
      <c r="G310" s="2" t="str">
        <f>IF(E310="","","～")</f>
        <v/>
      </c>
      <c r="H310" s="41"/>
      <c r="I310" s="102"/>
      <c r="J310" s="128"/>
      <c r="K310" s="129"/>
      <c r="L310" s="1">
        <f>IF(C304="",0,VLOOKUP(C304,'（様式２）年間指導計画書（記入用）'!$B$12:$S$111,4,FALSE))</f>
        <v>0</v>
      </c>
    </row>
    <row r="311" spans="1:21" ht="20.149999999999999" customHeight="1" thickTop="1">
      <c r="B311" s="109" t="s">
        <v>46</v>
      </c>
      <c r="C311" s="110"/>
      <c r="D311" s="110"/>
      <c r="E311" s="110"/>
      <c r="F311" s="110"/>
      <c r="G311" s="110"/>
      <c r="H311" s="110"/>
      <c r="I311" s="110"/>
      <c r="J311" s="110"/>
      <c r="K311" s="111"/>
    </row>
    <row r="312" spans="1:21" ht="170.15" customHeight="1" thickBot="1">
      <c r="B312" s="112"/>
      <c r="C312" s="113"/>
      <c r="D312" s="113"/>
      <c r="E312" s="113"/>
      <c r="F312" s="113"/>
      <c r="G312" s="113"/>
      <c r="H312" s="113"/>
      <c r="I312" s="113"/>
      <c r="J312" s="113"/>
      <c r="K312" s="114"/>
    </row>
    <row r="313" spans="1:21" ht="20.149999999999999" customHeight="1"/>
    <row r="314" spans="1:21" ht="13.5" thickBot="1">
      <c r="A314" s="1">
        <f>A304+1</f>
        <v>28</v>
      </c>
      <c r="B314" s="2" t="s">
        <v>40</v>
      </c>
      <c r="C314" s="18">
        <f>IF(A314&lt;$A$4,A314,"")</f>
        <v>28</v>
      </c>
      <c r="D314" s="18"/>
      <c r="M314" s="2">
        <f>C314</f>
        <v>28</v>
      </c>
      <c r="N314" s="31" t="str">
        <f>C318</f>
        <v/>
      </c>
      <c r="O314" s="31" t="str">
        <f>C319</f>
        <v/>
      </c>
      <c r="P314" s="31" t="str">
        <f>C320</f>
        <v/>
      </c>
      <c r="Q314" s="1" t="str">
        <f>C316</f>
        <v/>
      </c>
      <c r="R314" s="32">
        <f>J319</f>
        <v>0</v>
      </c>
      <c r="S314" s="2" t="str">
        <f>IF(C315=$S$4,H315,"")</f>
        <v/>
      </c>
      <c r="T314" s="2" t="str">
        <f>IF(C315=$T$4,H315,"")</f>
        <v/>
      </c>
      <c r="U314" s="2" t="str">
        <f>IF(B322="","","○")</f>
        <v/>
      </c>
    </row>
    <row r="315" spans="1:21" ht="20.149999999999999" customHeight="1">
      <c r="B315" s="25" t="s">
        <v>4</v>
      </c>
      <c r="C315" s="28" t="str">
        <f>IF(C314="","",VLOOKUP(C314,'（様式２）年間指導計画書（記入用）'!$B$12:$U$111,15,FALSE))</f>
        <v/>
      </c>
      <c r="D315" s="29" t="s">
        <v>50</v>
      </c>
      <c r="E315" s="89" t="s">
        <v>19</v>
      </c>
      <c r="F315" s="89"/>
      <c r="G315" s="89"/>
      <c r="H315" s="30">
        <f>IF(C314="","",VLOOKUP(C314,'（様式２）年間指導計画書（記入用）'!$B$12:$S$111,17,FALSE))</f>
        <v>0</v>
      </c>
      <c r="I315" s="89" t="s">
        <v>41</v>
      </c>
      <c r="J315" s="89" t="s">
        <v>42</v>
      </c>
      <c r="K315" s="26" t="s">
        <v>43</v>
      </c>
    </row>
    <row r="316" spans="1:21" ht="20.149999999999999" customHeight="1">
      <c r="B316" s="90" t="s">
        <v>0</v>
      </c>
      <c r="C316" s="124" t="str">
        <f>IF(C314="","",VLOOKUP(C314,'（様式２）年間指導計画書（記入用）'!$B$12:$S$111,5,FALSE))</f>
        <v/>
      </c>
      <c r="D316" s="124"/>
      <c r="E316" s="124"/>
      <c r="F316" s="124"/>
      <c r="G316" s="124"/>
      <c r="H316" s="124"/>
      <c r="I316" s="52"/>
      <c r="J316" s="52"/>
      <c r="K316" s="27" t="s">
        <v>44</v>
      </c>
    </row>
    <row r="317" spans="1:21" ht="20.149999999999999" customHeight="1">
      <c r="B317" s="90"/>
      <c r="C317" s="125">
        <f>IF(C314="","",VLOOKUP(C314,'（様式２）年間指導計画書（記入用）'!$B$12:$S$111,14,FALSE))</f>
        <v>0</v>
      </c>
      <c r="D317" s="125"/>
      <c r="E317" s="125"/>
      <c r="F317" s="125"/>
      <c r="G317" s="125"/>
      <c r="H317" s="125"/>
      <c r="I317" s="52" t="s">
        <v>21</v>
      </c>
      <c r="J317" s="52" t="s">
        <v>21</v>
      </c>
      <c r="K317" s="93" t="s">
        <v>21</v>
      </c>
    </row>
    <row r="318" spans="1:21" ht="20.149999999999999" customHeight="1">
      <c r="B318" s="94" t="s">
        <v>1</v>
      </c>
      <c r="C318" s="120" t="str">
        <f>IF(L318=0,"",L318)</f>
        <v/>
      </c>
      <c r="D318" s="121"/>
      <c r="E318" s="98"/>
      <c r="F318" s="98"/>
      <c r="G318" s="17" t="s">
        <v>38</v>
      </c>
      <c r="H318" s="42"/>
      <c r="I318" s="52"/>
      <c r="J318" s="52"/>
      <c r="K318" s="93"/>
      <c r="L318" s="1">
        <f>IF(C314="",0,VLOOKUP(C314,'（様式２）年間指導計画書（記入用）'!$B$12:$S$111,2,FALSE))</f>
        <v>0</v>
      </c>
    </row>
    <row r="319" spans="1:21" ht="20.149999999999999" customHeight="1">
      <c r="B319" s="94"/>
      <c r="C319" s="122" t="str">
        <f>IF(L319=0,"",L319)</f>
        <v/>
      </c>
      <c r="D319" s="123"/>
      <c r="E319" s="101"/>
      <c r="F319" s="101"/>
      <c r="G319" s="2" t="str">
        <f>IF(E319="","","～")</f>
        <v/>
      </c>
      <c r="H319" s="41"/>
      <c r="I319" s="52" t="s">
        <v>45</v>
      </c>
      <c r="J319" s="126">
        <f>IF(C314="","",VLOOKUP(C314,'（様式２）年間指導計画書（記入用）'!$B$12:$S$111,10,FALSE))</f>
        <v>0</v>
      </c>
      <c r="K319" s="127"/>
      <c r="L319" s="1">
        <f>IF(C314="",0,VLOOKUP(C314,'（様式２）年間指導計画書（記入用）'!$B$12:$S$111,3,FALSE))</f>
        <v>0</v>
      </c>
    </row>
    <row r="320" spans="1:21" ht="20.149999999999999" customHeight="1" thickBot="1">
      <c r="B320" s="95"/>
      <c r="C320" s="130" t="str">
        <f>IF(L320=0,"",L320)</f>
        <v/>
      </c>
      <c r="D320" s="131"/>
      <c r="E320" s="101"/>
      <c r="F320" s="101"/>
      <c r="G320" s="2" t="str">
        <f>IF(E320="","","～")</f>
        <v/>
      </c>
      <c r="H320" s="41"/>
      <c r="I320" s="102"/>
      <c r="J320" s="128"/>
      <c r="K320" s="129"/>
      <c r="L320" s="1">
        <f>IF(C314="",0,VLOOKUP(C314,'（様式２）年間指導計画書（記入用）'!$B$12:$S$111,4,FALSE))</f>
        <v>0</v>
      </c>
    </row>
    <row r="321" spans="1:21" ht="20.149999999999999" customHeight="1" thickTop="1">
      <c r="B321" s="109" t="s">
        <v>46</v>
      </c>
      <c r="C321" s="110"/>
      <c r="D321" s="110"/>
      <c r="E321" s="110"/>
      <c r="F321" s="110"/>
      <c r="G321" s="110"/>
      <c r="H321" s="110"/>
      <c r="I321" s="110"/>
      <c r="J321" s="110"/>
      <c r="K321" s="111"/>
    </row>
    <row r="322" spans="1:21" ht="170.15" customHeight="1" thickBot="1">
      <c r="B322" s="112"/>
      <c r="C322" s="113"/>
      <c r="D322" s="113"/>
      <c r="E322" s="113"/>
      <c r="F322" s="113"/>
      <c r="G322" s="113"/>
      <c r="H322" s="113"/>
      <c r="I322" s="113"/>
      <c r="J322" s="113"/>
      <c r="K322" s="114"/>
    </row>
    <row r="323" spans="1:21" ht="16.5">
      <c r="B323" s="78" t="s">
        <v>47</v>
      </c>
      <c r="C323" s="78"/>
      <c r="D323" s="78"/>
      <c r="E323" s="78"/>
      <c r="F323" s="78"/>
      <c r="G323" s="78"/>
      <c r="H323" s="78"/>
      <c r="I323" s="78"/>
      <c r="J323" s="78"/>
      <c r="K323" s="78"/>
    </row>
    <row r="324" spans="1:21" ht="12" customHeight="1" thickBot="1">
      <c r="B324" s="23"/>
      <c r="C324" s="23"/>
      <c r="D324" s="23"/>
      <c r="E324" s="23"/>
      <c r="F324" s="23"/>
      <c r="G324" s="23"/>
      <c r="H324" s="23"/>
      <c r="I324" s="23"/>
      <c r="J324" s="23"/>
      <c r="K324" s="23"/>
    </row>
    <row r="325" spans="1:21" ht="25" customHeight="1" thickBot="1">
      <c r="B325" s="2"/>
      <c r="C325" s="2"/>
      <c r="D325" s="2"/>
      <c r="E325" s="24" t="s">
        <v>48</v>
      </c>
      <c r="F325" s="132">
        <f>$F$3</f>
        <v>1</v>
      </c>
      <c r="G325" s="132"/>
      <c r="H325" s="19" t="s">
        <v>49</v>
      </c>
      <c r="I325" s="132" t="str">
        <f>$I$3</f>
        <v>〇〇　〇〇</v>
      </c>
      <c r="J325" s="132"/>
      <c r="K325" s="133"/>
    </row>
    <row r="326" spans="1:21" ht="12" customHeight="1"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21" ht="13.5" thickBot="1">
      <c r="A327" s="1">
        <f>A314+1</f>
        <v>29</v>
      </c>
      <c r="B327" s="2" t="s">
        <v>40</v>
      </c>
      <c r="C327" s="18">
        <f>IF(A327&lt;$A$4,A327,"")</f>
        <v>29</v>
      </c>
      <c r="D327" s="18"/>
      <c r="M327" s="2">
        <f>C327</f>
        <v>29</v>
      </c>
      <c r="N327" s="31" t="str">
        <f>C331</f>
        <v/>
      </c>
      <c r="O327" s="31" t="str">
        <f>C332</f>
        <v/>
      </c>
      <c r="P327" s="31" t="str">
        <f>C333</f>
        <v/>
      </c>
      <c r="Q327" s="1" t="str">
        <f>C329</f>
        <v/>
      </c>
      <c r="R327" s="32">
        <f>J332</f>
        <v>0</v>
      </c>
      <c r="S327" s="2" t="str">
        <f>IF(C328=$S$4,H328,"")</f>
        <v/>
      </c>
      <c r="T327" s="2" t="str">
        <f>IF(C328=$T$4,H328,"")</f>
        <v/>
      </c>
      <c r="U327" s="2" t="str">
        <f>IF(B335="","","○")</f>
        <v/>
      </c>
    </row>
    <row r="328" spans="1:21" ht="20.149999999999999" customHeight="1">
      <c r="B328" s="25" t="s">
        <v>4</v>
      </c>
      <c r="C328" s="28" t="str">
        <f>IF(C327="","",VLOOKUP(C327,'（様式２）年間指導計画書（記入用）'!$B$12:$U$111,15,FALSE))</f>
        <v/>
      </c>
      <c r="D328" s="29" t="s">
        <v>50</v>
      </c>
      <c r="E328" s="89" t="s">
        <v>19</v>
      </c>
      <c r="F328" s="89"/>
      <c r="G328" s="89"/>
      <c r="H328" s="30">
        <f>IF(C327="","",VLOOKUP(C327,'（様式２）年間指導計画書（記入用）'!$B$12:$S$111,17,FALSE))</f>
        <v>0</v>
      </c>
      <c r="I328" s="89" t="s">
        <v>41</v>
      </c>
      <c r="J328" s="89" t="s">
        <v>42</v>
      </c>
      <c r="K328" s="26" t="s">
        <v>43</v>
      </c>
    </row>
    <row r="329" spans="1:21" ht="20.149999999999999" customHeight="1">
      <c r="B329" s="90" t="s">
        <v>0</v>
      </c>
      <c r="C329" s="124" t="str">
        <f>IF(C327="","",VLOOKUP(C327,'（様式２）年間指導計画書（記入用）'!$B$12:$S$111,5,FALSE))</f>
        <v/>
      </c>
      <c r="D329" s="124"/>
      <c r="E329" s="124"/>
      <c r="F329" s="124"/>
      <c r="G329" s="124"/>
      <c r="H329" s="124"/>
      <c r="I329" s="52"/>
      <c r="J329" s="52"/>
      <c r="K329" s="27" t="s">
        <v>44</v>
      </c>
    </row>
    <row r="330" spans="1:21" ht="20.149999999999999" customHeight="1">
      <c r="B330" s="90"/>
      <c r="C330" s="125">
        <f>IF(C327="","",VLOOKUP(C327,'（様式２）年間指導計画書（記入用）'!$B$12:$S$111,14,FALSE))</f>
        <v>0</v>
      </c>
      <c r="D330" s="125"/>
      <c r="E330" s="125"/>
      <c r="F330" s="125"/>
      <c r="G330" s="125"/>
      <c r="H330" s="125"/>
      <c r="I330" s="52" t="s">
        <v>21</v>
      </c>
      <c r="J330" s="52" t="s">
        <v>21</v>
      </c>
      <c r="K330" s="93" t="s">
        <v>21</v>
      </c>
    </row>
    <row r="331" spans="1:21" ht="20.149999999999999" customHeight="1">
      <c r="B331" s="94" t="s">
        <v>1</v>
      </c>
      <c r="C331" s="120" t="str">
        <f>IF(L331=0,"",L331)</f>
        <v/>
      </c>
      <c r="D331" s="121"/>
      <c r="E331" s="98"/>
      <c r="F331" s="98"/>
      <c r="G331" s="17" t="s">
        <v>38</v>
      </c>
      <c r="H331" s="42"/>
      <c r="I331" s="52"/>
      <c r="J331" s="52"/>
      <c r="K331" s="93"/>
      <c r="L331" s="1">
        <f>IF(C327="",0,VLOOKUP(C327,'（様式２）年間指導計画書（記入用）'!$B$12:$S$111,2,FALSE))</f>
        <v>0</v>
      </c>
    </row>
    <row r="332" spans="1:21" ht="20.149999999999999" customHeight="1">
      <c r="B332" s="94"/>
      <c r="C332" s="122" t="str">
        <f>IF(L332=0,"",L332)</f>
        <v/>
      </c>
      <c r="D332" s="123"/>
      <c r="E332" s="101"/>
      <c r="F332" s="101"/>
      <c r="G332" s="2" t="str">
        <f>IF(E332="","","～")</f>
        <v/>
      </c>
      <c r="H332" s="41"/>
      <c r="I332" s="52" t="s">
        <v>45</v>
      </c>
      <c r="J332" s="126">
        <f>IF(C327="","",VLOOKUP(C327,'（様式２）年間指導計画書（記入用）'!$B$12:$S$111,10,FALSE))</f>
        <v>0</v>
      </c>
      <c r="K332" s="127"/>
      <c r="L332" s="1">
        <f>IF(C327="",0,VLOOKUP(C327,'（様式２）年間指導計画書（記入用）'!$B$12:$S$111,3,FALSE))</f>
        <v>0</v>
      </c>
    </row>
    <row r="333" spans="1:21" ht="20.149999999999999" customHeight="1" thickBot="1">
      <c r="B333" s="95"/>
      <c r="C333" s="130" t="str">
        <f>IF(L333=0,"",L333)</f>
        <v/>
      </c>
      <c r="D333" s="131"/>
      <c r="E333" s="101"/>
      <c r="F333" s="101"/>
      <c r="G333" s="2" t="str">
        <f>IF(E333="","","～")</f>
        <v/>
      </c>
      <c r="H333" s="41"/>
      <c r="I333" s="102"/>
      <c r="J333" s="128"/>
      <c r="K333" s="129"/>
      <c r="L333" s="1">
        <f>IF(C327="",0,VLOOKUP(C327,'（様式２）年間指導計画書（記入用）'!$B$12:$S$111,4,FALSE))</f>
        <v>0</v>
      </c>
    </row>
    <row r="334" spans="1:21" ht="20.149999999999999" customHeight="1" thickTop="1">
      <c r="B334" s="109" t="s">
        <v>46</v>
      </c>
      <c r="C334" s="110"/>
      <c r="D334" s="110"/>
      <c r="E334" s="110"/>
      <c r="F334" s="110"/>
      <c r="G334" s="110"/>
      <c r="H334" s="110"/>
      <c r="I334" s="110"/>
      <c r="J334" s="110"/>
      <c r="K334" s="111"/>
    </row>
    <row r="335" spans="1:21" ht="170.15" customHeight="1" thickBot="1">
      <c r="B335" s="112"/>
      <c r="C335" s="113"/>
      <c r="D335" s="113"/>
      <c r="E335" s="113"/>
      <c r="F335" s="113"/>
      <c r="G335" s="113"/>
      <c r="H335" s="113"/>
      <c r="I335" s="113"/>
      <c r="J335" s="113"/>
      <c r="K335" s="114"/>
    </row>
    <row r="336" spans="1:21" ht="20.149999999999999" customHeight="1"/>
    <row r="337" spans="1:21" ht="13.5" thickBot="1">
      <c r="A337" s="1">
        <f>A327+1</f>
        <v>30</v>
      </c>
      <c r="B337" s="2" t="s">
        <v>40</v>
      </c>
      <c r="C337" s="18">
        <f>IF(A337&lt;$A$4,A337,"")</f>
        <v>30</v>
      </c>
      <c r="D337" s="18"/>
      <c r="M337" s="2">
        <f>C337</f>
        <v>30</v>
      </c>
      <c r="N337" s="31" t="str">
        <f>C341</f>
        <v/>
      </c>
      <c r="O337" s="31" t="str">
        <f>C342</f>
        <v/>
      </c>
      <c r="P337" s="31" t="str">
        <f>C343</f>
        <v/>
      </c>
      <c r="Q337" s="1" t="str">
        <f>C339</f>
        <v/>
      </c>
      <c r="R337" s="32">
        <f>J342</f>
        <v>0</v>
      </c>
      <c r="S337" s="2" t="str">
        <f>IF(C338=$S$4,H338,"")</f>
        <v/>
      </c>
      <c r="T337" s="2" t="str">
        <f>IF(C338=$T$4,H338,"")</f>
        <v/>
      </c>
      <c r="U337" s="2" t="str">
        <f>IF(B345="","","○")</f>
        <v/>
      </c>
    </row>
    <row r="338" spans="1:21" ht="20.149999999999999" customHeight="1">
      <c r="B338" s="25" t="s">
        <v>4</v>
      </c>
      <c r="C338" s="28" t="str">
        <f>IF(C337="","",VLOOKUP(C337,'（様式２）年間指導計画書（記入用）'!$B$12:$U$111,15,FALSE))</f>
        <v/>
      </c>
      <c r="D338" s="29" t="s">
        <v>50</v>
      </c>
      <c r="E338" s="89" t="s">
        <v>19</v>
      </c>
      <c r="F338" s="89"/>
      <c r="G338" s="89"/>
      <c r="H338" s="30">
        <f>IF(C337="","",VLOOKUP(C337,'（様式２）年間指導計画書（記入用）'!$B$12:$S$111,17,FALSE))</f>
        <v>0</v>
      </c>
      <c r="I338" s="89" t="s">
        <v>41</v>
      </c>
      <c r="J338" s="89" t="s">
        <v>42</v>
      </c>
      <c r="K338" s="26" t="s">
        <v>43</v>
      </c>
    </row>
    <row r="339" spans="1:21" ht="20.149999999999999" customHeight="1">
      <c r="B339" s="90" t="s">
        <v>0</v>
      </c>
      <c r="C339" s="124" t="str">
        <f>IF(C337="","",VLOOKUP(C337,'（様式２）年間指導計画書（記入用）'!$B$12:$S$111,5,FALSE))</f>
        <v/>
      </c>
      <c r="D339" s="124"/>
      <c r="E339" s="124"/>
      <c r="F339" s="124"/>
      <c r="G339" s="124"/>
      <c r="H339" s="124"/>
      <c r="I339" s="52"/>
      <c r="J339" s="52"/>
      <c r="K339" s="27" t="s">
        <v>44</v>
      </c>
    </row>
    <row r="340" spans="1:21" ht="20.149999999999999" customHeight="1">
      <c r="B340" s="90"/>
      <c r="C340" s="125">
        <f>IF(C337="","",VLOOKUP(C337,'（様式２）年間指導計画書（記入用）'!$B$12:$S$111,14,FALSE))</f>
        <v>0</v>
      </c>
      <c r="D340" s="125"/>
      <c r="E340" s="125"/>
      <c r="F340" s="125"/>
      <c r="G340" s="125"/>
      <c r="H340" s="125"/>
      <c r="I340" s="52" t="s">
        <v>21</v>
      </c>
      <c r="J340" s="52" t="s">
        <v>21</v>
      </c>
      <c r="K340" s="93" t="s">
        <v>21</v>
      </c>
    </row>
    <row r="341" spans="1:21" ht="20.149999999999999" customHeight="1">
      <c r="B341" s="94" t="s">
        <v>1</v>
      </c>
      <c r="C341" s="120" t="str">
        <f>IF(L341=0,"",L341)</f>
        <v/>
      </c>
      <c r="D341" s="121"/>
      <c r="E341" s="98"/>
      <c r="F341" s="98"/>
      <c r="G341" s="17" t="s">
        <v>38</v>
      </c>
      <c r="H341" s="42"/>
      <c r="I341" s="52"/>
      <c r="J341" s="52"/>
      <c r="K341" s="93"/>
      <c r="L341" s="1">
        <f>IF(C337="",0,VLOOKUP(C337,'（様式２）年間指導計画書（記入用）'!$B$12:$S$111,2,FALSE))</f>
        <v>0</v>
      </c>
    </row>
    <row r="342" spans="1:21" ht="20.149999999999999" customHeight="1">
      <c r="B342" s="94"/>
      <c r="C342" s="122" t="str">
        <f>IF(L342=0,"",L342)</f>
        <v/>
      </c>
      <c r="D342" s="123"/>
      <c r="E342" s="101"/>
      <c r="F342" s="101"/>
      <c r="G342" s="2" t="str">
        <f>IF(E342="","","～")</f>
        <v/>
      </c>
      <c r="H342" s="41"/>
      <c r="I342" s="52" t="s">
        <v>45</v>
      </c>
      <c r="J342" s="126">
        <f>IF(C337="","",VLOOKUP(C337,'（様式２）年間指導計画書（記入用）'!$B$12:$S$111,10,FALSE))</f>
        <v>0</v>
      </c>
      <c r="K342" s="127"/>
      <c r="L342" s="1">
        <f>IF(C337="",0,VLOOKUP(C337,'（様式２）年間指導計画書（記入用）'!$B$12:$S$111,3,FALSE))</f>
        <v>0</v>
      </c>
    </row>
    <row r="343" spans="1:21" ht="20.149999999999999" customHeight="1" thickBot="1">
      <c r="B343" s="95"/>
      <c r="C343" s="130" t="str">
        <f>IF(L343=0,"",L343)</f>
        <v/>
      </c>
      <c r="D343" s="131"/>
      <c r="E343" s="101"/>
      <c r="F343" s="101"/>
      <c r="G343" s="2" t="str">
        <f>IF(E343="","","～")</f>
        <v/>
      </c>
      <c r="H343" s="41"/>
      <c r="I343" s="102"/>
      <c r="J343" s="128"/>
      <c r="K343" s="129"/>
      <c r="L343" s="1">
        <f>IF(C337="",0,VLOOKUP(C337,'（様式２）年間指導計画書（記入用）'!$B$12:$S$111,4,FALSE))</f>
        <v>0</v>
      </c>
    </row>
    <row r="344" spans="1:21" ht="20.149999999999999" customHeight="1" thickTop="1">
      <c r="B344" s="109" t="s">
        <v>46</v>
      </c>
      <c r="C344" s="110"/>
      <c r="D344" s="110"/>
      <c r="E344" s="110"/>
      <c r="F344" s="110"/>
      <c r="G344" s="110"/>
      <c r="H344" s="110"/>
      <c r="I344" s="110"/>
      <c r="J344" s="110"/>
      <c r="K344" s="111"/>
    </row>
    <row r="345" spans="1:21" ht="170.15" customHeight="1" thickBot="1">
      <c r="B345" s="112"/>
      <c r="C345" s="113"/>
      <c r="D345" s="113"/>
      <c r="E345" s="113"/>
      <c r="F345" s="113"/>
      <c r="G345" s="113"/>
      <c r="H345" s="113"/>
      <c r="I345" s="113"/>
      <c r="J345" s="113"/>
      <c r="K345" s="114"/>
    </row>
    <row r="346" spans="1:21" ht="16.5">
      <c r="B346" s="78" t="s">
        <v>47</v>
      </c>
      <c r="C346" s="78"/>
      <c r="D346" s="78"/>
      <c r="E346" s="78"/>
      <c r="F346" s="78"/>
      <c r="G346" s="78"/>
      <c r="H346" s="78"/>
      <c r="I346" s="78"/>
      <c r="J346" s="78"/>
      <c r="K346" s="78"/>
    </row>
    <row r="347" spans="1:21" ht="12" customHeight="1" thickBot="1">
      <c r="B347" s="23"/>
      <c r="C347" s="23"/>
      <c r="D347" s="23"/>
      <c r="E347" s="23"/>
      <c r="F347" s="23"/>
      <c r="G347" s="23"/>
      <c r="H347" s="23"/>
      <c r="I347" s="23"/>
      <c r="J347" s="23"/>
      <c r="K347" s="23"/>
    </row>
    <row r="348" spans="1:21" ht="25" customHeight="1" thickBot="1">
      <c r="B348" s="2"/>
      <c r="C348" s="2"/>
      <c r="D348" s="2"/>
      <c r="E348" s="24" t="s">
        <v>48</v>
      </c>
      <c r="F348" s="132">
        <f>$F$3</f>
        <v>1</v>
      </c>
      <c r="G348" s="132"/>
      <c r="H348" s="19" t="s">
        <v>49</v>
      </c>
      <c r="I348" s="132" t="str">
        <f>$I$3</f>
        <v>〇〇　〇〇</v>
      </c>
      <c r="J348" s="132"/>
      <c r="K348" s="133"/>
    </row>
    <row r="349" spans="1:21" ht="12" customHeight="1"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21" ht="13.5" thickBot="1">
      <c r="A350" s="1">
        <f>A337+1</f>
        <v>31</v>
      </c>
      <c r="B350" s="2" t="s">
        <v>40</v>
      </c>
      <c r="C350" s="18">
        <f>IF(A350&lt;$A$4,A350,"")</f>
        <v>31</v>
      </c>
      <c r="D350" s="18"/>
      <c r="M350" s="2">
        <f>C350</f>
        <v>31</v>
      </c>
      <c r="N350" s="31" t="str">
        <f>C354</f>
        <v/>
      </c>
      <c r="O350" s="31" t="str">
        <f>C355</f>
        <v/>
      </c>
      <c r="P350" s="31" t="str">
        <f>C356</f>
        <v/>
      </c>
      <c r="Q350" s="1" t="str">
        <f>C352</f>
        <v/>
      </c>
      <c r="R350" s="32">
        <f>J355</f>
        <v>0</v>
      </c>
      <c r="S350" s="2" t="str">
        <f>IF(C351=$S$4,H351,"")</f>
        <v/>
      </c>
      <c r="T350" s="2" t="str">
        <f>IF(C351=$T$4,H351,"")</f>
        <v/>
      </c>
      <c r="U350" s="2" t="str">
        <f>IF(B358="","","○")</f>
        <v/>
      </c>
    </row>
    <row r="351" spans="1:21" ht="20.149999999999999" customHeight="1">
      <c r="B351" s="25" t="s">
        <v>4</v>
      </c>
      <c r="C351" s="28" t="str">
        <f>IF(C350="","",VLOOKUP(C350,'（様式２）年間指導計画書（記入用）'!$B$12:$U$111,15,FALSE))</f>
        <v/>
      </c>
      <c r="D351" s="29" t="s">
        <v>50</v>
      </c>
      <c r="E351" s="89" t="s">
        <v>19</v>
      </c>
      <c r="F351" s="89"/>
      <c r="G351" s="89"/>
      <c r="H351" s="30">
        <f>IF(C350="","",VLOOKUP(C350,'（様式２）年間指導計画書（記入用）'!$B$12:$S$111,17,FALSE))</f>
        <v>0</v>
      </c>
      <c r="I351" s="89" t="s">
        <v>41</v>
      </c>
      <c r="J351" s="89" t="s">
        <v>42</v>
      </c>
      <c r="K351" s="26" t="s">
        <v>43</v>
      </c>
    </row>
    <row r="352" spans="1:21" ht="20.149999999999999" customHeight="1">
      <c r="B352" s="90" t="s">
        <v>0</v>
      </c>
      <c r="C352" s="124" t="str">
        <f>IF(C350="","",VLOOKUP(C350,'（様式２）年間指導計画書（記入用）'!$B$12:$S$111,5,FALSE))</f>
        <v/>
      </c>
      <c r="D352" s="124"/>
      <c r="E352" s="124"/>
      <c r="F352" s="124"/>
      <c r="G352" s="124"/>
      <c r="H352" s="124"/>
      <c r="I352" s="52"/>
      <c r="J352" s="52"/>
      <c r="K352" s="27" t="s">
        <v>44</v>
      </c>
    </row>
    <row r="353" spans="1:21" ht="20.149999999999999" customHeight="1">
      <c r="B353" s="90"/>
      <c r="C353" s="125">
        <f>IF(C350="","",VLOOKUP(C350,'（様式２）年間指導計画書（記入用）'!$B$12:$S$111,14,FALSE))</f>
        <v>0</v>
      </c>
      <c r="D353" s="125"/>
      <c r="E353" s="125"/>
      <c r="F353" s="125"/>
      <c r="G353" s="125"/>
      <c r="H353" s="125"/>
      <c r="I353" s="52" t="s">
        <v>21</v>
      </c>
      <c r="J353" s="52" t="s">
        <v>21</v>
      </c>
      <c r="K353" s="93" t="s">
        <v>21</v>
      </c>
    </row>
    <row r="354" spans="1:21" ht="20.149999999999999" customHeight="1">
      <c r="B354" s="94" t="s">
        <v>1</v>
      </c>
      <c r="C354" s="120" t="str">
        <f>IF(L354=0,"",L354)</f>
        <v/>
      </c>
      <c r="D354" s="121"/>
      <c r="E354" s="98"/>
      <c r="F354" s="98"/>
      <c r="G354" s="17" t="s">
        <v>38</v>
      </c>
      <c r="H354" s="42"/>
      <c r="I354" s="52"/>
      <c r="J354" s="52"/>
      <c r="K354" s="93"/>
      <c r="L354" s="1">
        <f>IF(C350="",0,VLOOKUP(C350,'（様式２）年間指導計画書（記入用）'!$B$12:$S$111,2,FALSE))</f>
        <v>0</v>
      </c>
    </row>
    <row r="355" spans="1:21" ht="20.149999999999999" customHeight="1">
      <c r="B355" s="94"/>
      <c r="C355" s="122" t="str">
        <f>IF(L355=0,"",L355)</f>
        <v/>
      </c>
      <c r="D355" s="123"/>
      <c r="E355" s="101"/>
      <c r="F355" s="101"/>
      <c r="G355" s="2" t="str">
        <f>IF(E355="","","～")</f>
        <v/>
      </c>
      <c r="H355" s="41"/>
      <c r="I355" s="52" t="s">
        <v>45</v>
      </c>
      <c r="J355" s="126">
        <f>IF(C350="","",VLOOKUP(C350,'（様式２）年間指導計画書（記入用）'!$B$12:$S$111,10,FALSE))</f>
        <v>0</v>
      </c>
      <c r="K355" s="127"/>
      <c r="L355" s="1">
        <f>IF(C350="",0,VLOOKUP(C350,'（様式２）年間指導計画書（記入用）'!$B$12:$S$111,3,FALSE))</f>
        <v>0</v>
      </c>
    </row>
    <row r="356" spans="1:21" ht="20.149999999999999" customHeight="1" thickBot="1">
      <c r="B356" s="95"/>
      <c r="C356" s="130" t="str">
        <f>IF(L356=0,"",L356)</f>
        <v/>
      </c>
      <c r="D356" s="131"/>
      <c r="E356" s="101"/>
      <c r="F356" s="101"/>
      <c r="G356" s="2" t="str">
        <f>IF(E356="","","～")</f>
        <v/>
      </c>
      <c r="H356" s="41"/>
      <c r="I356" s="102"/>
      <c r="J356" s="128"/>
      <c r="K356" s="129"/>
      <c r="L356" s="1">
        <f>IF(C350="",0,VLOOKUP(C350,'（様式２）年間指導計画書（記入用）'!$B$12:$S$111,4,FALSE))</f>
        <v>0</v>
      </c>
    </row>
    <row r="357" spans="1:21" ht="20.149999999999999" customHeight="1" thickTop="1">
      <c r="B357" s="109" t="s">
        <v>46</v>
      </c>
      <c r="C357" s="110"/>
      <c r="D357" s="110"/>
      <c r="E357" s="110"/>
      <c r="F357" s="110"/>
      <c r="G357" s="110"/>
      <c r="H357" s="110"/>
      <c r="I357" s="110"/>
      <c r="J357" s="110"/>
      <c r="K357" s="111"/>
    </row>
    <row r="358" spans="1:21" ht="170.15" customHeight="1" thickBot="1">
      <c r="B358" s="112"/>
      <c r="C358" s="113"/>
      <c r="D358" s="113"/>
      <c r="E358" s="113"/>
      <c r="F358" s="113"/>
      <c r="G358" s="113"/>
      <c r="H358" s="113"/>
      <c r="I358" s="113"/>
      <c r="J358" s="113"/>
      <c r="K358" s="114"/>
    </row>
    <row r="359" spans="1:21" ht="20.149999999999999" customHeight="1"/>
    <row r="360" spans="1:21" ht="13.5" thickBot="1">
      <c r="A360" s="1">
        <f>A350+1</f>
        <v>32</v>
      </c>
      <c r="B360" s="2" t="s">
        <v>40</v>
      </c>
      <c r="C360" s="18">
        <f>IF(A360&lt;$A$4,A360,"")</f>
        <v>32</v>
      </c>
      <c r="D360" s="18"/>
      <c r="M360" s="2">
        <f>C360</f>
        <v>32</v>
      </c>
      <c r="N360" s="31" t="str">
        <f>C364</f>
        <v/>
      </c>
      <c r="O360" s="31" t="str">
        <f>C365</f>
        <v/>
      </c>
      <c r="P360" s="31" t="str">
        <f>C366</f>
        <v/>
      </c>
      <c r="Q360" s="1" t="str">
        <f>C362</f>
        <v/>
      </c>
      <c r="R360" s="32">
        <f>J365</f>
        <v>0</v>
      </c>
      <c r="S360" s="2" t="str">
        <f>IF(C361=$S$4,H361,"")</f>
        <v/>
      </c>
      <c r="T360" s="2" t="str">
        <f>IF(C361=$T$4,H361,"")</f>
        <v/>
      </c>
      <c r="U360" s="2" t="str">
        <f>IF(B368="","","○")</f>
        <v/>
      </c>
    </row>
    <row r="361" spans="1:21" ht="20.149999999999999" customHeight="1">
      <c r="B361" s="25" t="s">
        <v>4</v>
      </c>
      <c r="C361" s="28" t="str">
        <f>IF(C360="","",VLOOKUP(C360,'（様式２）年間指導計画書（記入用）'!$B$12:$U$111,15,FALSE))</f>
        <v/>
      </c>
      <c r="D361" s="29" t="s">
        <v>50</v>
      </c>
      <c r="E361" s="89" t="s">
        <v>19</v>
      </c>
      <c r="F361" s="89"/>
      <c r="G361" s="89"/>
      <c r="H361" s="30">
        <f>IF(C360="","",VLOOKUP(C360,'（様式２）年間指導計画書（記入用）'!$B$12:$S$111,17,FALSE))</f>
        <v>0</v>
      </c>
      <c r="I361" s="89" t="s">
        <v>41</v>
      </c>
      <c r="J361" s="89" t="s">
        <v>42</v>
      </c>
      <c r="K361" s="26" t="s">
        <v>43</v>
      </c>
    </row>
    <row r="362" spans="1:21" ht="20.149999999999999" customHeight="1">
      <c r="B362" s="90" t="s">
        <v>0</v>
      </c>
      <c r="C362" s="124" t="str">
        <f>IF(C360="","",VLOOKUP(C360,'（様式２）年間指導計画書（記入用）'!$B$12:$S$111,5,FALSE))</f>
        <v/>
      </c>
      <c r="D362" s="124"/>
      <c r="E362" s="124"/>
      <c r="F362" s="124"/>
      <c r="G362" s="124"/>
      <c r="H362" s="124"/>
      <c r="I362" s="52"/>
      <c r="J362" s="52"/>
      <c r="K362" s="27" t="s">
        <v>44</v>
      </c>
    </row>
    <row r="363" spans="1:21" ht="20.149999999999999" customHeight="1">
      <c r="B363" s="90"/>
      <c r="C363" s="125">
        <f>IF(C360="","",VLOOKUP(C360,'（様式２）年間指導計画書（記入用）'!$B$12:$S$111,14,FALSE))</f>
        <v>0</v>
      </c>
      <c r="D363" s="125"/>
      <c r="E363" s="125"/>
      <c r="F363" s="125"/>
      <c r="G363" s="125"/>
      <c r="H363" s="125"/>
      <c r="I363" s="52" t="s">
        <v>21</v>
      </c>
      <c r="J363" s="52" t="s">
        <v>21</v>
      </c>
      <c r="K363" s="93" t="s">
        <v>21</v>
      </c>
    </row>
    <row r="364" spans="1:21" ht="20.149999999999999" customHeight="1">
      <c r="B364" s="94" t="s">
        <v>1</v>
      </c>
      <c r="C364" s="120" t="str">
        <f>IF(L364=0,"",L364)</f>
        <v/>
      </c>
      <c r="D364" s="121"/>
      <c r="E364" s="98"/>
      <c r="F364" s="98"/>
      <c r="G364" s="17" t="s">
        <v>38</v>
      </c>
      <c r="H364" s="42"/>
      <c r="I364" s="52"/>
      <c r="J364" s="52"/>
      <c r="K364" s="93"/>
      <c r="L364" s="1">
        <f>IF(C360="",0,VLOOKUP(C360,'（様式２）年間指導計画書（記入用）'!$B$12:$S$111,2,FALSE))</f>
        <v>0</v>
      </c>
    </row>
    <row r="365" spans="1:21" ht="20.149999999999999" customHeight="1">
      <c r="B365" s="94"/>
      <c r="C365" s="122" t="str">
        <f>IF(L365=0,"",L365)</f>
        <v/>
      </c>
      <c r="D365" s="123"/>
      <c r="E365" s="101"/>
      <c r="F365" s="101"/>
      <c r="G365" s="2" t="str">
        <f>IF(E365="","","～")</f>
        <v/>
      </c>
      <c r="H365" s="41"/>
      <c r="I365" s="52" t="s">
        <v>45</v>
      </c>
      <c r="J365" s="126">
        <f>IF(C360="","",VLOOKUP(C360,'（様式２）年間指導計画書（記入用）'!$B$12:$S$111,10,FALSE))</f>
        <v>0</v>
      </c>
      <c r="K365" s="127"/>
      <c r="L365" s="1">
        <f>IF(C360="",0,VLOOKUP(C360,'（様式２）年間指導計画書（記入用）'!$B$12:$S$111,3,FALSE))</f>
        <v>0</v>
      </c>
    </row>
    <row r="366" spans="1:21" ht="20.149999999999999" customHeight="1" thickBot="1">
      <c r="B366" s="95"/>
      <c r="C366" s="130" t="str">
        <f>IF(L366=0,"",L366)</f>
        <v/>
      </c>
      <c r="D366" s="131"/>
      <c r="E366" s="101"/>
      <c r="F366" s="101"/>
      <c r="G366" s="2" t="str">
        <f>IF(E366="","","～")</f>
        <v/>
      </c>
      <c r="H366" s="41"/>
      <c r="I366" s="102"/>
      <c r="J366" s="128"/>
      <c r="K366" s="129"/>
      <c r="L366" s="1">
        <f>IF(C360="",0,VLOOKUP(C360,'（様式２）年間指導計画書（記入用）'!$B$12:$S$111,4,FALSE))</f>
        <v>0</v>
      </c>
    </row>
    <row r="367" spans="1:21" ht="20.149999999999999" customHeight="1" thickTop="1">
      <c r="B367" s="109" t="s">
        <v>46</v>
      </c>
      <c r="C367" s="110"/>
      <c r="D367" s="110"/>
      <c r="E367" s="110"/>
      <c r="F367" s="110"/>
      <c r="G367" s="110"/>
      <c r="H367" s="110"/>
      <c r="I367" s="110"/>
      <c r="J367" s="110"/>
      <c r="K367" s="111"/>
    </row>
    <row r="368" spans="1:21" ht="170.15" customHeight="1" thickBot="1">
      <c r="B368" s="112"/>
      <c r="C368" s="113"/>
      <c r="D368" s="113"/>
      <c r="E368" s="113"/>
      <c r="F368" s="113"/>
      <c r="G368" s="113"/>
      <c r="H368" s="113"/>
      <c r="I368" s="113"/>
      <c r="J368" s="113"/>
      <c r="K368" s="114"/>
    </row>
    <row r="369" spans="1:21" ht="16.5">
      <c r="B369" s="78" t="s">
        <v>47</v>
      </c>
      <c r="C369" s="78"/>
      <c r="D369" s="78"/>
      <c r="E369" s="78"/>
      <c r="F369" s="78"/>
      <c r="G369" s="78"/>
      <c r="H369" s="78"/>
      <c r="I369" s="78"/>
      <c r="J369" s="78"/>
      <c r="K369" s="78"/>
    </row>
    <row r="370" spans="1:21" ht="12" customHeight="1" thickBot="1">
      <c r="B370" s="23"/>
      <c r="C370" s="23"/>
      <c r="D370" s="23"/>
      <c r="E370" s="23"/>
      <c r="F370" s="23"/>
      <c r="G370" s="23"/>
      <c r="H370" s="23"/>
      <c r="I370" s="23"/>
      <c r="J370" s="23"/>
      <c r="K370" s="23"/>
    </row>
    <row r="371" spans="1:21" ht="25" customHeight="1" thickBot="1">
      <c r="B371" s="2"/>
      <c r="C371" s="2"/>
      <c r="D371" s="2"/>
      <c r="E371" s="24" t="s">
        <v>48</v>
      </c>
      <c r="F371" s="132">
        <f>$F$3</f>
        <v>1</v>
      </c>
      <c r="G371" s="132"/>
      <c r="H371" s="19" t="s">
        <v>49</v>
      </c>
      <c r="I371" s="132" t="str">
        <f>$I$3</f>
        <v>〇〇　〇〇</v>
      </c>
      <c r="J371" s="132"/>
      <c r="K371" s="133"/>
    </row>
    <row r="372" spans="1:21" ht="12" customHeight="1"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21" ht="13.5" thickBot="1">
      <c r="A373" s="1">
        <f>A360+1</f>
        <v>33</v>
      </c>
      <c r="B373" s="2" t="s">
        <v>40</v>
      </c>
      <c r="C373" s="18">
        <f>IF(A373&lt;$A$4,A373,"")</f>
        <v>33</v>
      </c>
      <c r="D373" s="18"/>
      <c r="M373" s="2">
        <f>C373</f>
        <v>33</v>
      </c>
      <c r="N373" s="31" t="str">
        <f>C377</f>
        <v/>
      </c>
      <c r="O373" s="31" t="str">
        <f>C378</f>
        <v/>
      </c>
      <c r="P373" s="31" t="str">
        <f>C379</f>
        <v/>
      </c>
      <c r="Q373" s="1" t="str">
        <f>C375</f>
        <v/>
      </c>
      <c r="R373" s="32">
        <f>J378</f>
        <v>0</v>
      </c>
      <c r="S373" s="2" t="str">
        <f>IF(C374=$S$4,H374,"")</f>
        <v/>
      </c>
      <c r="T373" s="2" t="str">
        <f>IF(C374=$T$4,H374,"")</f>
        <v/>
      </c>
      <c r="U373" s="2" t="str">
        <f>IF(B381="","","○")</f>
        <v/>
      </c>
    </row>
    <row r="374" spans="1:21" ht="20.149999999999999" customHeight="1">
      <c r="B374" s="25" t="s">
        <v>4</v>
      </c>
      <c r="C374" s="28" t="str">
        <f>IF(C373="","",VLOOKUP(C373,'（様式２）年間指導計画書（記入用）'!$B$12:$U$111,15,FALSE))</f>
        <v/>
      </c>
      <c r="D374" s="29" t="s">
        <v>50</v>
      </c>
      <c r="E374" s="89" t="s">
        <v>19</v>
      </c>
      <c r="F374" s="89"/>
      <c r="G374" s="89"/>
      <c r="H374" s="30">
        <f>IF(C373="","",VLOOKUP(C373,'（様式２）年間指導計画書（記入用）'!$B$12:$S$111,17,FALSE))</f>
        <v>0</v>
      </c>
      <c r="I374" s="89" t="s">
        <v>41</v>
      </c>
      <c r="J374" s="89" t="s">
        <v>42</v>
      </c>
      <c r="K374" s="26" t="s">
        <v>43</v>
      </c>
    </row>
    <row r="375" spans="1:21" ht="20.149999999999999" customHeight="1">
      <c r="B375" s="90" t="s">
        <v>0</v>
      </c>
      <c r="C375" s="124" t="str">
        <f>IF(C373="","",VLOOKUP(C373,'（様式２）年間指導計画書（記入用）'!$B$12:$S$111,5,FALSE))</f>
        <v/>
      </c>
      <c r="D375" s="124"/>
      <c r="E375" s="124"/>
      <c r="F375" s="124"/>
      <c r="G375" s="124"/>
      <c r="H375" s="124"/>
      <c r="I375" s="52"/>
      <c r="J375" s="52"/>
      <c r="K375" s="27" t="s">
        <v>44</v>
      </c>
    </row>
    <row r="376" spans="1:21" ht="20.149999999999999" customHeight="1">
      <c r="B376" s="90"/>
      <c r="C376" s="125">
        <f>IF(C373="","",VLOOKUP(C373,'（様式２）年間指導計画書（記入用）'!$B$12:$S$111,14,FALSE))</f>
        <v>0</v>
      </c>
      <c r="D376" s="125"/>
      <c r="E376" s="125"/>
      <c r="F376" s="125"/>
      <c r="G376" s="125"/>
      <c r="H376" s="125"/>
      <c r="I376" s="52" t="s">
        <v>21</v>
      </c>
      <c r="J376" s="52" t="s">
        <v>21</v>
      </c>
      <c r="K376" s="93" t="s">
        <v>21</v>
      </c>
    </row>
    <row r="377" spans="1:21" ht="20.149999999999999" customHeight="1">
      <c r="B377" s="94" t="s">
        <v>1</v>
      </c>
      <c r="C377" s="120" t="str">
        <f>IF(L377=0,"",L377)</f>
        <v/>
      </c>
      <c r="D377" s="121"/>
      <c r="E377" s="98"/>
      <c r="F377" s="98"/>
      <c r="G377" s="17" t="s">
        <v>38</v>
      </c>
      <c r="H377" s="42"/>
      <c r="I377" s="52"/>
      <c r="J377" s="52"/>
      <c r="K377" s="93"/>
      <c r="L377" s="1">
        <f>IF(C373="",0,VLOOKUP(C373,'（様式２）年間指導計画書（記入用）'!$B$12:$S$111,2,FALSE))</f>
        <v>0</v>
      </c>
    </row>
    <row r="378" spans="1:21" ht="20.149999999999999" customHeight="1">
      <c r="B378" s="94"/>
      <c r="C378" s="122" t="str">
        <f>IF(L378=0,"",L378)</f>
        <v/>
      </c>
      <c r="D378" s="123"/>
      <c r="E378" s="101"/>
      <c r="F378" s="101"/>
      <c r="G378" s="2" t="str">
        <f>IF(E378="","","～")</f>
        <v/>
      </c>
      <c r="H378" s="41"/>
      <c r="I378" s="52" t="s">
        <v>45</v>
      </c>
      <c r="J378" s="126">
        <f>IF(C373="","",VLOOKUP(C373,'（様式２）年間指導計画書（記入用）'!$B$12:$S$111,10,FALSE))</f>
        <v>0</v>
      </c>
      <c r="K378" s="127"/>
      <c r="L378" s="1">
        <f>IF(C373="",0,VLOOKUP(C373,'（様式２）年間指導計画書（記入用）'!$B$12:$S$111,3,FALSE))</f>
        <v>0</v>
      </c>
    </row>
    <row r="379" spans="1:21" ht="20.149999999999999" customHeight="1" thickBot="1">
      <c r="B379" s="95"/>
      <c r="C379" s="130" t="str">
        <f>IF(L379=0,"",L379)</f>
        <v/>
      </c>
      <c r="D379" s="131"/>
      <c r="E379" s="101"/>
      <c r="F379" s="101"/>
      <c r="G379" s="2" t="str">
        <f>IF(E379="","","～")</f>
        <v/>
      </c>
      <c r="H379" s="41"/>
      <c r="I379" s="102"/>
      <c r="J379" s="128"/>
      <c r="K379" s="129"/>
      <c r="L379" s="1">
        <f>IF(C373="",0,VLOOKUP(C373,'（様式２）年間指導計画書（記入用）'!$B$12:$S$111,4,FALSE))</f>
        <v>0</v>
      </c>
    </row>
    <row r="380" spans="1:21" ht="20.149999999999999" customHeight="1" thickTop="1">
      <c r="B380" s="109" t="s">
        <v>46</v>
      </c>
      <c r="C380" s="110"/>
      <c r="D380" s="110"/>
      <c r="E380" s="110"/>
      <c r="F380" s="110"/>
      <c r="G380" s="110"/>
      <c r="H380" s="110"/>
      <c r="I380" s="110"/>
      <c r="J380" s="110"/>
      <c r="K380" s="111"/>
    </row>
    <row r="381" spans="1:21" ht="170.15" customHeight="1" thickBot="1">
      <c r="B381" s="112"/>
      <c r="C381" s="113"/>
      <c r="D381" s="113"/>
      <c r="E381" s="113"/>
      <c r="F381" s="113"/>
      <c r="G381" s="113"/>
      <c r="H381" s="113"/>
      <c r="I381" s="113"/>
      <c r="J381" s="113"/>
      <c r="K381" s="114"/>
    </row>
    <row r="382" spans="1:21" ht="20.149999999999999" customHeight="1"/>
    <row r="383" spans="1:21" ht="13.5" thickBot="1">
      <c r="A383" s="1">
        <f>A373+1</f>
        <v>34</v>
      </c>
      <c r="B383" s="2" t="s">
        <v>40</v>
      </c>
      <c r="C383" s="18">
        <f>IF(A383&lt;$A$4,A383,"")</f>
        <v>34</v>
      </c>
      <c r="D383" s="18"/>
      <c r="M383" s="2">
        <f>C383</f>
        <v>34</v>
      </c>
      <c r="N383" s="31" t="str">
        <f>C387</f>
        <v/>
      </c>
      <c r="O383" s="31" t="str">
        <f>C388</f>
        <v/>
      </c>
      <c r="P383" s="31" t="str">
        <f>C389</f>
        <v/>
      </c>
      <c r="Q383" s="1" t="str">
        <f>C385</f>
        <v/>
      </c>
      <c r="R383" s="32">
        <f>J388</f>
        <v>0</v>
      </c>
      <c r="S383" s="2" t="str">
        <f>IF(C384=$S$4,H384,"")</f>
        <v/>
      </c>
      <c r="T383" s="2" t="str">
        <f>IF(C384=$T$4,H384,"")</f>
        <v/>
      </c>
      <c r="U383" s="2" t="str">
        <f>IF(B391="","","○")</f>
        <v/>
      </c>
    </row>
    <row r="384" spans="1:21" ht="20.149999999999999" customHeight="1">
      <c r="B384" s="25" t="s">
        <v>4</v>
      </c>
      <c r="C384" s="28" t="str">
        <f>IF(C383="","",VLOOKUP(C383,'（様式２）年間指導計画書（記入用）'!$B$12:$U$111,15,FALSE))</f>
        <v/>
      </c>
      <c r="D384" s="29" t="s">
        <v>50</v>
      </c>
      <c r="E384" s="89" t="s">
        <v>19</v>
      </c>
      <c r="F384" s="89"/>
      <c r="G384" s="89"/>
      <c r="H384" s="30">
        <f>IF(C383="","",VLOOKUP(C383,'（様式２）年間指導計画書（記入用）'!$B$12:$S$111,17,FALSE))</f>
        <v>0</v>
      </c>
      <c r="I384" s="89" t="s">
        <v>41</v>
      </c>
      <c r="J384" s="89" t="s">
        <v>42</v>
      </c>
      <c r="K384" s="26" t="s">
        <v>43</v>
      </c>
    </row>
    <row r="385" spans="1:21" ht="20.149999999999999" customHeight="1">
      <c r="B385" s="90" t="s">
        <v>0</v>
      </c>
      <c r="C385" s="124" t="str">
        <f>IF(C383="","",VLOOKUP(C383,'（様式２）年間指導計画書（記入用）'!$B$12:$S$111,5,FALSE))</f>
        <v/>
      </c>
      <c r="D385" s="124"/>
      <c r="E385" s="124"/>
      <c r="F385" s="124"/>
      <c r="G385" s="124"/>
      <c r="H385" s="124"/>
      <c r="I385" s="52"/>
      <c r="J385" s="52"/>
      <c r="K385" s="27" t="s">
        <v>44</v>
      </c>
    </row>
    <row r="386" spans="1:21" ht="20.149999999999999" customHeight="1">
      <c r="B386" s="90"/>
      <c r="C386" s="125">
        <f>IF(C383="","",VLOOKUP(C383,'（様式２）年間指導計画書（記入用）'!$B$12:$S$111,14,FALSE))</f>
        <v>0</v>
      </c>
      <c r="D386" s="125"/>
      <c r="E386" s="125"/>
      <c r="F386" s="125"/>
      <c r="G386" s="125"/>
      <c r="H386" s="125"/>
      <c r="I386" s="52" t="s">
        <v>21</v>
      </c>
      <c r="J386" s="52" t="s">
        <v>21</v>
      </c>
      <c r="K386" s="93" t="s">
        <v>21</v>
      </c>
    </row>
    <row r="387" spans="1:21" ht="20.149999999999999" customHeight="1">
      <c r="B387" s="94" t="s">
        <v>1</v>
      </c>
      <c r="C387" s="120" t="str">
        <f>IF(L387=0,"",L387)</f>
        <v/>
      </c>
      <c r="D387" s="121"/>
      <c r="E387" s="98"/>
      <c r="F387" s="98"/>
      <c r="G387" s="17" t="s">
        <v>38</v>
      </c>
      <c r="H387" s="42"/>
      <c r="I387" s="52"/>
      <c r="J387" s="52"/>
      <c r="K387" s="93"/>
      <c r="L387" s="1">
        <f>IF(C383="",0,VLOOKUP(C383,'（様式２）年間指導計画書（記入用）'!$B$12:$S$111,2,FALSE))</f>
        <v>0</v>
      </c>
    </row>
    <row r="388" spans="1:21" ht="20.149999999999999" customHeight="1">
      <c r="B388" s="94"/>
      <c r="C388" s="122" t="str">
        <f>IF(L388=0,"",L388)</f>
        <v/>
      </c>
      <c r="D388" s="123"/>
      <c r="E388" s="101"/>
      <c r="F388" s="101"/>
      <c r="G388" s="2" t="str">
        <f>IF(E388="","","～")</f>
        <v/>
      </c>
      <c r="H388" s="41"/>
      <c r="I388" s="52" t="s">
        <v>45</v>
      </c>
      <c r="J388" s="126">
        <f>IF(C383="","",VLOOKUP(C383,'（様式２）年間指導計画書（記入用）'!$B$12:$S$111,10,FALSE))</f>
        <v>0</v>
      </c>
      <c r="K388" s="127"/>
      <c r="L388" s="1">
        <f>IF(C383="",0,VLOOKUP(C383,'（様式２）年間指導計画書（記入用）'!$B$12:$S$111,3,FALSE))</f>
        <v>0</v>
      </c>
    </row>
    <row r="389" spans="1:21" ht="20.149999999999999" customHeight="1" thickBot="1">
      <c r="B389" s="95"/>
      <c r="C389" s="130" t="str">
        <f>IF(L389=0,"",L389)</f>
        <v/>
      </c>
      <c r="D389" s="131"/>
      <c r="E389" s="101"/>
      <c r="F389" s="101"/>
      <c r="G389" s="2" t="str">
        <f>IF(E389="","","～")</f>
        <v/>
      </c>
      <c r="H389" s="41"/>
      <c r="I389" s="102"/>
      <c r="J389" s="128"/>
      <c r="K389" s="129"/>
      <c r="L389" s="1">
        <f>IF(C383="",0,VLOOKUP(C383,'（様式２）年間指導計画書（記入用）'!$B$12:$S$111,4,FALSE))</f>
        <v>0</v>
      </c>
    </row>
    <row r="390" spans="1:21" ht="20.149999999999999" customHeight="1" thickTop="1">
      <c r="B390" s="109" t="s">
        <v>46</v>
      </c>
      <c r="C390" s="110"/>
      <c r="D390" s="110"/>
      <c r="E390" s="110"/>
      <c r="F390" s="110"/>
      <c r="G390" s="110"/>
      <c r="H390" s="110"/>
      <c r="I390" s="110"/>
      <c r="J390" s="110"/>
      <c r="K390" s="111"/>
    </row>
    <row r="391" spans="1:21" ht="170.15" customHeight="1" thickBot="1">
      <c r="B391" s="112"/>
      <c r="C391" s="113"/>
      <c r="D391" s="113"/>
      <c r="E391" s="113"/>
      <c r="F391" s="113"/>
      <c r="G391" s="113"/>
      <c r="H391" s="113"/>
      <c r="I391" s="113"/>
      <c r="J391" s="113"/>
      <c r="K391" s="114"/>
    </row>
    <row r="392" spans="1:21" ht="16.5">
      <c r="B392" s="78" t="s">
        <v>47</v>
      </c>
      <c r="C392" s="78"/>
      <c r="D392" s="78"/>
      <c r="E392" s="78"/>
      <c r="F392" s="78"/>
      <c r="G392" s="78"/>
      <c r="H392" s="78"/>
      <c r="I392" s="78"/>
      <c r="J392" s="78"/>
      <c r="K392" s="78"/>
    </row>
    <row r="393" spans="1:21" ht="12" customHeight="1" thickBot="1">
      <c r="B393" s="23"/>
      <c r="C393" s="23"/>
      <c r="D393" s="23"/>
      <c r="E393" s="23"/>
      <c r="F393" s="23"/>
      <c r="G393" s="23"/>
      <c r="H393" s="23"/>
      <c r="I393" s="23"/>
      <c r="J393" s="23"/>
      <c r="K393" s="23"/>
    </row>
    <row r="394" spans="1:21" ht="25" customHeight="1" thickBot="1">
      <c r="B394" s="2"/>
      <c r="C394" s="2"/>
      <c r="D394" s="2"/>
      <c r="E394" s="24" t="s">
        <v>48</v>
      </c>
      <c r="F394" s="132">
        <f>$F$3</f>
        <v>1</v>
      </c>
      <c r="G394" s="132"/>
      <c r="H394" s="19" t="s">
        <v>49</v>
      </c>
      <c r="I394" s="132" t="str">
        <f>$I$3</f>
        <v>〇〇　〇〇</v>
      </c>
      <c r="J394" s="132"/>
      <c r="K394" s="133"/>
    </row>
    <row r="395" spans="1:21" ht="12" customHeight="1"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21" ht="13.5" thickBot="1">
      <c r="A396" s="1">
        <f>A383+1</f>
        <v>35</v>
      </c>
      <c r="B396" s="2" t="s">
        <v>40</v>
      </c>
      <c r="C396" s="18" t="str">
        <f>IF(A396&lt;$A$4,A396,"")</f>
        <v/>
      </c>
      <c r="D396" s="18"/>
      <c r="M396" s="2" t="str">
        <f>C396</f>
        <v/>
      </c>
      <c r="N396" s="31" t="str">
        <f>C400</f>
        <v/>
      </c>
      <c r="O396" s="31" t="str">
        <f>C401</f>
        <v/>
      </c>
      <c r="P396" s="31" t="str">
        <f>C402</f>
        <v/>
      </c>
      <c r="Q396" s="1" t="str">
        <f>C398</f>
        <v/>
      </c>
      <c r="R396" s="32" t="str">
        <f>J401</f>
        <v/>
      </c>
      <c r="S396" s="2" t="str">
        <f>IF(C397=$S$4,H397,"")</f>
        <v/>
      </c>
      <c r="T396" s="2" t="str">
        <f>IF(C397=$T$4,H397,"")</f>
        <v/>
      </c>
      <c r="U396" s="2" t="str">
        <f>IF(B404="","","○")</f>
        <v/>
      </c>
    </row>
    <row r="397" spans="1:21" ht="20.149999999999999" customHeight="1">
      <c r="B397" s="25" t="s">
        <v>4</v>
      </c>
      <c r="C397" s="28" t="str">
        <f>IF(C396="","",VLOOKUP(C396,'（様式２）年間指導計画書（記入用）'!$B$12:$U$111,15,FALSE))</f>
        <v/>
      </c>
      <c r="D397" s="29" t="s">
        <v>50</v>
      </c>
      <c r="E397" s="89" t="s">
        <v>19</v>
      </c>
      <c r="F397" s="89"/>
      <c r="G397" s="89"/>
      <c r="H397" s="30" t="str">
        <f>IF(C396="","",VLOOKUP(C396,'（様式２）年間指導計画書（記入用）'!$B$12:$S$111,17,FALSE))</f>
        <v/>
      </c>
      <c r="I397" s="89" t="s">
        <v>41</v>
      </c>
      <c r="J397" s="89" t="s">
        <v>42</v>
      </c>
      <c r="K397" s="26" t="s">
        <v>43</v>
      </c>
    </row>
    <row r="398" spans="1:21" ht="20.149999999999999" customHeight="1">
      <c r="B398" s="90" t="s">
        <v>0</v>
      </c>
      <c r="C398" s="124" t="str">
        <f>IF(C396="","",VLOOKUP(C396,'（様式２）年間指導計画書（記入用）'!$B$12:$S$111,5,FALSE))</f>
        <v/>
      </c>
      <c r="D398" s="124"/>
      <c r="E398" s="124"/>
      <c r="F398" s="124"/>
      <c r="G398" s="124"/>
      <c r="H398" s="124"/>
      <c r="I398" s="52"/>
      <c r="J398" s="52"/>
      <c r="K398" s="27" t="s">
        <v>44</v>
      </c>
    </row>
    <row r="399" spans="1:21" ht="20.149999999999999" customHeight="1">
      <c r="B399" s="90"/>
      <c r="C399" s="125" t="str">
        <f>IF(C396="","",VLOOKUP(C396,'（様式２）年間指導計画書（記入用）'!$B$12:$S$111,14,FALSE))</f>
        <v/>
      </c>
      <c r="D399" s="125"/>
      <c r="E399" s="125"/>
      <c r="F399" s="125"/>
      <c r="G399" s="125"/>
      <c r="H399" s="125"/>
      <c r="I399" s="52" t="s">
        <v>21</v>
      </c>
      <c r="J399" s="52" t="s">
        <v>21</v>
      </c>
      <c r="K399" s="93" t="s">
        <v>21</v>
      </c>
    </row>
    <row r="400" spans="1:21" ht="20.149999999999999" customHeight="1">
      <c r="B400" s="94" t="s">
        <v>1</v>
      </c>
      <c r="C400" s="120" t="str">
        <f>IF(L400=0,"",L400)</f>
        <v/>
      </c>
      <c r="D400" s="121"/>
      <c r="E400" s="98"/>
      <c r="F400" s="98"/>
      <c r="G400" s="17" t="s">
        <v>38</v>
      </c>
      <c r="H400" s="42"/>
      <c r="I400" s="52"/>
      <c r="J400" s="52"/>
      <c r="K400" s="93"/>
      <c r="L400" s="1">
        <f>IF(C396="",0,VLOOKUP(C396,'（様式２）年間指導計画書（記入用）'!$B$12:$S$111,2,FALSE))</f>
        <v>0</v>
      </c>
    </row>
    <row r="401" spans="1:21" ht="20.149999999999999" customHeight="1">
      <c r="B401" s="94"/>
      <c r="C401" s="122" t="str">
        <f>IF(L401=0,"",L401)</f>
        <v/>
      </c>
      <c r="D401" s="123"/>
      <c r="E401" s="101"/>
      <c r="F401" s="101"/>
      <c r="G401" s="2" t="str">
        <f>IF(E401="","","～")</f>
        <v/>
      </c>
      <c r="H401" s="41"/>
      <c r="I401" s="52" t="s">
        <v>45</v>
      </c>
      <c r="J401" s="126" t="str">
        <f>IF(C396="","",VLOOKUP(C396,'（様式２）年間指導計画書（記入用）'!$B$12:$S$111,10,FALSE))</f>
        <v/>
      </c>
      <c r="K401" s="127"/>
      <c r="L401" s="1">
        <f>IF(C396="",0,VLOOKUP(C396,'（様式２）年間指導計画書（記入用）'!$B$12:$S$111,3,FALSE))</f>
        <v>0</v>
      </c>
    </row>
    <row r="402" spans="1:21" ht="20.149999999999999" customHeight="1" thickBot="1">
      <c r="B402" s="95"/>
      <c r="C402" s="130" t="str">
        <f>IF(L402=0,"",L402)</f>
        <v/>
      </c>
      <c r="D402" s="131"/>
      <c r="E402" s="101"/>
      <c r="F402" s="101"/>
      <c r="G402" s="2" t="str">
        <f>IF(E402="","","～")</f>
        <v/>
      </c>
      <c r="H402" s="41"/>
      <c r="I402" s="102"/>
      <c r="J402" s="128"/>
      <c r="K402" s="129"/>
      <c r="L402" s="1">
        <f>IF(C396="",0,VLOOKUP(C396,'（様式２）年間指導計画書（記入用）'!$B$12:$S$111,4,FALSE))</f>
        <v>0</v>
      </c>
    </row>
    <row r="403" spans="1:21" ht="20.149999999999999" customHeight="1" thickTop="1">
      <c r="B403" s="109" t="s">
        <v>46</v>
      </c>
      <c r="C403" s="110"/>
      <c r="D403" s="110"/>
      <c r="E403" s="110"/>
      <c r="F403" s="110"/>
      <c r="G403" s="110"/>
      <c r="H403" s="110"/>
      <c r="I403" s="110"/>
      <c r="J403" s="110"/>
      <c r="K403" s="111"/>
    </row>
    <row r="404" spans="1:21" ht="170.15" customHeight="1" thickBot="1">
      <c r="B404" s="112"/>
      <c r="C404" s="113"/>
      <c r="D404" s="113"/>
      <c r="E404" s="113"/>
      <c r="F404" s="113"/>
      <c r="G404" s="113"/>
      <c r="H404" s="113"/>
      <c r="I404" s="113"/>
      <c r="J404" s="113"/>
      <c r="K404" s="114"/>
    </row>
    <row r="405" spans="1:21" ht="20.149999999999999" customHeight="1"/>
    <row r="406" spans="1:21" ht="13.5" thickBot="1">
      <c r="A406" s="1">
        <f>A396+1</f>
        <v>36</v>
      </c>
      <c r="B406" s="2" t="s">
        <v>40</v>
      </c>
      <c r="C406" s="18" t="str">
        <f>IF(A406&lt;$A$4,A406,"")</f>
        <v/>
      </c>
      <c r="D406" s="18"/>
      <c r="M406" s="2" t="str">
        <f>C406</f>
        <v/>
      </c>
      <c r="N406" s="31" t="str">
        <f>C410</f>
        <v/>
      </c>
      <c r="O406" s="31" t="str">
        <f>C411</f>
        <v/>
      </c>
      <c r="P406" s="31" t="str">
        <f>C412</f>
        <v/>
      </c>
      <c r="Q406" s="1" t="str">
        <f>C408</f>
        <v/>
      </c>
      <c r="R406" s="32" t="str">
        <f>J411</f>
        <v/>
      </c>
      <c r="S406" s="2" t="str">
        <f>IF(C407=$S$4,H407,"")</f>
        <v/>
      </c>
      <c r="T406" s="2" t="str">
        <f>IF(C407=$T$4,H407,"")</f>
        <v/>
      </c>
      <c r="U406" s="2" t="str">
        <f>IF(B414="","","○")</f>
        <v/>
      </c>
    </row>
    <row r="407" spans="1:21" ht="20.149999999999999" customHeight="1">
      <c r="B407" s="25" t="s">
        <v>4</v>
      </c>
      <c r="C407" s="28" t="str">
        <f>IF(C406="","",VLOOKUP(C406,'（様式２）年間指導計画書（記入用）'!$B$12:$U$111,15,FALSE))</f>
        <v/>
      </c>
      <c r="D407" s="29" t="s">
        <v>50</v>
      </c>
      <c r="E407" s="89" t="s">
        <v>19</v>
      </c>
      <c r="F407" s="89"/>
      <c r="G407" s="89"/>
      <c r="H407" s="30" t="str">
        <f>IF(C406="","",VLOOKUP(C406,'（様式２）年間指導計画書（記入用）'!$B$12:$S$111,17,FALSE))</f>
        <v/>
      </c>
      <c r="I407" s="89" t="s">
        <v>41</v>
      </c>
      <c r="J407" s="89" t="s">
        <v>42</v>
      </c>
      <c r="K407" s="26" t="s">
        <v>43</v>
      </c>
    </row>
    <row r="408" spans="1:21" ht="20.149999999999999" customHeight="1">
      <c r="B408" s="90" t="s">
        <v>0</v>
      </c>
      <c r="C408" s="124" t="str">
        <f>IF(C406="","",VLOOKUP(C406,'（様式２）年間指導計画書（記入用）'!$B$12:$S$111,5,FALSE))</f>
        <v/>
      </c>
      <c r="D408" s="124"/>
      <c r="E408" s="124"/>
      <c r="F408" s="124"/>
      <c r="G408" s="124"/>
      <c r="H408" s="124"/>
      <c r="I408" s="52"/>
      <c r="J408" s="52"/>
      <c r="K408" s="27" t="s">
        <v>44</v>
      </c>
    </row>
    <row r="409" spans="1:21" ht="20.149999999999999" customHeight="1">
      <c r="B409" s="90"/>
      <c r="C409" s="125" t="str">
        <f>IF(C406="","",VLOOKUP(C406,'（様式２）年間指導計画書（記入用）'!$B$12:$S$111,14,FALSE))</f>
        <v/>
      </c>
      <c r="D409" s="125"/>
      <c r="E409" s="125"/>
      <c r="F409" s="125"/>
      <c r="G409" s="125"/>
      <c r="H409" s="125"/>
      <c r="I409" s="52" t="s">
        <v>21</v>
      </c>
      <c r="J409" s="52" t="s">
        <v>21</v>
      </c>
      <c r="K409" s="93" t="s">
        <v>21</v>
      </c>
    </row>
    <row r="410" spans="1:21" ht="20.149999999999999" customHeight="1">
      <c r="B410" s="94" t="s">
        <v>1</v>
      </c>
      <c r="C410" s="120" t="str">
        <f>IF(L410=0,"",L410)</f>
        <v/>
      </c>
      <c r="D410" s="121"/>
      <c r="E410" s="98"/>
      <c r="F410" s="98"/>
      <c r="G410" s="17" t="s">
        <v>38</v>
      </c>
      <c r="H410" s="42"/>
      <c r="I410" s="52"/>
      <c r="J410" s="52"/>
      <c r="K410" s="93"/>
      <c r="L410" s="1">
        <f>IF(C406="",0,VLOOKUP(C406,'（様式２）年間指導計画書（記入用）'!$B$12:$S$111,2,FALSE))</f>
        <v>0</v>
      </c>
    </row>
    <row r="411" spans="1:21" ht="20.149999999999999" customHeight="1">
      <c r="B411" s="94"/>
      <c r="C411" s="122" t="str">
        <f>IF(L411=0,"",L411)</f>
        <v/>
      </c>
      <c r="D411" s="123"/>
      <c r="E411" s="101"/>
      <c r="F411" s="101"/>
      <c r="G411" s="2" t="str">
        <f>IF(E411="","","～")</f>
        <v/>
      </c>
      <c r="H411" s="41"/>
      <c r="I411" s="52" t="s">
        <v>45</v>
      </c>
      <c r="J411" s="126" t="str">
        <f>IF(C406="","",VLOOKUP(C406,'（様式２）年間指導計画書（記入用）'!$B$12:$S$111,10,FALSE))</f>
        <v/>
      </c>
      <c r="K411" s="127"/>
      <c r="L411" s="1">
        <f>IF(C406="",0,VLOOKUP(C406,'（様式２）年間指導計画書（記入用）'!$B$12:$S$111,3,FALSE))</f>
        <v>0</v>
      </c>
    </row>
    <row r="412" spans="1:21" ht="20.149999999999999" customHeight="1" thickBot="1">
      <c r="B412" s="95"/>
      <c r="C412" s="130" t="str">
        <f>IF(L412=0,"",L412)</f>
        <v/>
      </c>
      <c r="D412" s="131"/>
      <c r="E412" s="101"/>
      <c r="F412" s="101"/>
      <c r="G412" s="2" t="str">
        <f>IF(E412="","","～")</f>
        <v/>
      </c>
      <c r="H412" s="41"/>
      <c r="I412" s="102"/>
      <c r="J412" s="128"/>
      <c r="K412" s="129"/>
      <c r="L412" s="1">
        <f>IF(C406="",0,VLOOKUP(C406,'（様式２）年間指導計画書（記入用）'!$B$12:$S$111,4,FALSE))</f>
        <v>0</v>
      </c>
    </row>
    <row r="413" spans="1:21" ht="20.149999999999999" customHeight="1" thickTop="1">
      <c r="B413" s="109" t="s">
        <v>46</v>
      </c>
      <c r="C413" s="110"/>
      <c r="D413" s="110"/>
      <c r="E413" s="110"/>
      <c r="F413" s="110"/>
      <c r="G413" s="110"/>
      <c r="H413" s="110"/>
      <c r="I413" s="110"/>
      <c r="J413" s="110"/>
      <c r="K413" s="111"/>
    </row>
    <row r="414" spans="1:21" ht="170.15" customHeight="1" thickBot="1">
      <c r="B414" s="112"/>
      <c r="C414" s="113"/>
      <c r="D414" s="113"/>
      <c r="E414" s="113"/>
      <c r="F414" s="113"/>
      <c r="G414" s="113"/>
      <c r="H414" s="113"/>
      <c r="I414" s="113"/>
      <c r="J414" s="113"/>
      <c r="K414" s="114"/>
    </row>
    <row r="415" spans="1:21" ht="16.5">
      <c r="B415" s="78" t="s">
        <v>47</v>
      </c>
      <c r="C415" s="78"/>
      <c r="D415" s="78"/>
      <c r="E415" s="78"/>
      <c r="F415" s="78"/>
      <c r="G415" s="78"/>
      <c r="H415" s="78"/>
      <c r="I415" s="78"/>
      <c r="J415" s="78"/>
      <c r="K415" s="78"/>
    </row>
    <row r="416" spans="1:21" ht="12" customHeight="1" thickBot="1">
      <c r="B416" s="23"/>
      <c r="C416" s="23"/>
      <c r="D416" s="23"/>
      <c r="E416" s="23"/>
      <c r="F416" s="23"/>
      <c r="G416" s="23"/>
      <c r="H416" s="23"/>
      <c r="I416" s="23"/>
      <c r="J416" s="23"/>
      <c r="K416" s="23"/>
    </row>
    <row r="417" spans="1:21" ht="25" customHeight="1" thickBot="1">
      <c r="B417" s="2"/>
      <c r="C417" s="2"/>
      <c r="D417" s="2"/>
      <c r="E417" s="24" t="s">
        <v>48</v>
      </c>
      <c r="F417" s="132">
        <f>$F$3</f>
        <v>1</v>
      </c>
      <c r="G417" s="132"/>
      <c r="H417" s="19" t="s">
        <v>49</v>
      </c>
      <c r="I417" s="132" t="str">
        <f>$I$3</f>
        <v>〇〇　〇〇</v>
      </c>
      <c r="J417" s="132"/>
      <c r="K417" s="133"/>
    </row>
    <row r="418" spans="1:21" ht="12" customHeight="1"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21" ht="13.5" thickBot="1">
      <c r="A419" s="1">
        <f>A406+1</f>
        <v>37</v>
      </c>
      <c r="B419" s="2" t="s">
        <v>40</v>
      </c>
      <c r="C419" s="18" t="str">
        <f>IF(A419&lt;$A$4,A419,"")</f>
        <v/>
      </c>
      <c r="D419" s="18"/>
      <c r="M419" s="2" t="str">
        <f>C419</f>
        <v/>
      </c>
      <c r="N419" s="31" t="str">
        <f>C423</f>
        <v/>
      </c>
      <c r="O419" s="31" t="str">
        <f>C424</f>
        <v/>
      </c>
      <c r="P419" s="31" t="str">
        <f>C425</f>
        <v/>
      </c>
      <c r="Q419" s="1" t="str">
        <f>C421</f>
        <v/>
      </c>
      <c r="R419" s="32" t="str">
        <f>J424</f>
        <v/>
      </c>
      <c r="S419" s="2" t="str">
        <f>IF(C420=$S$4,H420,"")</f>
        <v/>
      </c>
      <c r="T419" s="2" t="str">
        <f>IF(C420=$T$4,H420,"")</f>
        <v/>
      </c>
      <c r="U419" s="2" t="str">
        <f>IF(B427="","","○")</f>
        <v/>
      </c>
    </row>
    <row r="420" spans="1:21" ht="20.149999999999999" customHeight="1">
      <c r="B420" s="25" t="s">
        <v>4</v>
      </c>
      <c r="C420" s="28" t="str">
        <f>IF(C419="","",VLOOKUP(C419,'（様式２）年間指導計画書（記入用）'!$B$12:$U$111,15,FALSE))</f>
        <v/>
      </c>
      <c r="D420" s="29" t="s">
        <v>50</v>
      </c>
      <c r="E420" s="89" t="s">
        <v>19</v>
      </c>
      <c r="F420" s="89"/>
      <c r="G420" s="89"/>
      <c r="H420" s="30" t="str">
        <f>IF(C419="","",VLOOKUP(C419,'（様式２）年間指導計画書（記入用）'!$B$12:$S$111,17,FALSE))</f>
        <v/>
      </c>
      <c r="I420" s="89" t="s">
        <v>41</v>
      </c>
      <c r="J420" s="89" t="s">
        <v>42</v>
      </c>
      <c r="K420" s="26" t="s">
        <v>43</v>
      </c>
    </row>
    <row r="421" spans="1:21" ht="20.149999999999999" customHeight="1">
      <c r="B421" s="90" t="s">
        <v>0</v>
      </c>
      <c r="C421" s="124" t="str">
        <f>IF(C419="","",VLOOKUP(C419,'（様式２）年間指導計画書（記入用）'!$B$12:$S$111,5,FALSE))</f>
        <v/>
      </c>
      <c r="D421" s="124"/>
      <c r="E421" s="124"/>
      <c r="F421" s="124"/>
      <c r="G421" s="124"/>
      <c r="H421" s="124"/>
      <c r="I421" s="52"/>
      <c r="J421" s="52"/>
      <c r="K421" s="27" t="s">
        <v>44</v>
      </c>
    </row>
    <row r="422" spans="1:21" ht="20.149999999999999" customHeight="1">
      <c r="B422" s="90"/>
      <c r="C422" s="125" t="str">
        <f>IF(C419="","",VLOOKUP(C419,'（様式２）年間指導計画書（記入用）'!$B$12:$S$111,14,FALSE))</f>
        <v/>
      </c>
      <c r="D422" s="125"/>
      <c r="E422" s="125"/>
      <c r="F422" s="125"/>
      <c r="G422" s="125"/>
      <c r="H422" s="125"/>
      <c r="I422" s="52" t="s">
        <v>21</v>
      </c>
      <c r="J422" s="52" t="s">
        <v>21</v>
      </c>
      <c r="K422" s="93" t="s">
        <v>21</v>
      </c>
    </row>
    <row r="423" spans="1:21" ht="20.149999999999999" customHeight="1">
      <c r="B423" s="94" t="s">
        <v>1</v>
      </c>
      <c r="C423" s="120" t="str">
        <f>IF(L423=0,"",L423)</f>
        <v/>
      </c>
      <c r="D423" s="121"/>
      <c r="E423" s="98"/>
      <c r="F423" s="98"/>
      <c r="G423" s="17" t="s">
        <v>38</v>
      </c>
      <c r="H423" s="42"/>
      <c r="I423" s="52"/>
      <c r="J423" s="52"/>
      <c r="K423" s="93"/>
      <c r="L423" s="1">
        <f>IF(C419="",0,VLOOKUP(C419,'（様式２）年間指導計画書（記入用）'!$B$12:$S$111,2,FALSE))</f>
        <v>0</v>
      </c>
    </row>
    <row r="424" spans="1:21" ht="20.149999999999999" customHeight="1">
      <c r="B424" s="94"/>
      <c r="C424" s="122" t="str">
        <f>IF(L424=0,"",L424)</f>
        <v/>
      </c>
      <c r="D424" s="123"/>
      <c r="E424" s="101"/>
      <c r="F424" s="101"/>
      <c r="G424" s="2" t="str">
        <f>IF(E424="","","～")</f>
        <v/>
      </c>
      <c r="H424" s="41"/>
      <c r="I424" s="52" t="s">
        <v>45</v>
      </c>
      <c r="J424" s="126" t="str">
        <f>IF(C419="","",VLOOKUP(C419,'（様式２）年間指導計画書（記入用）'!$B$12:$S$111,10,FALSE))</f>
        <v/>
      </c>
      <c r="K424" s="127"/>
      <c r="L424" s="1">
        <f>IF(C419="",0,VLOOKUP(C419,'（様式２）年間指導計画書（記入用）'!$B$12:$S$111,3,FALSE))</f>
        <v>0</v>
      </c>
    </row>
    <row r="425" spans="1:21" ht="20.149999999999999" customHeight="1" thickBot="1">
      <c r="B425" s="95"/>
      <c r="C425" s="130" t="str">
        <f>IF(L425=0,"",L425)</f>
        <v/>
      </c>
      <c r="D425" s="131"/>
      <c r="E425" s="101"/>
      <c r="F425" s="101"/>
      <c r="G425" s="2" t="str">
        <f>IF(E425="","","～")</f>
        <v/>
      </c>
      <c r="H425" s="41"/>
      <c r="I425" s="102"/>
      <c r="J425" s="128"/>
      <c r="K425" s="129"/>
      <c r="L425" s="1">
        <f>IF(C419="",0,VLOOKUP(C419,'（様式２）年間指導計画書（記入用）'!$B$12:$S$111,4,FALSE))</f>
        <v>0</v>
      </c>
    </row>
    <row r="426" spans="1:21" ht="20.149999999999999" customHeight="1" thickTop="1">
      <c r="B426" s="109" t="s">
        <v>46</v>
      </c>
      <c r="C426" s="110"/>
      <c r="D426" s="110"/>
      <c r="E426" s="110"/>
      <c r="F426" s="110"/>
      <c r="G426" s="110"/>
      <c r="H426" s="110"/>
      <c r="I426" s="110"/>
      <c r="J426" s="110"/>
      <c r="K426" s="111"/>
    </row>
    <row r="427" spans="1:21" ht="170.15" customHeight="1" thickBot="1">
      <c r="B427" s="112"/>
      <c r="C427" s="113"/>
      <c r="D427" s="113"/>
      <c r="E427" s="113"/>
      <c r="F427" s="113"/>
      <c r="G427" s="113"/>
      <c r="H427" s="113"/>
      <c r="I427" s="113"/>
      <c r="J427" s="113"/>
      <c r="K427" s="114"/>
    </row>
    <row r="428" spans="1:21" ht="20.149999999999999" customHeight="1"/>
    <row r="429" spans="1:21" ht="13.5" thickBot="1">
      <c r="A429" s="1">
        <f>A419+1</f>
        <v>38</v>
      </c>
      <c r="B429" s="2" t="s">
        <v>40</v>
      </c>
      <c r="C429" s="18" t="str">
        <f>IF(A429&lt;$A$4,A429,"")</f>
        <v/>
      </c>
      <c r="D429" s="18"/>
      <c r="M429" s="2" t="str">
        <f>C429</f>
        <v/>
      </c>
      <c r="N429" s="31" t="str">
        <f>C433</f>
        <v/>
      </c>
      <c r="O429" s="31" t="str">
        <f>C434</f>
        <v/>
      </c>
      <c r="P429" s="31" t="str">
        <f>C435</f>
        <v/>
      </c>
      <c r="Q429" s="1" t="str">
        <f>C431</f>
        <v/>
      </c>
      <c r="R429" s="32" t="str">
        <f>J434</f>
        <v/>
      </c>
      <c r="S429" s="2" t="str">
        <f>IF(C430=$S$4,H430,"")</f>
        <v/>
      </c>
      <c r="T429" s="2" t="str">
        <f>IF(C430=$T$4,H430,"")</f>
        <v/>
      </c>
      <c r="U429" s="2" t="str">
        <f>IF(B437="","","○")</f>
        <v/>
      </c>
    </row>
    <row r="430" spans="1:21" ht="20.149999999999999" customHeight="1">
      <c r="B430" s="25" t="s">
        <v>4</v>
      </c>
      <c r="C430" s="28" t="str">
        <f>IF(C429="","",VLOOKUP(C429,'（様式２）年間指導計画書（記入用）'!$B$12:$U$111,15,FALSE))</f>
        <v/>
      </c>
      <c r="D430" s="29" t="s">
        <v>50</v>
      </c>
      <c r="E430" s="89" t="s">
        <v>19</v>
      </c>
      <c r="F430" s="89"/>
      <c r="G430" s="89"/>
      <c r="H430" s="30" t="str">
        <f>IF(C429="","",VLOOKUP(C429,'（様式２）年間指導計画書（記入用）'!$B$12:$S$111,17,FALSE))</f>
        <v/>
      </c>
      <c r="I430" s="89" t="s">
        <v>41</v>
      </c>
      <c r="J430" s="89" t="s">
        <v>42</v>
      </c>
      <c r="K430" s="26" t="s">
        <v>43</v>
      </c>
    </row>
    <row r="431" spans="1:21" ht="20.149999999999999" customHeight="1">
      <c r="B431" s="90" t="s">
        <v>0</v>
      </c>
      <c r="C431" s="124" t="str">
        <f>IF(C429="","",VLOOKUP(C429,'（様式２）年間指導計画書（記入用）'!$B$12:$S$111,5,FALSE))</f>
        <v/>
      </c>
      <c r="D431" s="124"/>
      <c r="E431" s="124"/>
      <c r="F431" s="124"/>
      <c r="G431" s="124"/>
      <c r="H431" s="124"/>
      <c r="I431" s="52"/>
      <c r="J431" s="52"/>
      <c r="K431" s="27" t="s">
        <v>44</v>
      </c>
    </row>
    <row r="432" spans="1:21" ht="20.149999999999999" customHeight="1">
      <c r="B432" s="90"/>
      <c r="C432" s="125" t="str">
        <f>IF(C429="","",VLOOKUP(C429,'（様式２）年間指導計画書（記入用）'!$B$12:$S$111,14,FALSE))</f>
        <v/>
      </c>
      <c r="D432" s="125"/>
      <c r="E432" s="125"/>
      <c r="F432" s="125"/>
      <c r="G432" s="125"/>
      <c r="H432" s="125"/>
      <c r="I432" s="52" t="s">
        <v>21</v>
      </c>
      <c r="J432" s="52" t="s">
        <v>21</v>
      </c>
      <c r="K432" s="93" t="s">
        <v>21</v>
      </c>
    </row>
    <row r="433" spans="1:21" ht="20.149999999999999" customHeight="1">
      <c r="B433" s="94" t="s">
        <v>1</v>
      </c>
      <c r="C433" s="120" t="str">
        <f>IF(L433=0,"",L433)</f>
        <v/>
      </c>
      <c r="D433" s="121"/>
      <c r="E433" s="98"/>
      <c r="F433" s="98"/>
      <c r="G433" s="17" t="s">
        <v>38</v>
      </c>
      <c r="H433" s="42"/>
      <c r="I433" s="52"/>
      <c r="J433" s="52"/>
      <c r="K433" s="93"/>
      <c r="L433" s="1">
        <f>IF(C429="",0,VLOOKUP(C429,'（様式２）年間指導計画書（記入用）'!$B$12:$S$111,2,FALSE))</f>
        <v>0</v>
      </c>
    </row>
    <row r="434" spans="1:21" ht="20.149999999999999" customHeight="1">
      <c r="B434" s="94"/>
      <c r="C434" s="122" t="str">
        <f>IF(L434=0,"",L434)</f>
        <v/>
      </c>
      <c r="D434" s="123"/>
      <c r="E434" s="101"/>
      <c r="F434" s="101"/>
      <c r="G434" s="2" t="str">
        <f>IF(E434="","","～")</f>
        <v/>
      </c>
      <c r="H434" s="41"/>
      <c r="I434" s="52" t="s">
        <v>45</v>
      </c>
      <c r="J434" s="126" t="str">
        <f>IF(C429="","",VLOOKUP(C429,'（様式２）年間指導計画書（記入用）'!$B$12:$S$111,10,FALSE))</f>
        <v/>
      </c>
      <c r="K434" s="127"/>
      <c r="L434" s="1">
        <f>IF(C429="",0,VLOOKUP(C429,'（様式２）年間指導計画書（記入用）'!$B$12:$S$111,3,FALSE))</f>
        <v>0</v>
      </c>
    </row>
    <row r="435" spans="1:21" ht="20.149999999999999" customHeight="1" thickBot="1">
      <c r="B435" s="95"/>
      <c r="C435" s="130" t="str">
        <f>IF(L435=0,"",L435)</f>
        <v/>
      </c>
      <c r="D435" s="131"/>
      <c r="E435" s="101"/>
      <c r="F435" s="101"/>
      <c r="G435" s="2" t="str">
        <f>IF(E435="","","～")</f>
        <v/>
      </c>
      <c r="H435" s="41"/>
      <c r="I435" s="102"/>
      <c r="J435" s="128"/>
      <c r="K435" s="129"/>
      <c r="L435" s="1">
        <f>IF(C429="",0,VLOOKUP(C429,'（様式２）年間指導計画書（記入用）'!$B$12:$S$111,4,FALSE))</f>
        <v>0</v>
      </c>
    </row>
    <row r="436" spans="1:21" ht="20.149999999999999" customHeight="1" thickTop="1">
      <c r="B436" s="109" t="s">
        <v>46</v>
      </c>
      <c r="C436" s="110"/>
      <c r="D436" s="110"/>
      <c r="E436" s="110"/>
      <c r="F436" s="110"/>
      <c r="G436" s="110"/>
      <c r="H436" s="110"/>
      <c r="I436" s="110"/>
      <c r="J436" s="110"/>
      <c r="K436" s="111"/>
    </row>
    <row r="437" spans="1:21" ht="170.15" customHeight="1" thickBot="1">
      <c r="B437" s="112"/>
      <c r="C437" s="113"/>
      <c r="D437" s="113"/>
      <c r="E437" s="113"/>
      <c r="F437" s="113"/>
      <c r="G437" s="113"/>
      <c r="H437" s="113"/>
      <c r="I437" s="113"/>
      <c r="J437" s="113"/>
      <c r="K437" s="114"/>
    </row>
    <row r="438" spans="1:21" ht="16.5">
      <c r="B438" s="78" t="s">
        <v>47</v>
      </c>
      <c r="C438" s="78"/>
      <c r="D438" s="78"/>
      <c r="E438" s="78"/>
      <c r="F438" s="78"/>
      <c r="G438" s="78"/>
      <c r="H438" s="78"/>
      <c r="I438" s="78"/>
      <c r="J438" s="78"/>
      <c r="K438" s="78"/>
    </row>
    <row r="439" spans="1:21" ht="12" customHeight="1" thickBot="1">
      <c r="B439" s="23"/>
      <c r="C439" s="23"/>
      <c r="D439" s="23"/>
      <c r="E439" s="23"/>
      <c r="F439" s="23"/>
      <c r="G439" s="23"/>
      <c r="H439" s="23"/>
      <c r="I439" s="23"/>
      <c r="J439" s="23"/>
      <c r="K439" s="23"/>
    </row>
    <row r="440" spans="1:21" ht="25" customHeight="1" thickBot="1">
      <c r="B440" s="2"/>
      <c r="C440" s="2"/>
      <c r="D440" s="2"/>
      <c r="E440" s="24" t="s">
        <v>48</v>
      </c>
      <c r="F440" s="132">
        <f>$F$3</f>
        <v>1</v>
      </c>
      <c r="G440" s="132"/>
      <c r="H440" s="19" t="s">
        <v>49</v>
      </c>
      <c r="I440" s="132" t="str">
        <f>$I$3</f>
        <v>〇〇　〇〇</v>
      </c>
      <c r="J440" s="132"/>
      <c r="K440" s="133"/>
    </row>
    <row r="441" spans="1:21" ht="12" customHeight="1"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21" ht="13.5" thickBot="1">
      <c r="A442" s="1">
        <f>A429+1</f>
        <v>39</v>
      </c>
      <c r="B442" s="2" t="s">
        <v>40</v>
      </c>
      <c r="C442" s="18" t="str">
        <f>IF(A442&lt;$A$4,A442,"")</f>
        <v/>
      </c>
      <c r="D442" s="18"/>
      <c r="M442" s="2" t="str">
        <f>C442</f>
        <v/>
      </c>
      <c r="N442" s="31" t="str">
        <f>C446</f>
        <v/>
      </c>
      <c r="O442" s="31" t="str">
        <f>C447</f>
        <v/>
      </c>
      <c r="P442" s="31" t="str">
        <f>C448</f>
        <v/>
      </c>
      <c r="Q442" s="1" t="str">
        <f>C444</f>
        <v/>
      </c>
      <c r="R442" s="32" t="str">
        <f>J447</f>
        <v/>
      </c>
      <c r="S442" s="2" t="str">
        <f>IF(C443=$S$4,H443,"")</f>
        <v/>
      </c>
      <c r="T442" s="2" t="str">
        <f>IF(C443=$T$4,H443,"")</f>
        <v/>
      </c>
      <c r="U442" s="2" t="str">
        <f>IF(B450="","","○")</f>
        <v/>
      </c>
    </row>
    <row r="443" spans="1:21" ht="20.149999999999999" customHeight="1">
      <c r="B443" s="25" t="s">
        <v>4</v>
      </c>
      <c r="C443" s="28" t="str">
        <f>IF(C442="","",VLOOKUP(C442,'（様式２）年間指導計画書（記入用）'!$B$12:$U$111,15,FALSE))</f>
        <v/>
      </c>
      <c r="D443" s="29" t="s">
        <v>50</v>
      </c>
      <c r="E443" s="89" t="s">
        <v>19</v>
      </c>
      <c r="F443" s="89"/>
      <c r="G443" s="89"/>
      <c r="H443" s="30" t="str">
        <f>IF(C442="","",VLOOKUP(C442,'（様式２）年間指導計画書（記入用）'!$B$12:$S$111,17,FALSE))</f>
        <v/>
      </c>
      <c r="I443" s="89" t="s">
        <v>41</v>
      </c>
      <c r="J443" s="89" t="s">
        <v>42</v>
      </c>
      <c r="K443" s="26" t="s">
        <v>43</v>
      </c>
    </row>
    <row r="444" spans="1:21" ht="20.149999999999999" customHeight="1">
      <c r="B444" s="90" t="s">
        <v>0</v>
      </c>
      <c r="C444" s="124" t="str">
        <f>IF(C442="","",VLOOKUP(C442,'（様式２）年間指導計画書（記入用）'!$B$12:$S$111,5,FALSE))</f>
        <v/>
      </c>
      <c r="D444" s="124"/>
      <c r="E444" s="124"/>
      <c r="F444" s="124"/>
      <c r="G444" s="124"/>
      <c r="H444" s="124"/>
      <c r="I444" s="52"/>
      <c r="J444" s="52"/>
      <c r="K444" s="27" t="s">
        <v>44</v>
      </c>
    </row>
    <row r="445" spans="1:21" ht="20.149999999999999" customHeight="1">
      <c r="B445" s="90"/>
      <c r="C445" s="125" t="str">
        <f>IF(C442="","",VLOOKUP(C442,'（様式２）年間指導計画書（記入用）'!$B$12:$S$111,14,FALSE))</f>
        <v/>
      </c>
      <c r="D445" s="125"/>
      <c r="E445" s="125"/>
      <c r="F445" s="125"/>
      <c r="G445" s="125"/>
      <c r="H445" s="125"/>
      <c r="I445" s="52" t="s">
        <v>21</v>
      </c>
      <c r="J445" s="52" t="s">
        <v>21</v>
      </c>
      <c r="K445" s="93" t="s">
        <v>21</v>
      </c>
    </row>
    <row r="446" spans="1:21" ht="20.149999999999999" customHeight="1">
      <c r="B446" s="94" t="s">
        <v>1</v>
      </c>
      <c r="C446" s="120" t="str">
        <f>IF(L446=0,"",L446)</f>
        <v/>
      </c>
      <c r="D446" s="121"/>
      <c r="E446" s="98"/>
      <c r="F446" s="98"/>
      <c r="G446" s="17" t="s">
        <v>38</v>
      </c>
      <c r="H446" s="42"/>
      <c r="I446" s="52"/>
      <c r="J446" s="52"/>
      <c r="K446" s="93"/>
      <c r="L446" s="1">
        <f>IF(C442="",0,VLOOKUP(C442,'（様式２）年間指導計画書（記入用）'!$B$12:$S$111,2,FALSE))</f>
        <v>0</v>
      </c>
    </row>
    <row r="447" spans="1:21" ht="20.149999999999999" customHeight="1">
      <c r="B447" s="94"/>
      <c r="C447" s="122" t="str">
        <f>IF(L447=0,"",L447)</f>
        <v/>
      </c>
      <c r="D447" s="123"/>
      <c r="E447" s="101"/>
      <c r="F447" s="101"/>
      <c r="G447" s="2" t="str">
        <f>IF(E447="","","～")</f>
        <v/>
      </c>
      <c r="H447" s="41"/>
      <c r="I447" s="52" t="s">
        <v>45</v>
      </c>
      <c r="J447" s="126" t="str">
        <f>IF(C442="","",VLOOKUP(C442,'（様式２）年間指導計画書（記入用）'!$B$12:$S$111,10,FALSE))</f>
        <v/>
      </c>
      <c r="K447" s="127"/>
      <c r="L447" s="1">
        <f>IF(C442="",0,VLOOKUP(C442,'（様式２）年間指導計画書（記入用）'!$B$12:$S$111,3,FALSE))</f>
        <v>0</v>
      </c>
    </row>
    <row r="448" spans="1:21" ht="20.149999999999999" customHeight="1" thickBot="1">
      <c r="B448" s="95"/>
      <c r="C448" s="130" t="str">
        <f>IF(L448=0,"",L448)</f>
        <v/>
      </c>
      <c r="D448" s="131"/>
      <c r="E448" s="101"/>
      <c r="F448" s="101"/>
      <c r="G448" s="2" t="str">
        <f>IF(E448="","","～")</f>
        <v/>
      </c>
      <c r="H448" s="41"/>
      <c r="I448" s="102"/>
      <c r="J448" s="128"/>
      <c r="K448" s="129"/>
      <c r="L448" s="1">
        <f>IF(C442="",0,VLOOKUP(C442,'（様式２）年間指導計画書（記入用）'!$B$12:$S$111,4,FALSE))</f>
        <v>0</v>
      </c>
    </row>
    <row r="449" spans="1:21" ht="20.149999999999999" customHeight="1" thickTop="1">
      <c r="B449" s="109" t="s">
        <v>46</v>
      </c>
      <c r="C449" s="110"/>
      <c r="D449" s="110"/>
      <c r="E449" s="110"/>
      <c r="F449" s="110"/>
      <c r="G449" s="110"/>
      <c r="H449" s="110"/>
      <c r="I449" s="110"/>
      <c r="J449" s="110"/>
      <c r="K449" s="111"/>
    </row>
    <row r="450" spans="1:21" ht="170.15" customHeight="1" thickBot="1">
      <c r="B450" s="112"/>
      <c r="C450" s="113"/>
      <c r="D450" s="113"/>
      <c r="E450" s="113"/>
      <c r="F450" s="113"/>
      <c r="G450" s="113"/>
      <c r="H450" s="113"/>
      <c r="I450" s="113"/>
      <c r="J450" s="113"/>
      <c r="K450" s="114"/>
    </row>
    <row r="451" spans="1:21" ht="20.149999999999999" customHeight="1"/>
    <row r="452" spans="1:21" ht="13.5" thickBot="1">
      <c r="A452" s="1">
        <f>A442+1</f>
        <v>40</v>
      </c>
      <c r="B452" s="2" t="s">
        <v>40</v>
      </c>
      <c r="C452" s="18" t="str">
        <f>IF(A452&lt;$A$4,A452,"")</f>
        <v/>
      </c>
      <c r="D452" s="18"/>
      <c r="M452" s="2" t="str">
        <f>C452</f>
        <v/>
      </c>
      <c r="N452" s="31" t="str">
        <f>C456</f>
        <v/>
      </c>
      <c r="O452" s="31" t="str">
        <f>C457</f>
        <v/>
      </c>
      <c r="P452" s="31" t="str">
        <f>C458</f>
        <v/>
      </c>
      <c r="Q452" s="1" t="str">
        <f>C454</f>
        <v/>
      </c>
      <c r="R452" s="32" t="str">
        <f>J457</f>
        <v/>
      </c>
      <c r="S452" s="2" t="str">
        <f>IF(C453=$S$4,H453,"")</f>
        <v/>
      </c>
      <c r="T452" s="2" t="str">
        <f>IF(C453=$T$4,H453,"")</f>
        <v/>
      </c>
      <c r="U452" s="2" t="str">
        <f>IF(B460="","","○")</f>
        <v/>
      </c>
    </row>
    <row r="453" spans="1:21" ht="20.149999999999999" customHeight="1">
      <c r="B453" s="25" t="s">
        <v>4</v>
      </c>
      <c r="C453" s="28" t="str">
        <f>IF(C452="","",VLOOKUP(C452,'（様式２）年間指導計画書（記入用）'!$B$12:$U$111,15,FALSE))</f>
        <v/>
      </c>
      <c r="D453" s="29" t="s">
        <v>50</v>
      </c>
      <c r="E453" s="89" t="s">
        <v>19</v>
      </c>
      <c r="F453" s="89"/>
      <c r="G453" s="89"/>
      <c r="H453" s="30" t="str">
        <f>IF(C452="","",VLOOKUP(C452,'（様式２）年間指導計画書（記入用）'!$B$12:$S$111,17,FALSE))</f>
        <v/>
      </c>
      <c r="I453" s="89" t="s">
        <v>41</v>
      </c>
      <c r="J453" s="89" t="s">
        <v>42</v>
      </c>
      <c r="K453" s="26" t="s">
        <v>43</v>
      </c>
    </row>
    <row r="454" spans="1:21" ht="20.149999999999999" customHeight="1">
      <c r="B454" s="90" t="s">
        <v>0</v>
      </c>
      <c r="C454" s="124" t="str">
        <f>IF(C452="","",VLOOKUP(C452,'（様式２）年間指導計画書（記入用）'!$B$12:$S$111,5,FALSE))</f>
        <v/>
      </c>
      <c r="D454" s="124"/>
      <c r="E454" s="124"/>
      <c r="F454" s="124"/>
      <c r="G454" s="124"/>
      <c r="H454" s="124"/>
      <c r="I454" s="52"/>
      <c r="J454" s="52"/>
      <c r="K454" s="27" t="s">
        <v>44</v>
      </c>
    </row>
    <row r="455" spans="1:21" ht="20.149999999999999" customHeight="1">
      <c r="B455" s="90"/>
      <c r="C455" s="125" t="str">
        <f>IF(C452="","",VLOOKUP(C452,'（様式２）年間指導計画書（記入用）'!$B$12:$S$111,14,FALSE))</f>
        <v/>
      </c>
      <c r="D455" s="125"/>
      <c r="E455" s="125"/>
      <c r="F455" s="125"/>
      <c r="G455" s="125"/>
      <c r="H455" s="125"/>
      <c r="I455" s="52" t="s">
        <v>21</v>
      </c>
      <c r="J455" s="52" t="s">
        <v>21</v>
      </c>
      <c r="K455" s="93" t="s">
        <v>21</v>
      </c>
    </row>
    <row r="456" spans="1:21" ht="20.149999999999999" customHeight="1">
      <c r="B456" s="94" t="s">
        <v>1</v>
      </c>
      <c r="C456" s="120" t="str">
        <f>IF(L456=0,"",L456)</f>
        <v/>
      </c>
      <c r="D456" s="121"/>
      <c r="E456" s="98"/>
      <c r="F456" s="98"/>
      <c r="G456" s="17" t="s">
        <v>38</v>
      </c>
      <c r="H456" s="42"/>
      <c r="I456" s="52"/>
      <c r="J456" s="52"/>
      <c r="K456" s="93"/>
      <c r="L456" s="1">
        <f>IF(C452="",0,VLOOKUP(C452,'（様式２）年間指導計画書（記入用）'!$B$12:$S$111,2,FALSE))</f>
        <v>0</v>
      </c>
    </row>
    <row r="457" spans="1:21" ht="20.149999999999999" customHeight="1">
      <c r="B457" s="94"/>
      <c r="C457" s="122" t="str">
        <f>IF(L457=0,"",L457)</f>
        <v/>
      </c>
      <c r="D457" s="123"/>
      <c r="E457" s="101"/>
      <c r="F457" s="101"/>
      <c r="G457" s="2" t="str">
        <f>IF(E457="","","～")</f>
        <v/>
      </c>
      <c r="H457" s="41"/>
      <c r="I457" s="52" t="s">
        <v>45</v>
      </c>
      <c r="J457" s="126" t="str">
        <f>IF(C452="","",VLOOKUP(C452,'（様式２）年間指導計画書（記入用）'!$B$12:$S$111,10,FALSE))</f>
        <v/>
      </c>
      <c r="K457" s="127"/>
      <c r="L457" s="1">
        <f>IF(C452="",0,VLOOKUP(C452,'（様式２）年間指導計画書（記入用）'!$B$12:$S$111,3,FALSE))</f>
        <v>0</v>
      </c>
    </row>
    <row r="458" spans="1:21" ht="20.149999999999999" customHeight="1" thickBot="1">
      <c r="B458" s="95"/>
      <c r="C458" s="130" t="str">
        <f>IF(L458=0,"",L458)</f>
        <v/>
      </c>
      <c r="D458" s="131"/>
      <c r="E458" s="101"/>
      <c r="F458" s="101"/>
      <c r="G458" s="2" t="str">
        <f>IF(E458="","","～")</f>
        <v/>
      </c>
      <c r="H458" s="41"/>
      <c r="I458" s="102"/>
      <c r="J458" s="128"/>
      <c r="K458" s="129"/>
      <c r="L458" s="1">
        <f>IF(C452="",0,VLOOKUP(C452,'（様式２）年間指導計画書（記入用）'!$B$12:$S$111,4,FALSE))</f>
        <v>0</v>
      </c>
    </row>
    <row r="459" spans="1:21" ht="20.149999999999999" customHeight="1" thickTop="1">
      <c r="B459" s="109" t="s">
        <v>46</v>
      </c>
      <c r="C459" s="110"/>
      <c r="D459" s="110"/>
      <c r="E459" s="110"/>
      <c r="F459" s="110"/>
      <c r="G459" s="110"/>
      <c r="H459" s="110"/>
      <c r="I459" s="110"/>
      <c r="J459" s="110"/>
      <c r="K459" s="111"/>
    </row>
    <row r="460" spans="1:21" ht="170.15" customHeight="1" thickBot="1">
      <c r="B460" s="112"/>
      <c r="C460" s="113"/>
      <c r="D460" s="113"/>
      <c r="E460" s="113"/>
      <c r="F460" s="113"/>
      <c r="G460" s="113"/>
      <c r="H460" s="113"/>
      <c r="I460" s="113"/>
      <c r="J460" s="113"/>
      <c r="K460" s="114"/>
    </row>
    <row r="461" spans="1:21" ht="16.5" hidden="1">
      <c r="B461" s="78" t="s">
        <v>47</v>
      </c>
      <c r="C461" s="78"/>
      <c r="D461" s="78"/>
      <c r="E461" s="78"/>
      <c r="F461" s="78"/>
      <c r="G461" s="78"/>
      <c r="H461" s="78"/>
      <c r="I461" s="78"/>
      <c r="J461" s="78"/>
      <c r="K461" s="78"/>
    </row>
    <row r="462" spans="1:21" ht="12" hidden="1" customHeight="1" thickBot="1">
      <c r="B462" s="23"/>
      <c r="C462" s="23"/>
      <c r="D462" s="23"/>
      <c r="E462" s="23"/>
      <c r="F462" s="23"/>
      <c r="G462" s="23"/>
      <c r="H462" s="23"/>
      <c r="I462" s="23"/>
      <c r="J462" s="23"/>
      <c r="K462" s="23"/>
    </row>
    <row r="463" spans="1:21" ht="25" hidden="1" customHeight="1" thickBot="1">
      <c r="B463" s="2"/>
      <c r="C463" s="2"/>
      <c r="D463" s="2"/>
      <c r="E463" s="24" t="s">
        <v>48</v>
      </c>
      <c r="F463" s="132">
        <f>$F$3</f>
        <v>1</v>
      </c>
      <c r="G463" s="132"/>
      <c r="H463" s="19" t="s">
        <v>49</v>
      </c>
      <c r="I463" s="132" t="str">
        <f>$I$3</f>
        <v>〇〇　〇〇</v>
      </c>
      <c r="J463" s="132"/>
      <c r="K463" s="133"/>
    </row>
    <row r="464" spans="1:21" ht="12" hidden="1" customHeight="1"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21" ht="13.5" hidden="1" thickBot="1">
      <c r="A465" s="1">
        <f>A452+1</f>
        <v>41</v>
      </c>
      <c r="B465" s="2" t="s">
        <v>40</v>
      </c>
      <c r="C465" s="18" t="str">
        <f>IF(A465&lt;$A$4,A465,"")</f>
        <v/>
      </c>
      <c r="D465" s="18"/>
      <c r="M465" s="2" t="str">
        <f>C465</f>
        <v/>
      </c>
      <c r="N465" s="31" t="str">
        <f>C469</f>
        <v/>
      </c>
      <c r="O465" s="31" t="str">
        <f>C470</f>
        <v/>
      </c>
      <c r="P465" s="31" t="str">
        <f>C471</f>
        <v/>
      </c>
      <c r="Q465" s="1" t="str">
        <f>C467</f>
        <v/>
      </c>
      <c r="R465" s="32" t="str">
        <f>J470</f>
        <v/>
      </c>
      <c r="S465" s="2" t="str">
        <f>IF(C466=$S$4,H466,"")</f>
        <v/>
      </c>
      <c r="T465" s="2" t="str">
        <f>IF(C466=$T$4,H466,"")</f>
        <v/>
      </c>
      <c r="U465" s="2" t="str">
        <f>IF(B473="","","○")</f>
        <v/>
      </c>
    </row>
    <row r="466" spans="1:21" ht="20.149999999999999" hidden="1" customHeight="1">
      <c r="B466" s="25" t="s">
        <v>4</v>
      </c>
      <c r="C466" s="28" t="str">
        <f>IF(C465="","",VLOOKUP(C465,'（様式２）年間指導計画書（記入用）'!$B$12:$U$111,15,FALSE))</f>
        <v/>
      </c>
      <c r="D466" s="29" t="s">
        <v>50</v>
      </c>
      <c r="E466" s="89" t="s">
        <v>19</v>
      </c>
      <c r="F466" s="89"/>
      <c r="G466" s="89"/>
      <c r="H466" s="30" t="str">
        <f>IF(C465="","",VLOOKUP(C465,'（様式２）年間指導計画書（記入用）'!$B$12:$S$111,17,FALSE))</f>
        <v/>
      </c>
      <c r="I466" s="89" t="s">
        <v>41</v>
      </c>
      <c r="J466" s="89" t="s">
        <v>42</v>
      </c>
      <c r="K466" s="26" t="s">
        <v>43</v>
      </c>
    </row>
    <row r="467" spans="1:21" ht="20.149999999999999" hidden="1" customHeight="1">
      <c r="B467" s="90" t="s">
        <v>0</v>
      </c>
      <c r="C467" s="124" t="str">
        <f>IF(C465="","",VLOOKUP(C465,'（様式２）年間指導計画書（記入用）'!$B$12:$S$111,5,FALSE))</f>
        <v/>
      </c>
      <c r="D467" s="124"/>
      <c r="E467" s="124"/>
      <c r="F467" s="124"/>
      <c r="G467" s="124"/>
      <c r="H467" s="124"/>
      <c r="I467" s="52"/>
      <c r="J467" s="52"/>
      <c r="K467" s="27" t="s">
        <v>44</v>
      </c>
    </row>
    <row r="468" spans="1:21" ht="20.149999999999999" hidden="1" customHeight="1">
      <c r="B468" s="90"/>
      <c r="C468" s="125" t="str">
        <f>IF(C465="","",VLOOKUP(C465,'（様式２）年間指導計画書（記入用）'!$B$12:$S$111,14,FALSE))</f>
        <v/>
      </c>
      <c r="D468" s="125"/>
      <c r="E468" s="125"/>
      <c r="F468" s="125"/>
      <c r="G468" s="125"/>
      <c r="H468" s="125"/>
      <c r="I468" s="52" t="s">
        <v>21</v>
      </c>
      <c r="J468" s="52" t="s">
        <v>21</v>
      </c>
      <c r="K468" s="93" t="s">
        <v>21</v>
      </c>
    </row>
    <row r="469" spans="1:21" ht="20.149999999999999" hidden="1" customHeight="1">
      <c r="B469" s="94" t="s">
        <v>1</v>
      </c>
      <c r="C469" s="120" t="str">
        <f>IF(L469=0,"",L469)</f>
        <v/>
      </c>
      <c r="D469" s="121"/>
      <c r="E469" s="98"/>
      <c r="F469" s="98"/>
      <c r="G469" s="17" t="s">
        <v>38</v>
      </c>
      <c r="H469" s="42"/>
      <c r="I469" s="52"/>
      <c r="J469" s="52"/>
      <c r="K469" s="93"/>
      <c r="L469" s="1">
        <f>IF(C465="",0,VLOOKUP(C465,'（様式２）年間指導計画書（記入用）'!$B$12:$S$111,2,FALSE))</f>
        <v>0</v>
      </c>
    </row>
    <row r="470" spans="1:21" ht="20.149999999999999" hidden="1" customHeight="1">
      <c r="B470" s="94"/>
      <c r="C470" s="122" t="str">
        <f>IF(L470=0,"",L470)</f>
        <v/>
      </c>
      <c r="D470" s="123"/>
      <c r="E470" s="101"/>
      <c r="F470" s="101"/>
      <c r="G470" s="2" t="str">
        <f>IF(E470="","","～")</f>
        <v/>
      </c>
      <c r="H470" s="41"/>
      <c r="I470" s="52" t="s">
        <v>45</v>
      </c>
      <c r="J470" s="126" t="str">
        <f>IF(C465="","",VLOOKUP(C465,'（様式２）年間指導計画書（記入用）'!$B$12:$S$111,10,FALSE))</f>
        <v/>
      </c>
      <c r="K470" s="127"/>
      <c r="L470" s="1">
        <f>IF(C465="",0,VLOOKUP(C465,'（様式２）年間指導計画書（記入用）'!$B$12:$S$111,3,FALSE))</f>
        <v>0</v>
      </c>
    </row>
    <row r="471" spans="1:21" ht="20.149999999999999" hidden="1" customHeight="1" thickBot="1">
      <c r="B471" s="95"/>
      <c r="C471" s="130" t="str">
        <f>IF(L471=0,"",L471)</f>
        <v/>
      </c>
      <c r="D471" s="131"/>
      <c r="E471" s="101"/>
      <c r="F471" s="101"/>
      <c r="G471" s="2" t="str">
        <f>IF(E471="","","～")</f>
        <v/>
      </c>
      <c r="H471" s="41"/>
      <c r="I471" s="102"/>
      <c r="J471" s="128"/>
      <c r="K471" s="129"/>
      <c r="L471" s="1">
        <f>IF(C465="",0,VLOOKUP(C465,'（様式２）年間指導計画書（記入用）'!$B$12:$S$111,4,FALSE))</f>
        <v>0</v>
      </c>
    </row>
    <row r="472" spans="1:21" ht="20.149999999999999" hidden="1" customHeight="1" thickTop="1">
      <c r="B472" s="109" t="s">
        <v>46</v>
      </c>
      <c r="C472" s="110"/>
      <c r="D472" s="110"/>
      <c r="E472" s="110"/>
      <c r="F472" s="110"/>
      <c r="G472" s="110"/>
      <c r="H472" s="110"/>
      <c r="I472" s="110"/>
      <c r="J472" s="110"/>
      <c r="K472" s="111"/>
    </row>
    <row r="473" spans="1:21" ht="170.15" hidden="1" customHeight="1" thickBot="1">
      <c r="B473" s="112"/>
      <c r="C473" s="113"/>
      <c r="D473" s="113"/>
      <c r="E473" s="113"/>
      <c r="F473" s="113"/>
      <c r="G473" s="113"/>
      <c r="H473" s="113"/>
      <c r="I473" s="113"/>
      <c r="J473" s="113"/>
      <c r="K473" s="114"/>
    </row>
    <row r="474" spans="1:21" ht="20.149999999999999" hidden="1" customHeight="1"/>
    <row r="475" spans="1:21" ht="13.5" hidden="1" thickBot="1">
      <c r="A475" s="1">
        <f>A465+1</f>
        <v>42</v>
      </c>
      <c r="B475" s="2" t="s">
        <v>40</v>
      </c>
      <c r="C475" s="18" t="str">
        <f>IF(A475&lt;$A$4,A475,"")</f>
        <v/>
      </c>
      <c r="D475" s="18"/>
      <c r="M475" s="2" t="str">
        <f>C475</f>
        <v/>
      </c>
      <c r="N475" s="31" t="str">
        <f>C479</f>
        <v/>
      </c>
      <c r="O475" s="31" t="str">
        <f>C480</f>
        <v/>
      </c>
      <c r="P475" s="31" t="str">
        <f>C481</f>
        <v/>
      </c>
      <c r="Q475" s="1" t="str">
        <f>C477</f>
        <v/>
      </c>
      <c r="R475" s="32" t="str">
        <f>J480</f>
        <v/>
      </c>
      <c r="S475" s="2" t="str">
        <f>IF(C476=$S$4,H476,"")</f>
        <v/>
      </c>
      <c r="T475" s="2" t="str">
        <f>IF(C476=$T$4,H476,"")</f>
        <v/>
      </c>
      <c r="U475" s="2" t="str">
        <f>IF(B483="","","○")</f>
        <v/>
      </c>
    </row>
    <row r="476" spans="1:21" ht="20.149999999999999" hidden="1" customHeight="1">
      <c r="B476" s="25" t="s">
        <v>4</v>
      </c>
      <c r="C476" s="28" t="str">
        <f>IF(C475="","",VLOOKUP(C475,'（様式２）年間指導計画書（記入用）'!$B$12:$U$111,15,FALSE))</f>
        <v/>
      </c>
      <c r="D476" s="29" t="s">
        <v>50</v>
      </c>
      <c r="E476" s="89" t="s">
        <v>19</v>
      </c>
      <c r="F476" s="89"/>
      <c r="G476" s="89"/>
      <c r="H476" s="30" t="str">
        <f>IF(C475="","",VLOOKUP(C475,'（様式２）年間指導計画書（記入用）'!$B$12:$S$111,17,FALSE))</f>
        <v/>
      </c>
      <c r="I476" s="89" t="s">
        <v>41</v>
      </c>
      <c r="J476" s="89" t="s">
        <v>42</v>
      </c>
      <c r="K476" s="26" t="s">
        <v>43</v>
      </c>
    </row>
    <row r="477" spans="1:21" ht="20.149999999999999" hidden="1" customHeight="1">
      <c r="B477" s="90" t="s">
        <v>0</v>
      </c>
      <c r="C477" s="124" t="str">
        <f>IF(C475="","",VLOOKUP(C475,'（様式２）年間指導計画書（記入用）'!$B$12:$S$111,5,FALSE))</f>
        <v/>
      </c>
      <c r="D477" s="124"/>
      <c r="E477" s="124"/>
      <c r="F477" s="124"/>
      <c r="G477" s="124"/>
      <c r="H477" s="124"/>
      <c r="I477" s="52"/>
      <c r="J477" s="52"/>
      <c r="K477" s="27" t="s">
        <v>44</v>
      </c>
    </row>
    <row r="478" spans="1:21" ht="20.149999999999999" hidden="1" customHeight="1">
      <c r="B478" s="90"/>
      <c r="C478" s="125" t="str">
        <f>IF(C475="","",VLOOKUP(C475,'（様式２）年間指導計画書（記入用）'!$B$12:$S$111,14,FALSE))</f>
        <v/>
      </c>
      <c r="D478" s="125"/>
      <c r="E478" s="125"/>
      <c r="F478" s="125"/>
      <c r="G478" s="125"/>
      <c r="H478" s="125"/>
      <c r="I478" s="52" t="s">
        <v>21</v>
      </c>
      <c r="J478" s="52" t="s">
        <v>21</v>
      </c>
      <c r="K478" s="93" t="s">
        <v>21</v>
      </c>
    </row>
    <row r="479" spans="1:21" ht="20.149999999999999" hidden="1" customHeight="1">
      <c r="B479" s="94" t="s">
        <v>1</v>
      </c>
      <c r="C479" s="120" t="str">
        <f>IF(L479=0,"",L479)</f>
        <v/>
      </c>
      <c r="D479" s="121"/>
      <c r="E479" s="98"/>
      <c r="F479" s="98"/>
      <c r="G479" s="17" t="s">
        <v>38</v>
      </c>
      <c r="H479" s="42"/>
      <c r="I479" s="52"/>
      <c r="J479" s="52"/>
      <c r="K479" s="93"/>
      <c r="L479" s="1">
        <f>IF(C475="",0,VLOOKUP(C475,'（様式２）年間指導計画書（記入用）'!$B$12:$S$111,2,FALSE))</f>
        <v>0</v>
      </c>
    </row>
    <row r="480" spans="1:21" ht="20.149999999999999" hidden="1" customHeight="1">
      <c r="B480" s="94"/>
      <c r="C480" s="122" t="str">
        <f>IF(L480=0,"",L480)</f>
        <v/>
      </c>
      <c r="D480" s="123"/>
      <c r="E480" s="101"/>
      <c r="F480" s="101"/>
      <c r="G480" s="2" t="str">
        <f>IF(E480="","","～")</f>
        <v/>
      </c>
      <c r="H480" s="41"/>
      <c r="I480" s="52" t="s">
        <v>45</v>
      </c>
      <c r="J480" s="126" t="str">
        <f>IF(C475="","",VLOOKUP(C475,'（様式２）年間指導計画書（記入用）'!$B$12:$S$111,10,FALSE))</f>
        <v/>
      </c>
      <c r="K480" s="127"/>
      <c r="L480" s="1">
        <f>IF(C475="",0,VLOOKUP(C475,'（様式２）年間指導計画書（記入用）'!$B$12:$S$111,3,FALSE))</f>
        <v>0</v>
      </c>
    </row>
    <row r="481" spans="1:21" ht="20.149999999999999" hidden="1" customHeight="1" thickBot="1">
      <c r="B481" s="95"/>
      <c r="C481" s="130" t="str">
        <f>IF(L481=0,"",L481)</f>
        <v/>
      </c>
      <c r="D481" s="131"/>
      <c r="E481" s="101"/>
      <c r="F481" s="101"/>
      <c r="G481" s="2" t="str">
        <f>IF(E481="","","～")</f>
        <v/>
      </c>
      <c r="H481" s="41"/>
      <c r="I481" s="102"/>
      <c r="J481" s="128"/>
      <c r="K481" s="129"/>
      <c r="L481" s="1">
        <f>IF(C475="",0,VLOOKUP(C475,'（様式２）年間指導計画書（記入用）'!$B$12:$S$111,4,FALSE))</f>
        <v>0</v>
      </c>
    </row>
    <row r="482" spans="1:21" ht="20.149999999999999" hidden="1" customHeight="1" thickTop="1">
      <c r="B482" s="109" t="s">
        <v>46</v>
      </c>
      <c r="C482" s="110"/>
      <c r="D482" s="110"/>
      <c r="E482" s="110"/>
      <c r="F482" s="110"/>
      <c r="G482" s="110"/>
      <c r="H482" s="110"/>
      <c r="I482" s="110"/>
      <c r="J482" s="110"/>
      <c r="K482" s="111"/>
    </row>
    <row r="483" spans="1:21" ht="170.15" hidden="1" customHeight="1" thickBot="1">
      <c r="B483" s="112"/>
      <c r="C483" s="113"/>
      <c r="D483" s="113"/>
      <c r="E483" s="113"/>
      <c r="F483" s="113"/>
      <c r="G483" s="113"/>
      <c r="H483" s="113"/>
      <c r="I483" s="113"/>
      <c r="J483" s="113"/>
      <c r="K483" s="114"/>
    </row>
    <row r="484" spans="1:21" ht="16.5" hidden="1">
      <c r="B484" s="78" t="s">
        <v>47</v>
      </c>
      <c r="C484" s="78"/>
      <c r="D484" s="78"/>
      <c r="E484" s="78"/>
      <c r="F484" s="78"/>
      <c r="G484" s="78"/>
      <c r="H484" s="78"/>
      <c r="I484" s="78"/>
      <c r="J484" s="78"/>
      <c r="K484" s="78"/>
    </row>
    <row r="485" spans="1:21" ht="12" hidden="1" customHeight="1" thickBot="1">
      <c r="B485" s="23"/>
      <c r="C485" s="23"/>
      <c r="D485" s="23"/>
      <c r="E485" s="23"/>
      <c r="F485" s="23"/>
      <c r="G485" s="23"/>
      <c r="H485" s="23"/>
      <c r="I485" s="23"/>
      <c r="J485" s="23"/>
      <c r="K485" s="23"/>
    </row>
    <row r="486" spans="1:21" ht="25" hidden="1" customHeight="1" thickBot="1">
      <c r="B486" s="2"/>
      <c r="C486" s="2"/>
      <c r="D486" s="2"/>
      <c r="E486" s="24" t="s">
        <v>48</v>
      </c>
      <c r="F486" s="132">
        <f>$F$3</f>
        <v>1</v>
      </c>
      <c r="G486" s="132"/>
      <c r="H486" s="19" t="s">
        <v>49</v>
      </c>
      <c r="I486" s="132" t="str">
        <f>$I$3</f>
        <v>〇〇　〇〇</v>
      </c>
      <c r="J486" s="132"/>
      <c r="K486" s="133"/>
    </row>
    <row r="487" spans="1:21" ht="12" hidden="1" customHeight="1"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21" ht="13.5" hidden="1" thickBot="1">
      <c r="A488" s="1">
        <f>A475+1</f>
        <v>43</v>
      </c>
      <c r="B488" s="2" t="s">
        <v>40</v>
      </c>
      <c r="C488" s="18" t="str">
        <f>IF(A488&lt;$A$4,A488,"")</f>
        <v/>
      </c>
      <c r="D488" s="18"/>
      <c r="M488" s="2" t="str">
        <f>C488</f>
        <v/>
      </c>
      <c r="N488" s="31" t="str">
        <f>C492</f>
        <v/>
      </c>
      <c r="O488" s="31" t="str">
        <f>C493</f>
        <v/>
      </c>
      <c r="P488" s="31" t="str">
        <f>C494</f>
        <v/>
      </c>
      <c r="Q488" s="1" t="str">
        <f>C490</f>
        <v/>
      </c>
      <c r="R488" s="32" t="str">
        <f>J493</f>
        <v/>
      </c>
      <c r="S488" s="2" t="str">
        <f>IF(C489=$S$4,H489,"")</f>
        <v/>
      </c>
      <c r="T488" s="2" t="str">
        <f>IF(C489=$T$4,H489,"")</f>
        <v/>
      </c>
      <c r="U488" s="2" t="str">
        <f>IF(B496="","","○")</f>
        <v/>
      </c>
    </row>
    <row r="489" spans="1:21" ht="20.149999999999999" hidden="1" customHeight="1">
      <c r="B489" s="25" t="s">
        <v>4</v>
      </c>
      <c r="C489" s="28" t="str">
        <f>IF(C488="","",VLOOKUP(C488,'（様式２）年間指導計画書（記入用）'!$B$12:$U$111,15,FALSE))</f>
        <v/>
      </c>
      <c r="D489" s="29" t="s">
        <v>50</v>
      </c>
      <c r="E489" s="89" t="s">
        <v>19</v>
      </c>
      <c r="F489" s="89"/>
      <c r="G489" s="89"/>
      <c r="H489" s="30" t="str">
        <f>IF(C488="","",VLOOKUP(C488,'（様式２）年間指導計画書（記入用）'!$B$12:$S$111,17,FALSE))</f>
        <v/>
      </c>
      <c r="I489" s="89" t="s">
        <v>41</v>
      </c>
      <c r="J489" s="89" t="s">
        <v>42</v>
      </c>
      <c r="K489" s="26" t="s">
        <v>43</v>
      </c>
    </row>
    <row r="490" spans="1:21" ht="20.149999999999999" hidden="1" customHeight="1">
      <c r="B490" s="90" t="s">
        <v>0</v>
      </c>
      <c r="C490" s="124" t="str">
        <f>IF(C488="","",VLOOKUP(C488,'（様式２）年間指導計画書（記入用）'!$B$12:$S$111,5,FALSE))</f>
        <v/>
      </c>
      <c r="D490" s="124"/>
      <c r="E490" s="124"/>
      <c r="F490" s="124"/>
      <c r="G490" s="124"/>
      <c r="H490" s="124"/>
      <c r="I490" s="52"/>
      <c r="J490" s="52"/>
      <c r="K490" s="27" t="s">
        <v>44</v>
      </c>
    </row>
    <row r="491" spans="1:21" ht="20.149999999999999" hidden="1" customHeight="1">
      <c r="B491" s="90"/>
      <c r="C491" s="125" t="str">
        <f>IF(C488="","",VLOOKUP(C488,'（様式２）年間指導計画書（記入用）'!$B$12:$S$111,14,FALSE))</f>
        <v/>
      </c>
      <c r="D491" s="125"/>
      <c r="E491" s="125"/>
      <c r="F491" s="125"/>
      <c r="G491" s="125"/>
      <c r="H491" s="125"/>
      <c r="I491" s="52" t="s">
        <v>21</v>
      </c>
      <c r="J491" s="52" t="s">
        <v>21</v>
      </c>
      <c r="K491" s="93" t="s">
        <v>21</v>
      </c>
    </row>
    <row r="492" spans="1:21" ht="20.149999999999999" hidden="1" customHeight="1">
      <c r="B492" s="94" t="s">
        <v>1</v>
      </c>
      <c r="C492" s="120" t="str">
        <f>IF(L492=0,"",L492)</f>
        <v/>
      </c>
      <c r="D492" s="121"/>
      <c r="E492" s="98"/>
      <c r="F492" s="98"/>
      <c r="G492" s="17" t="s">
        <v>38</v>
      </c>
      <c r="H492" s="42"/>
      <c r="I492" s="52"/>
      <c r="J492" s="52"/>
      <c r="K492" s="93"/>
      <c r="L492" s="1">
        <f>IF(C488="",0,VLOOKUP(C488,'（様式２）年間指導計画書（記入用）'!$B$12:$S$111,2,FALSE))</f>
        <v>0</v>
      </c>
    </row>
    <row r="493" spans="1:21" ht="20.149999999999999" hidden="1" customHeight="1">
      <c r="B493" s="94"/>
      <c r="C493" s="122" t="str">
        <f>IF(L493=0,"",L493)</f>
        <v/>
      </c>
      <c r="D493" s="123"/>
      <c r="E493" s="101"/>
      <c r="F493" s="101"/>
      <c r="G493" s="2" t="str">
        <f>IF(E493="","","～")</f>
        <v/>
      </c>
      <c r="H493" s="41"/>
      <c r="I493" s="52" t="s">
        <v>45</v>
      </c>
      <c r="J493" s="126" t="str">
        <f>IF(C488="","",VLOOKUP(C488,'（様式２）年間指導計画書（記入用）'!$B$12:$S$111,10,FALSE))</f>
        <v/>
      </c>
      <c r="K493" s="127"/>
      <c r="L493" s="1">
        <f>IF(C488="",0,VLOOKUP(C488,'（様式２）年間指導計画書（記入用）'!$B$12:$S$111,3,FALSE))</f>
        <v>0</v>
      </c>
    </row>
    <row r="494" spans="1:21" ht="20.149999999999999" hidden="1" customHeight="1" thickBot="1">
      <c r="B494" s="95"/>
      <c r="C494" s="130" t="str">
        <f>IF(L494=0,"",L494)</f>
        <v/>
      </c>
      <c r="D494" s="131"/>
      <c r="E494" s="101"/>
      <c r="F494" s="101"/>
      <c r="G494" s="2" t="str">
        <f>IF(E494="","","～")</f>
        <v/>
      </c>
      <c r="H494" s="41"/>
      <c r="I494" s="102"/>
      <c r="J494" s="128"/>
      <c r="K494" s="129"/>
      <c r="L494" s="1">
        <f>IF(C488="",0,VLOOKUP(C488,'（様式２）年間指導計画書（記入用）'!$B$12:$S$111,4,FALSE))</f>
        <v>0</v>
      </c>
    </row>
    <row r="495" spans="1:21" ht="20.149999999999999" hidden="1" customHeight="1" thickTop="1">
      <c r="B495" s="109" t="s">
        <v>46</v>
      </c>
      <c r="C495" s="110"/>
      <c r="D495" s="110"/>
      <c r="E495" s="110"/>
      <c r="F495" s="110"/>
      <c r="G495" s="110"/>
      <c r="H495" s="110"/>
      <c r="I495" s="110"/>
      <c r="J495" s="110"/>
      <c r="K495" s="111"/>
    </row>
    <row r="496" spans="1:21" ht="170.15" hidden="1" customHeight="1" thickBot="1">
      <c r="B496" s="112"/>
      <c r="C496" s="113"/>
      <c r="D496" s="113"/>
      <c r="E496" s="113"/>
      <c r="F496" s="113"/>
      <c r="G496" s="113"/>
      <c r="H496" s="113"/>
      <c r="I496" s="113"/>
      <c r="J496" s="113"/>
      <c r="K496" s="114"/>
    </row>
    <row r="497" spans="1:21" ht="20.149999999999999" hidden="1" customHeight="1"/>
    <row r="498" spans="1:21" ht="13.5" hidden="1" thickBot="1">
      <c r="A498" s="1">
        <f>A488+1</f>
        <v>44</v>
      </c>
      <c r="B498" s="2" t="s">
        <v>40</v>
      </c>
      <c r="C498" s="18" t="str">
        <f>IF(A498&lt;$A$4,A498,"")</f>
        <v/>
      </c>
      <c r="D498" s="18"/>
      <c r="M498" s="2" t="str">
        <f>C498</f>
        <v/>
      </c>
      <c r="N498" s="31" t="str">
        <f>C502</f>
        <v/>
      </c>
      <c r="O498" s="31" t="str">
        <f>C503</f>
        <v/>
      </c>
      <c r="P498" s="31" t="str">
        <f>C504</f>
        <v/>
      </c>
      <c r="Q498" s="1" t="str">
        <f>C500</f>
        <v/>
      </c>
      <c r="R498" s="32" t="str">
        <f>J503</f>
        <v/>
      </c>
      <c r="S498" s="2" t="str">
        <f>IF(C499=$S$4,H499,"")</f>
        <v/>
      </c>
      <c r="T498" s="2" t="str">
        <f>IF(C499=$T$4,H499,"")</f>
        <v/>
      </c>
      <c r="U498" s="2" t="str">
        <f>IF(B506="","","○")</f>
        <v/>
      </c>
    </row>
    <row r="499" spans="1:21" ht="20.149999999999999" hidden="1" customHeight="1">
      <c r="B499" s="25" t="s">
        <v>4</v>
      </c>
      <c r="C499" s="28" t="str">
        <f>IF(C498="","",VLOOKUP(C498,'（様式２）年間指導計画書（記入用）'!$B$12:$U$111,15,FALSE))</f>
        <v/>
      </c>
      <c r="D499" s="29" t="s">
        <v>50</v>
      </c>
      <c r="E499" s="89" t="s">
        <v>19</v>
      </c>
      <c r="F499" s="89"/>
      <c r="G499" s="89"/>
      <c r="H499" s="30" t="str">
        <f>IF(C498="","",VLOOKUP(C498,'（様式２）年間指導計画書（記入用）'!$B$12:$S$111,17,FALSE))</f>
        <v/>
      </c>
      <c r="I499" s="89" t="s">
        <v>41</v>
      </c>
      <c r="J499" s="89" t="s">
        <v>42</v>
      </c>
      <c r="K499" s="26" t="s">
        <v>43</v>
      </c>
    </row>
    <row r="500" spans="1:21" ht="20.149999999999999" hidden="1" customHeight="1">
      <c r="B500" s="90" t="s">
        <v>0</v>
      </c>
      <c r="C500" s="124" t="str">
        <f>IF(C498="","",VLOOKUP(C498,'（様式２）年間指導計画書（記入用）'!$B$12:$S$111,5,FALSE))</f>
        <v/>
      </c>
      <c r="D500" s="124"/>
      <c r="E500" s="124"/>
      <c r="F500" s="124"/>
      <c r="G500" s="124"/>
      <c r="H500" s="124"/>
      <c r="I500" s="52"/>
      <c r="J500" s="52"/>
      <c r="K500" s="27" t="s">
        <v>44</v>
      </c>
    </row>
    <row r="501" spans="1:21" ht="20.149999999999999" hidden="1" customHeight="1">
      <c r="B501" s="90"/>
      <c r="C501" s="125" t="str">
        <f>IF(C498="","",VLOOKUP(C498,'（様式２）年間指導計画書（記入用）'!$B$12:$S$111,14,FALSE))</f>
        <v/>
      </c>
      <c r="D501" s="125"/>
      <c r="E501" s="125"/>
      <c r="F501" s="125"/>
      <c r="G501" s="125"/>
      <c r="H501" s="125"/>
      <c r="I501" s="52" t="s">
        <v>21</v>
      </c>
      <c r="J501" s="52" t="s">
        <v>21</v>
      </c>
      <c r="K501" s="93" t="s">
        <v>21</v>
      </c>
    </row>
    <row r="502" spans="1:21" ht="20.149999999999999" hidden="1" customHeight="1">
      <c r="B502" s="94" t="s">
        <v>1</v>
      </c>
      <c r="C502" s="120" t="str">
        <f>IF(L502=0,"",L502)</f>
        <v/>
      </c>
      <c r="D502" s="121"/>
      <c r="E502" s="98"/>
      <c r="F502" s="98"/>
      <c r="G502" s="17" t="s">
        <v>38</v>
      </c>
      <c r="H502" s="42"/>
      <c r="I502" s="52"/>
      <c r="J502" s="52"/>
      <c r="K502" s="93"/>
      <c r="L502" s="1">
        <f>IF(C498="",0,VLOOKUP(C498,'（様式２）年間指導計画書（記入用）'!$B$12:$S$111,2,FALSE))</f>
        <v>0</v>
      </c>
    </row>
    <row r="503" spans="1:21" ht="20.149999999999999" hidden="1" customHeight="1">
      <c r="B503" s="94"/>
      <c r="C503" s="122" t="str">
        <f>IF(L503=0,"",L503)</f>
        <v/>
      </c>
      <c r="D503" s="123"/>
      <c r="E503" s="101"/>
      <c r="F503" s="101"/>
      <c r="G503" s="2" t="str">
        <f>IF(E503="","","～")</f>
        <v/>
      </c>
      <c r="H503" s="41"/>
      <c r="I503" s="52" t="s">
        <v>45</v>
      </c>
      <c r="J503" s="126" t="str">
        <f>IF(C498="","",VLOOKUP(C498,'（様式２）年間指導計画書（記入用）'!$B$12:$S$111,10,FALSE))</f>
        <v/>
      </c>
      <c r="K503" s="127"/>
      <c r="L503" s="1">
        <f>IF(C498="",0,VLOOKUP(C498,'（様式２）年間指導計画書（記入用）'!$B$12:$S$111,3,FALSE))</f>
        <v>0</v>
      </c>
    </row>
    <row r="504" spans="1:21" ht="20.149999999999999" hidden="1" customHeight="1" thickBot="1">
      <c r="B504" s="95"/>
      <c r="C504" s="130" t="str">
        <f>IF(L504=0,"",L504)</f>
        <v/>
      </c>
      <c r="D504" s="131"/>
      <c r="E504" s="101"/>
      <c r="F504" s="101"/>
      <c r="G504" s="2" t="str">
        <f>IF(E504="","","～")</f>
        <v/>
      </c>
      <c r="H504" s="41"/>
      <c r="I504" s="102"/>
      <c r="J504" s="128"/>
      <c r="K504" s="129"/>
      <c r="L504" s="1">
        <f>IF(C498="",0,VLOOKUP(C498,'（様式２）年間指導計画書（記入用）'!$B$12:$S$111,4,FALSE))</f>
        <v>0</v>
      </c>
    </row>
    <row r="505" spans="1:21" ht="20.149999999999999" hidden="1" customHeight="1" thickTop="1">
      <c r="B505" s="109" t="s">
        <v>46</v>
      </c>
      <c r="C505" s="110"/>
      <c r="D505" s="110"/>
      <c r="E505" s="110"/>
      <c r="F505" s="110"/>
      <c r="G505" s="110"/>
      <c r="H505" s="110"/>
      <c r="I505" s="110"/>
      <c r="J505" s="110"/>
      <c r="K505" s="111"/>
    </row>
    <row r="506" spans="1:21" ht="170.15" hidden="1" customHeight="1" thickBot="1">
      <c r="B506" s="112"/>
      <c r="C506" s="113"/>
      <c r="D506" s="113"/>
      <c r="E506" s="113"/>
      <c r="F506" s="113"/>
      <c r="G506" s="113"/>
      <c r="H506" s="113"/>
      <c r="I506" s="113"/>
      <c r="J506" s="113"/>
      <c r="K506" s="114"/>
    </row>
    <row r="507" spans="1:21" ht="16.5" hidden="1">
      <c r="B507" s="78" t="s">
        <v>47</v>
      </c>
      <c r="C507" s="78"/>
      <c r="D507" s="78"/>
      <c r="E507" s="78"/>
      <c r="F507" s="78"/>
      <c r="G507" s="78"/>
      <c r="H507" s="78"/>
      <c r="I507" s="78"/>
      <c r="J507" s="78"/>
      <c r="K507" s="78"/>
    </row>
    <row r="508" spans="1:21" ht="12" hidden="1" customHeight="1" thickBot="1">
      <c r="B508" s="23"/>
      <c r="C508" s="23"/>
      <c r="D508" s="23"/>
      <c r="E508" s="23"/>
      <c r="F508" s="23"/>
      <c r="G508" s="23"/>
      <c r="H508" s="23"/>
      <c r="I508" s="23"/>
      <c r="J508" s="23"/>
      <c r="K508" s="23"/>
    </row>
    <row r="509" spans="1:21" ht="25" hidden="1" customHeight="1" thickBot="1">
      <c r="B509" s="2"/>
      <c r="C509" s="2"/>
      <c r="D509" s="2"/>
      <c r="E509" s="24" t="s">
        <v>48</v>
      </c>
      <c r="F509" s="132">
        <f>$F$3</f>
        <v>1</v>
      </c>
      <c r="G509" s="132"/>
      <c r="H509" s="19" t="s">
        <v>49</v>
      </c>
      <c r="I509" s="132" t="str">
        <f>$I$3</f>
        <v>〇〇　〇〇</v>
      </c>
      <c r="J509" s="132"/>
      <c r="K509" s="133"/>
    </row>
    <row r="510" spans="1:21" ht="12" hidden="1" customHeight="1"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21" ht="13.5" hidden="1" thickBot="1">
      <c r="A511" s="1">
        <f>A498+1</f>
        <v>45</v>
      </c>
      <c r="B511" s="2" t="s">
        <v>40</v>
      </c>
      <c r="C511" s="18" t="str">
        <f>IF(A511&lt;$A$4,A511,"")</f>
        <v/>
      </c>
      <c r="D511" s="18"/>
      <c r="M511" s="2" t="str">
        <f>C511</f>
        <v/>
      </c>
      <c r="N511" s="31" t="str">
        <f>C515</f>
        <v/>
      </c>
      <c r="O511" s="31" t="str">
        <f>C516</f>
        <v/>
      </c>
      <c r="P511" s="31" t="str">
        <f>C517</f>
        <v/>
      </c>
      <c r="Q511" s="1" t="str">
        <f>C513</f>
        <v/>
      </c>
      <c r="R511" s="32" t="str">
        <f>J516</f>
        <v/>
      </c>
      <c r="S511" s="2" t="str">
        <f>IF(C512=$S$4,H512,"")</f>
        <v/>
      </c>
      <c r="T511" s="2" t="str">
        <f>IF(C512=$T$4,H512,"")</f>
        <v/>
      </c>
      <c r="U511" s="2" t="str">
        <f>IF(B519="","","○")</f>
        <v/>
      </c>
    </row>
    <row r="512" spans="1:21" ht="20.149999999999999" hidden="1" customHeight="1">
      <c r="B512" s="25" t="s">
        <v>4</v>
      </c>
      <c r="C512" s="28" t="str">
        <f>IF(C511="","",VLOOKUP(C511,'（様式２）年間指導計画書（記入用）'!$B$12:$U$111,15,FALSE))</f>
        <v/>
      </c>
      <c r="D512" s="29" t="s">
        <v>50</v>
      </c>
      <c r="E512" s="89" t="s">
        <v>19</v>
      </c>
      <c r="F512" s="89"/>
      <c r="G512" s="89"/>
      <c r="H512" s="30" t="str">
        <f>IF(C511="","",VLOOKUP(C511,'（様式２）年間指導計画書（記入用）'!$B$12:$S$111,17,FALSE))</f>
        <v/>
      </c>
      <c r="I512" s="89" t="s">
        <v>41</v>
      </c>
      <c r="J512" s="89" t="s">
        <v>42</v>
      </c>
      <c r="K512" s="26" t="s">
        <v>43</v>
      </c>
    </row>
    <row r="513" spans="1:21" ht="20.149999999999999" hidden="1" customHeight="1">
      <c r="B513" s="90" t="s">
        <v>0</v>
      </c>
      <c r="C513" s="124" t="str">
        <f>IF(C511="","",VLOOKUP(C511,'（様式２）年間指導計画書（記入用）'!$B$12:$S$111,5,FALSE))</f>
        <v/>
      </c>
      <c r="D513" s="124"/>
      <c r="E513" s="124"/>
      <c r="F513" s="124"/>
      <c r="G513" s="124"/>
      <c r="H513" s="124"/>
      <c r="I513" s="52"/>
      <c r="J513" s="52"/>
      <c r="K513" s="27" t="s">
        <v>44</v>
      </c>
    </row>
    <row r="514" spans="1:21" ht="20.149999999999999" hidden="1" customHeight="1">
      <c r="B514" s="90"/>
      <c r="C514" s="125" t="str">
        <f>IF(C511="","",VLOOKUP(C511,'（様式２）年間指導計画書（記入用）'!$B$12:$S$111,14,FALSE))</f>
        <v/>
      </c>
      <c r="D514" s="125"/>
      <c r="E514" s="125"/>
      <c r="F514" s="125"/>
      <c r="G514" s="125"/>
      <c r="H514" s="125"/>
      <c r="I514" s="52" t="s">
        <v>21</v>
      </c>
      <c r="J514" s="52" t="s">
        <v>21</v>
      </c>
      <c r="K514" s="93" t="s">
        <v>21</v>
      </c>
    </row>
    <row r="515" spans="1:21" ht="20.149999999999999" hidden="1" customHeight="1">
      <c r="B515" s="94" t="s">
        <v>1</v>
      </c>
      <c r="C515" s="120" t="str">
        <f>IF(L515=0,"",L515)</f>
        <v/>
      </c>
      <c r="D515" s="121"/>
      <c r="E515" s="98"/>
      <c r="F515" s="98"/>
      <c r="G515" s="17" t="s">
        <v>38</v>
      </c>
      <c r="H515" s="42"/>
      <c r="I515" s="52"/>
      <c r="J515" s="52"/>
      <c r="K515" s="93"/>
      <c r="L515" s="1">
        <f>IF(C511="",0,VLOOKUP(C511,'（様式２）年間指導計画書（記入用）'!$B$12:$S$111,2,FALSE))</f>
        <v>0</v>
      </c>
    </row>
    <row r="516" spans="1:21" ht="20.149999999999999" hidden="1" customHeight="1">
      <c r="B516" s="94"/>
      <c r="C516" s="122" t="str">
        <f>IF(L516=0,"",L516)</f>
        <v/>
      </c>
      <c r="D516" s="123"/>
      <c r="E516" s="101"/>
      <c r="F516" s="101"/>
      <c r="G516" s="2" t="str">
        <f>IF(E516="","","～")</f>
        <v/>
      </c>
      <c r="H516" s="41"/>
      <c r="I516" s="52" t="s">
        <v>45</v>
      </c>
      <c r="J516" s="126" t="str">
        <f>IF(C511="","",VLOOKUP(C511,'（様式２）年間指導計画書（記入用）'!$B$12:$S$111,10,FALSE))</f>
        <v/>
      </c>
      <c r="K516" s="127"/>
      <c r="L516" s="1">
        <f>IF(C511="",0,VLOOKUP(C511,'（様式２）年間指導計画書（記入用）'!$B$12:$S$111,3,FALSE))</f>
        <v>0</v>
      </c>
    </row>
    <row r="517" spans="1:21" ht="20.149999999999999" hidden="1" customHeight="1" thickBot="1">
      <c r="B517" s="95"/>
      <c r="C517" s="130" t="str">
        <f>IF(L517=0,"",L517)</f>
        <v/>
      </c>
      <c r="D517" s="131"/>
      <c r="E517" s="101"/>
      <c r="F517" s="101"/>
      <c r="G517" s="2" t="str">
        <f>IF(E517="","","～")</f>
        <v/>
      </c>
      <c r="H517" s="41"/>
      <c r="I517" s="102"/>
      <c r="J517" s="128"/>
      <c r="K517" s="129"/>
      <c r="L517" s="1">
        <f>IF(C511="",0,VLOOKUP(C511,'（様式２）年間指導計画書（記入用）'!$B$12:$S$111,4,FALSE))</f>
        <v>0</v>
      </c>
    </row>
    <row r="518" spans="1:21" ht="20.149999999999999" hidden="1" customHeight="1" thickTop="1">
      <c r="B518" s="109" t="s">
        <v>46</v>
      </c>
      <c r="C518" s="110"/>
      <c r="D518" s="110"/>
      <c r="E518" s="110"/>
      <c r="F518" s="110"/>
      <c r="G518" s="110"/>
      <c r="H518" s="110"/>
      <c r="I518" s="110"/>
      <c r="J518" s="110"/>
      <c r="K518" s="111"/>
    </row>
    <row r="519" spans="1:21" ht="170.15" hidden="1" customHeight="1" thickBot="1">
      <c r="B519" s="112"/>
      <c r="C519" s="113"/>
      <c r="D519" s="113"/>
      <c r="E519" s="113"/>
      <c r="F519" s="113"/>
      <c r="G519" s="113"/>
      <c r="H519" s="113"/>
      <c r="I519" s="113"/>
      <c r="J519" s="113"/>
      <c r="K519" s="114"/>
    </row>
    <row r="520" spans="1:21" ht="20.149999999999999" hidden="1" customHeight="1"/>
    <row r="521" spans="1:21" ht="13.5" hidden="1" thickBot="1">
      <c r="A521" s="1">
        <f>A511+1</f>
        <v>46</v>
      </c>
      <c r="B521" s="2" t="s">
        <v>40</v>
      </c>
      <c r="C521" s="18" t="str">
        <f>IF(A521&lt;$A$4,A521,"")</f>
        <v/>
      </c>
      <c r="D521" s="18"/>
      <c r="M521" s="2" t="str">
        <f>C521</f>
        <v/>
      </c>
      <c r="N521" s="31" t="str">
        <f>C525</f>
        <v/>
      </c>
      <c r="O521" s="31" t="str">
        <f>C526</f>
        <v/>
      </c>
      <c r="P521" s="31" t="str">
        <f>C527</f>
        <v/>
      </c>
      <c r="Q521" s="1" t="str">
        <f>C523</f>
        <v/>
      </c>
      <c r="R521" s="32" t="str">
        <f>J526</f>
        <v/>
      </c>
      <c r="S521" s="2" t="str">
        <f>IF(C522=$S$4,H522,"")</f>
        <v/>
      </c>
      <c r="T521" s="2" t="str">
        <f>IF(C522=$T$4,H522,"")</f>
        <v/>
      </c>
      <c r="U521" s="2" t="str">
        <f>IF(B529="","","○")</f>
        <v/>
      </c>
    </row>
    <row r="522" spans="1:21" ht="20.149999999999999" hidden="1" customHeight="1">
      <c r="B522" s="25" t="s">
        <v>4</v>
      </c>
      <c r="C522" s="28" t="str">
        <f>IF(C521="","",VLOOKUP(C521,'（様式２）年間指導計画書（記入用）'!$B$12:$U$111,15,FALSE))</f>
        <v/>
      </c>
      <c r="D522" s="29" t="s">
        <v>50</v>
      </c>
      <c r="E522" s="89" t="s">
        <v>19</v>
      </c>
      <c r="F522" s="89"/>
      <c r="G522" s="89"/>
      <c r="H522" s="30" t="str">
        <f>IF(C521="","",VLOOKUP(C521,'（様式２）年間指導計画書（記入用）'!$B$12:$S$111,17,FALSE))</f>
        <v/>
      </c>
      <c r="I522" s="89" t="s">
        <v>41</v>
      </c>
      <c r="J522" s="89" t="s">
        <v>42</v>
      </c>
      <c r="K522" s="26" t="s">
        <v>43</v>
      </c>
    </row>
    <row r="523" spans="1:21" ht="20.149999999999999" hidden="1" customHeight="1">
      <c r="B523" s="90" t="s">
        <v>0</v>
      </c>
      <c r="C523" s="124" t="str">
        <f>IF(C521="","",VLOOKUP(C521,'（様式２）年間指導計画書（記入用）'!$B$12:$S$111,5,FALSE))</f>
        <v/>
      </c>
      <c r="D523" s="124"/>
      <c r="E523" s="124"/>
      <c r="F523" s="124"/>
      <c r="G523" s="124"/>
      <c r="H523" s="124"/>
      <c r="I523" s="52"/>
      <c r="J523" s="52"/>
      <c r="K523" s="27" t="s">
        <v>44</v>
      </c>
    </row>
    <row r="524" spans="1:21" ht="20.149999999999999" hidden="1" customHeight="1">
      <c r="B524" s="90"/>
      <c r="C524" s="125" t="str">
        <f>IF(C521="","",VLOOKUP(C521,'（様式２）年間指導計画書（記入用）'!$B$12:$S$111,14,FALSE))</f>
        <v/>
      </c>
      <c r="D524" s="125"/>
      <c r="E524" s="125"/>
      <c r="F524" s="125"/>
      <c r="G524" s="125"/>
      <c r="H524" s="125"/>
      <c r="I524" s="52" t="s">
        <v>21</v>
      </c>
      <c r="J524" s="52" t="s">
        <v>21</v>
      </c>
      <c r="K524" s="93" t="s">
        <v>21</v>
      </c>
    </row>
    <row r="525" spans="1:21" ht="20.149999999999999" hidden="1" customHeight="1">
      <c r="B525" s="94" t="s">
        <v>1</v>
      </c>
      <c r="C525" s="120" t="str">
        <f>IF(L525=0,"",L525)</f>
        <v/>
      </c>
      <c r="D525" s="121"/>
      <c r="E525" s="98"/>
      <c r="F525" s="98"/>
      <c r="G525" s="17" t="s">
        <v>38</v>
      </c>
      <c r="H525" s="42"/>
      <c r="I525" s="52"/>
      <c r="J525" s="52"/>
      <c r="K525" s="93"/>
      <c r="L525" s="1">
        <f>IF(C521="",0,VLOOKUP(C521,'（様式２）年間指導計画書（記入用）'!$B$12:$S$111,2,FALSE))</f>
        <v>0</v>
      </c>
    </row>
    <row r="526" spans="1:21" ht="20.149999999999999" hidden="1" customHeight="1">
      <c r="B526" s="94"/>
      <c r="C526" s="122" t="str">
        <f>IF(L526=0,"",L526)</f>
        <v/>
      </c>
      <c r="D526" s="123"/>
      <c r="E526" s="101"/>
      <c r="F526" s="101"/>
      <c r="G526" s="2" t="str">
        <f>IF(E526="","","～")</f>
        <v/>
      </c>
      <c r="H526" s="41"/>
      <c r="I526" s="52" t="s">
        <v>45</v>
      </c>
      <c r="J526" s="126" t="str">
        <f>IF(C521="","",VLOOKUP(C521,'（様式２）年間指導計画書（記入用）'!$B$12:$S$111,10,FALSE))</f>
        <v/>
      </c>
      <c r="K526" s="127"/>
      <c r="L526" s="1">
        <f>IF(C521="",0,VLOOKUP(C521,'（様式２）年間指導計画書（記入用）'!$B$12:$S$111,3,FALSE))</f>
        <v>0</v>
      </c>
    </row>
    <row r="527" spans="1:21" ht="20.149999999999999" hidden="1" customHeight="1" thickBot="1">
      <c r="B527" s="95"/>
      <c r="C527" s="130" t="str">
        <f>IF(L527=0,"",L527)</f>
        <v/>
      </c>
      <c r="D527" s="131"/>
      <c r="E527" s="101"/>
      <c r="F527" s="101"/>
      <c r="G527" s="2" t="str">
        <f>IF(E527="","","～")</f>
        <v/>
      </c>
      <c r="H527" s="41"/>
      <c r="I527" s="102"/>
      <c r="J527" s="128"/>
      <c r="K527" s="129"/>
      <c r="L527" s="1">
        <f>IF(C521="",0,VLOOKUP(C521,'（様式２）年間指導計画書（記入用）'!$B$12:$S$111,4,FALSE))</f>
        <v>0</v>
      </c>
    </row>
    <row r="528" spans="1:21" ht="20.149999999999999" hidden="1" customHeight="1" thickTop="1">
      <c r="B528" s="109" t="s">
        <v>46</v>
      </c>
      <c r="C528" s="110"/>
      <c r="D528" s="110"/>
      <c r="E528" s="110"/>
      <c r="F528" s="110"/>
      <c r="G528" s="110"/>
      <c r="H528" s="110"/>
      <c r="I528" s="110"/>
      <c r="J528" s="110"/>
      <c r="K528" s="111"/>
    </row>
    <row r="529" spans="1:21" ht="170.15" hidden="1" customHeight="1" thickBot="1">
      <c r="B529" s="112"/>
      <c r="C529" s="113"/>
      <c r="D529" s="113"/>
      <c r="E529" s="113"/>
      <c r="F529" s="113"/>
      <c r="G529" s="113"/>
      <c r="H529" s="113"/>
      <c r="I529" s="113"/>
      <c r="J529" s="113"/>
      <c r="K529" s="114"/>
    </row>
    <row r="530" spans="1:21" ht="16.5" hidden="1">
      <c r="B530" s="78" t="s">
        <v>47</v>
      </c>
      <c r="C530" s="78"/>
      <c r="D530" s="78"/>
      <c r="E530" s="78"/>
      <c r="F530" s="78"/>
      <c r="G530" s="78"/>
      <c r="H530" s="78"/>
      <c r="I530" s="78"/>
      <c r="J530" s="78"/>
      <c r="K530" s="78"/>
    </row>
    <row r="531" spans="1:21" ht="12" hidden="1" customHeight="1" thickBot="1">
      <c r="B531" s="23"/>
      <c r="C531" s="23"/>
      <c r="D531" s="23"/>
      <c r="E531" s="23"/>
      <c r="F531" s="23"/>
      <c r="G531" s="23"/>
      <c r="H531" s="23"/>
      <c r="I531" s="23"/>
      <c r="J531" s="23"/>
      <c r="K531" s="23"/>
    </row>
    <row r="532" spans="1:21" ht="25" hidden="1" customHeight="1" thickBot="1">
      <c r="B532" s="2"/>
      <c r="C532" s="2"/>
      <c r="D532" s="2"/>
      <c r="E532" s="24" t="s">
        <v>48</v>
      </c>
      <c r="F532" s="132">
        <f>$F$3</f>
        <v>1</v>
      </c>
      <c r="G532" s="132"/>
      <c r="H532" s="19" t="s">
        <v>49</v>
      </c>
      <c r="I532" s="132" t="str">
        <f>$I$3</f>
        <v>〇〇　〇〇</v>
      </c>
      <c r="J532" s="132"/>
      <c r="K532" s="133"/>
    </row>
    <row r="533" spans="1:21" ht="12" hidden="1" customHeight="1"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21" ht="13.5" hidden="1" thickBot="1">
      <c r="A534" s="1">
        <f>A521+1</f>
        <v>47</v>
      </c>
      <c r="B534" s="2" t="s">
        <v>40</v>
      </c>
      <c r="C534" s="18" t="str">
        <f>IF(A534&lt;$A$4,A534,"")</f>
        <v/>
      </c>
      <c r="D534" s="18"/>
      <c r="M534" s="2" t="str">
        <f>C534</f>
        <v/>
      </c>
      <c r="N534" s="31" t="str">
        <f>C538</f>
        <v/>
      </c>
      <c r="O534" s="31" t="str">
        <f>C539</f>
        <v/>
      </c>
      <c r="P534" s="31" t="str">
        <f>C540</f>
        <v/>
      </c>
      <c r="Q534" s="1" t="str">
        <f>C536</f>
        <v/>
      </c>
      <c r="R534" s="32" t="str">
        <f>J539</f>
        <v/>
      </c>
      <c r="S534" s="2" t="str">
        <f>IF(C535=$S$4,H535,"")</f>
        <v/>
      </c>
      <c r="T534" s="2" t="str">
        <f>IF(C535=$T$4,H535,"")</f>
        <v/>
      </c>
      <c r="U534" s="2" t="str">
        <f>IF(B542="","","○")</f>
        <v/>
      </c>
    </row>
    <row r="535" spans="1:21" ht="20.149999999999999" hidden="1" customHeight="1">
      <c r="B535" s="25" t="s">
        <v>4</v>
      </c>
      <c r="C535" s="28" t="str">
        <f>IF(C534="","",VLOOKUP(C534,'（様式２）年間指導計画書（記入用）'!$B$12:$U$111,15,FALSE))</f>
        <v/>
      </c>
      <c r="D535" s="29" t="s">
        <v>50</v>
      </c>
      <c r="E535" s="89" t="s">
        <v>19</v>
      </c>
      <c r="F535" s="89"/>
      <c r="G535" s="89"/>
      <c r="H535" s="30" t="str">
        <f>IF(C534="","",VLOOKUP(C534,'（様式２）年間指導計画書（記入用）'!$B$12:$S$111,17,FALSE))</f>
        <v/>
      </c>
      <c r="I535" s="89" t="s">
        <v>41</v>
      </c>
      <c r="J535" s="89" t="s">
        <v>42</v>
      </c>
      <c r="K535" s="26" t="s">
        <v>43</v>
      </c>
    </row>
    <row r="536" spans="1:21" ht="20.149999999999999" hidden="1" customHeight="1">
      <c r="B536" s="90" t="s">
        <v>0</v>
      </c>
      <c r="C536" s="124" t="str">
        <f>IF(C534="","",VLOOKUP(C534,'（様式２）年間指導計画書（記入用）'!$B$12:$S$111,5,FALSE))</f>
        <v/>
      </c>
      <c r="D536" s="124"/>
      <c r="E536" s="124"/>
      <c r="F536" s="124"/>
      <c r="G536" s="124"/>
      <c r="H536" s="124"/>
      <c r="I536" s="52"/>
      <c r="J536" s="52"/>
      <c r="K536" s="27" t="s">
        <v>44</v>
      </c>
    </row>
    <row r="537" spans="1:21" ht="20.149999999999999" hidden="1" customHeight="1">
      <c r="B537" s="90"/>
      <c r="C537" s="125" t="str">
        <f>IF(C534="","",VLOOKUP(C534,'（様式２）年間指導計画書（記入用）'!$B$12:$S$111,14,FALSE))</f>
        <v/>
      </c>
      <c r="D537" s="125"/>
      <c r="E537" s="125"/>
      <c r="F537" s="125"/>
      <c r="G537" s="125"/>
      <c r="H537" s="125"/>
      <c r="I537" s="52" t="s">
        <v>21</v>
      </c>
      <c r="J537" s="52" t="s">
        <v>21</v>
      </c>
      <c r="K537" s="93" t="s">
        <v>21</v>
      </c>
    </row>
    <row r="538" spans="1:21" ht="20.149999999999999" hidden="1" customHeight="1">
      <c r="B538" s="94" t="s">
        <v>1</v>
      </c>
      <c r="C538" s="120" t="str">
        <f>IF(L538=0,"",L538)</f>
        <v/>
      </c>
      <c r="D538" s="121"/>
      <c r="E538" s="98"/>
      <c r="F538" s="98"/>
      <c r="G538" s="17" t="s">
        <v>38</v>
      </c>
      <c r="H538" s="42"/>
      <c r="I538" s="52"/>
      <c r="J538" s="52"/>
      <c r="K538" s="93"/>
      <c r="L538" s="1">
        <f>IF(C534="",0,VLOOKUP(C534,'（様式２）年間指導計画書（記入用）'!$B$12:$S$111,2,FALSE))</f>
        <v>0</v>
      </c>
    </row>
    <row r="539" spans="1:21" ht="20.149999999999999" hidden="1" customHeight="1">
      <c r="B539" s="94"/>
      <c r="C539" s="122" t="str">
        <f>IF(L539=0,"",L539)</f>
        <v/>
      </c>
      <c r="D539" s="123"/>
      <c r="E539" s="101"/>
      <c r="F539" s="101"/>
      <c r="G539" s="2" t="str">
        <f>IF(E539="","","～")</f>
        <v/>
      </c>
      <c r="H539" s="41"/>
      <c r="I539" s="52" t="s">
        <v>45</v>
      </c>
      <c r="J539" s="126" t="str">
        <f>IF(C534="","",VLOOKUP(C534,'（様式２）年間指導計画書（記入用）'!$B$12:$S$111,10,FALSE))</f>
        <v/>
      </c>
      <c r="K539" s="127"/>
      <c r="L539" s="1">
        <f>IF(C534="",0,VLOOKUP(C534,'（様式２）年間指導計画書（記入用）'!$B$12:$S$111,3,FALSE))</f>
        <v>0</v>
      </c>
    </row>
    <row r="540" spans="1:21" ht="20.149999999999999" hidden="1" customHeight="1" thickBot="1">
      <c r="B540" s="95"/>
      <c r="C540" s="130" t="str">
        <f>IF(L540=0,"",L540)</f>
        <v/>
      </c>
      <c r="D540" s="131"/>
      <c r="E540" s="101"/>
      <c r="F540" s="101"/>
      <c r="G540" s="2" t="str">
        <f>IF(E540="","","～")</f>
        <v/>
      </c>
      <c r="H540" s="41"/>
      <c r="I540" s="102"/>
      <c r="J540" s="128"/>
      <c r="K540" s="129"/>
      <c r="L540" s="1">
        <f>IF(C534="",0,VLOOKUP(C534,'（様式２）年間指導計画書（記入用）'!$B$12:$S$111,4,FALSE))</f>
        <v>0</v>
      </c>
    </row>
    <row r="541" spans="1:21" ht="20.149999999999999" hidden="1" customHeight="1" thickTop="1">
      <c r="B541" s="109" t="s">
        <v>46</v>
      </c>
      <c r="C541" s="110"/>
      <c r="D541" s="110"/>
      <c r="E541" s="110"/>
      <c r="F541" s="110"/>
      <c r="G541" s="110"/>
      <c r="H541" s="110"/>
      <c r="I541" s="110"/>
      <c r="J541" s="110"/>
      <c r="K541" s="111"/>
    </row>
    <row r="542" spans="1:21" ht="170.15" hidden="1" customHeight="1" thickBot="1">
      <c r="B542" s="112"/>
      <c r="C542" s="113"/>
      <c r="D542" s="113"/>
      <c r="E542" s="113"/>
      <c r="F542" s="113"/>
      <c r="G542" s="113"/>
      <c r="H542" s="113"/>
      <c r="I542" s="113"/>
      <c r="J542" s="113"/>
      <c r="K542" s="114"/>
    </row>
    <row r="543" spans="1:21" ht="20.149999999999999" hidden="1" customHeight="1"/>
    <row r="544" spans="1:21" ht="13.5" hidden="1" thickBot="1">
      <c r="A544" s="1">
        <f>A534+1</f>
        <v>48</v>
      </c>
      <c r="B544" s="2" t="s">
        <v>40</v>
      </c>
      <c r="C544" s="18" t="str">
        <f>IF(A544&lt;$A$4,A544,"")</f>
        <v/>
      </c>
      <c r="D544" s="18"/>
      <c r="M544" s="2" t="str">
        <f>C544</f>
        <v/>
      </c>
      <c r="N544" s="31" t="str">
        <f>C548</f>
        <v/>
      </c>
      <c r="O544" s="31" t="str">
        <f>C549</f>
        <v/>
      </c>
      <c r="P544" s="31" t="str">
        <f>C550</f>
        <v/>
      </c>
      <c r="Q544" s="1" t="str">
        <f>C546</f>
        <v/>
      </c>
      <c r="R544" s="32" t="str">
        <f>J549</f>
        <v/>
      </c>
      <c r="S544" s="2" t="str">
        <f>IF(C545=$S$4,H545,"")</f>
        <v/>
      </c>
      <c r="T544" s="2" t="str">
        <f>IF(C545=$T$4,H545,"")</f>
        <v/>
      </c>
      <c r="U544" s="2" t="str">
        <f>IF(B552="","","○")</f>
        <v/>
      </c>
    </row>
    <row r="545" spans="1:21" ht="20.149999999999999" hidden="1" customHeight="1">
      <c r="B545" s="25" t="s">
        <v>4</v>
      </c>
      <c r="C545" s="28" t="str">
        <f>IF(C544="","",VLOOKUP(C544,'（様式２）年間指導計画書（記入用）'!$B$12:$U$111,15,FALSE))</f>
        <v/>
      </c>
      <c r="D545" s="29" t="s">
        <v>50</v>
      </c>
      <c r="E545" s="89" t="s">
        <v>19</v>
      </c>
      <c r="F545" s="89"/>
      <c r="G545" s="89"/>
      <c r="H545" s="30" t="str">
        <f>IF(C544="","",VLOOKUP(C544,'（様式２）年間指導計画書（記入用）'!$B$12:$S$111,17,FALSE))</f>
        <v/>
      </c>
      <c r="I545" s="89" t="s">
        <v>41</v>
      </c>
      <c r="J545" s="89" t="s">
        <v>42</v>
      </c>
      <c r="K545" s="26" t="s">
        <v>43</v>
      </c>
    </row>
    <row r="546" spans="1:21" ht="20.149999999999999" hidden="1" customHeight="1">
      <c r="B546" s="90" t="s">
        <v>0</v>
      </c>
      <c r="C546" s="124" t="str">
        <f>IF(C544="","",VLOOKUP(C544,'（様式２）年間指導計画書（記入用）'!$B$12:$S$111,5,FALSE))</f>
        <v/>
      </c>
      <c r="D546" s="124"/>
      <c r="E546" s="124"/>
      <c r="F546" s="124"/>
      <c r="G546" s="124"/>
      <c r="H546" s="124"/>
      <c r="I546" s="52"/>
      <c r="J546" s="52"/>
      <c r="K546" s="27" t="s">
        <v>44</v>
      </c>
    </row>
    <row r="547" spans="1:21" ht="20.149999999999999" hidden="1" customHeight="1">
      <c r="B547" s="90"/>
      <c r="C547" s="125" t="str">
        <f>IF(C544="","",VLOOKUP(C544,'（様式２）年間指導計画書（記入用）'!$B$12:$S$111,14,FALSE))</f>
        <v/>
      </c>
      <c r="D547" s="125"/>
      <c r="E547" s="125"/>
      <c r="F547" s="125"/>
      <c r="G547" s="125"/>
      <c r="H547" s="125"/>
      <c r="I547" s="52" t="s">
        <v>21</v>
      </c>
      <c r="J547" s="52" t="s">
        <v>21</v>
      </c>
      <c r="K547" s="93" t="s">
        <v>21</v>
      </c>
    </row>
    <row r="548" spans="1:21" ht="20.149999999999999" hidden="1" customHeight="1">
      <c r="B548" s="94" t="s">
        <v>1</v>
      </c>
      <c r="C548" s="120" t="str">
        <f>IF(L548=0,"",L548)</f>
        <v/>
      </c>
      <c r="D548" s="121"/>
      <c r="E548" s="98"/>
      <c r="F548" s="98"/>
      <c r="G548" s="17" t="s">
        <v>38</v>
      </c>
      <c r="H548" s="42"/>
      <c r="I548" s="52"/>
      <c r="J548" s="52"/>
      <c r="K548" s="93"/>
      <c r="L548" s="1">
        <f>IF(C544="",0,VLOOKUP(C544,'（様式２）年間指導計画書（記入用）'!$B$12:$S$111,2,FALSE))</f>
        <v>0</v>
      </c>
    </row>
    <row r="549" spans="1:21" ht="20.149999999999999" hidden="1" customHeight="1">
      <c r="B549" s="94"/>
      <c r="C549" s="122" t="str">
        <f>IF(L549=0,"",L549)</f>
        <v/>
      </c>
      <c r="D549" s="123"/>
      <c r="E549" s="101"/>
      <c r="F549" s="101"/>
      <c r="G549" s="2" t="str">
        <f>IF(E549="","","～")</f>
        <v/>
      </c>
      <c r="H549" s="41"/>
      <c r="I549" s="52" t="s">
        <v>45</v>
      </c>
      <c r="J549" s="126" t="str">
        <f>IF(C544="","",VLOOKUP(C544,'（様式２）年間指導計画書（記入用）'!$B$12:$S$111,10,FALSE))</f>
        <v/>
      </c>
      <c r="K549" s="127"/>
      <c r="L549" s="1">
        <f>IF(C544="",0,VLOOKUP(C544,'（様式２）年間指導計画書（記入用）'!$B$12:$S$111,3,FALSE))</f>
        <v>0</v>
      </c>
    </row>
    <row r="550" spans="1:21" ht="20.149999999999999" hidden="1" customHeight="1" thickBot="1">
      <c r="B550" s="95"/>
      <c r="C550" s="130" t="str">
        <f>IF(L550=0,"",L550)</f>
        <v/>
      </c>
      <c r="D550" s="131"/>
      <c r="E550" s="101"/>
      <c r="F550" s="101"/>
      <c r="G550" s="2" t="str">
        <f>IF(E550="","","～")</f>
        <v/>
      </c>
      <c r="H550" s="41"/>
      <c r="I550" s="102"/>
      <c r="J550" s="128"/>
      <c r="K550" s="129"/>
      <c r="L550" s="1">
        <f>IF(C544="",0,VLOOKUP(C544,'（様式２）年間指導計画書（記入用）'!$B$12:$S$111,4,FALSE))</f>
        <v>0</v>
      </c>
    </row>
    <row r="551" spans="1:21" ht="20.149999999999999" hidden="1" customHeight="1" thickTop="1">
      <c r="B551" s="109" t="s">
        <v>46</v>
      </c>
      <c r="C551" s="110"/>
      <c r="D551" s="110"/>
      <c r="E551" s="110"/>
      <c r="F551" s="110"/>
      <c r="G551" s="110"/>
      <c r="H551" s="110"/>
      <c r="I551" s="110"/>
      <c r="J551" s="110"/>
      <c r="K551" s="111"/>
    </row>
    <row r="552" spans="1:21" ht="170.15" hidden="1" customHeight="1" thickBot="1">
      <c r="B552" s="112"/>
      <c r="C552" s="113"/>
      <c r="D552" s="113"/>
      <c r="E552" s="113"/>
      <c r="F552" s="113"/>
      <c r="G552" s="113"/>
      <c r="H552" s="113"/>
      <c r="I552" s="113"/>
      <c r="J552" s="113"/>
      <c r="K552" s="114"/>
    </row>
    <row r="553" spans="1:21" ht="16.5" hidden="1">
      <c r="B553" s="78" t="s">
        <v>47</v>
      </c>
      <c r="C553" s="78"/>
      <c r="D553" s="78"/>
      <c r="E553" s="78"/>
      <c r="F553" s="78"/>
      <c r="G553" s="78"/>
      <c r="H553" s="78"/>
      <c r="I553" s="78"/>
      <c r="J553" s="78"/>
      <c r="K553" s="78"/>
    </row>
    <row r="554" spans="1:21" ht="12" hidden="1" customHeight="1" thickBot="1">
      <c r="B554" s="23"/>
      <c r="C554" s="23"/>
      <c r="D554" s="23"/>
      <c r="E554" s="23"/>
      <c r="F554" s="23"/>
      <c r="G554" s="23"/>
      <c r="H554" s="23"/>
      <c r="I554" s="23"/>
      <c r="J554" s="23"/>
      <c r="K554" s="23"/>
    </row>
    <row r="555" spans="1:21" ht="25" hidden="1" customHeight="1" thickBot="1">
      <c r="B555" s="2"/>
      <c r="C555" s="2"/>
      <c r="D555" s="2"/>
      <c r="E555" s="24" t="s">
        <v>48</v>
      </c>
      <c r="F555" s="132">
        <f>$F$3</f>
        <v>1</v>
      </c>
      <c r="G555" s="132"/>
      <c r="H555" s="19" t="s">
        <v>49</v>
      </c>
      <c r="I555" s="132" t="str">
        <f>$I$3</f>
        <v>〇〇　〇〇</v>
      </c>
      <c r="J555" s="132"/>
      <c r="K555" s="133"/>
    </row>
    <row r="556" spans="1:21" ht="12" hidden="1" customHeight="1"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21" ht="13.5" hidden="1" thickBot="1">
      <c r="A557" s="1">
        <f>A544+1</f>
        <v>49</v>
      </c>
      <c r="B557" s="2" t="s">
        <v>40</v>
      </c>
      <c r="C557" s="18" t="str">
        <f>IF(A557&lt;$A$4,A557,"")</f>
        <v/>
      </c>
      <c r="D557" s="18"/>
      <c r="M557" s="2" t="str">
        <f>C557</f>
        <v/>
      </c>
      <c r="N557" s="31" t="str">
        <f>C561</f>
        <v/>
      </c>
      <c r="O557" s="31" t="str">
        <f>C562</f>
        <v/>
      </c>
      <c r="P557" s="31" t="str">
        <f>C563</f>
        <v/>
      </c>
      <c r="Q557" s="1" t="str">
        <f>C559</f>
        <v/>
      </c>
      <c r="R557" s="32" t="str">
        <f>J562</f>
        <v/>
      </c>
      <c r="S557" s="2" t="str">
        <f>IF(C558=$S$4,H558,"")</f>
        <v/>
      </c>
      <c r="T557" s="2" t="str">
        <f>IF(C558=$T$4,H558,"")</f>
        <v/>
      </c>
      <c r="U557" s="2" t="str">
        <f>IF(B565="","","○")</f>
        <v/>
      </c>
    </row>
    <row r="558" spans="1:21" ht="20.149999999999999" hidden="1" customHeight="1">
      <c r="B558" s="25" t="s">
        <v>4</v>
      </c>
      <c r="C558" s="28" t="str">
        <f>IF(C557="","",VLOOKUP(C557,'（様式２）年間指導計画書（記入用）'!$B$12:$U$111,15,FALSE))</f>
        <v/>
      </c>
      <c r="D558" s="29" t="s">
        <v>50</v>
      </c>
      <c r="E558" s="89" t="s">
        <v>19</v>
      </c>
      <c r="F558" s="89"/>
      <c r="G558" s="89"/>
      <c r="H558" s="30" t="str">
        <f>IF(C557="","",VLOOKUP(C557,'（様式２）年間指導計画書（記入用）'!$B$12:$S$111,17,FALSE))</f>
        <v/>
      </c>
      <c r="I558" s="89" t="s">
        <v>41</v>
      </c>
      <c r="J558" s="89" t="s">
        <v>42</v>
      </c>
      <c r="K558" s="26" t="s">
        <v>43</v>
      </c>
    </row>
    <row r="559" spans="1:21" ht="20.149999999999999" hidden="1" customHeight="1">
      <c r="B559" s="90" t="s">
        <v>0</v>
      </c>
      <c r="C559" s="124" t="str">
        <f>IF(C557="","",VLOOKUP(C557,'（様式２）年間指導計画書（記入用）'!$B$12:$S$111,5,FALSE))</f>
        <v/>
      </c>
      <c r="D559" s="124"/>
      <c r="E559" s="124"/>
      <c r="F559" s="124"/>
      <c r="G559" s="124"/>
      <c r="H559" s="124"/>
      <c r="I559" s="52"/>
      <c r="J559" s="52"/>
      <c r="K559" s="27" t="s">
        <v>44</v>
      </c>
    </row>
    <row r="560" spans="1:21" ht="20.149999999999999" hidden="1" customHeight="1">
      <c r="B560" s="90"/>
      <c r="C560" s="125" t="str">
        <f>IF(C557="","",VLOOKUP(C557,'（様式２）年間指導計画書（記入用）'!$B$12:$S$111,14,FALSE))</f>
        <v/>
      </c>
      <c r="D560" s="125"/>
      <c r="E560" s="125"/>
      <c r="F560" s="125"/>
      <c r="G560" s="125"/>
      <c r="H560" s="125"/>
      <c r="I560" s="52" t="s">
        <v>21</v>
      </c>
      <c r="J560" s="52" t="s">
        <v>21</v>
      </c>
      <c r="K560" s="93" t="s">
        <v>21</v>
      </c>
    </row>
    <row r="561" spans="1:21" ht="20.149999999999999" hidden="1" customHeight="1">
      <c r="B561" s="94" t="s">
        <v>1</v>
      </c>
      <c r="C561" s="120" t="str">
        <f>IF(L561=0,"",L561)</f>
        <v/>
      </c>
      <c r="D561" s="121"/>
      <c r="E561" s="98"/>
      <c r="F561" s="98"/>
      <c r="G561" s="17" t="s">
        <v>38</v>
      </c>
      <c r="H561" s="42"/>
      <c r="I561" s="52"/>
      <c r="J561" s="52"/>
      <c r="K561" s="93"/>
      <c r="L561" s="1">
        <f>IF(C557="",0,VLOOKUP(C557,'（様式２）年間指導計画書（記入用）'!$B$12:$S$111,2,FALSE))</f>
        <v>0</v>
      </c>
    </row>
    <row r="562" spans="1:21" ht="20.149999999999999" hidden="1" customHeight="1">
      <c r="B562" s="94"/>
      <c r="C562" s="122" t="str">
        <f>IF(L562=0,"",L562)</f>
        <v/>
      </c>
      <c r="D562" s="123"/>
      <c r="E562" s="101"/>
      <c r="F562" s="101"/>
      <c r="G562" s="2" t="str">
        <f>IF(E562="","","～")</f>
        <v/>
      </c>
      <c r="H562" s="41"/>
      <c r="I562" s="52" t="s">
        <v>45</v>
      </c>
      <c r="J562" s="126" t="str">
        <f>IF(C557="","",VLOOKUP(C557,'（様式２）年間指導計画書（記入用）'!$B$12:$S$111,10,FALSE))</f>
        <v/>
      </c>
      <c r="K562" s="127"/>
      <c r="L562" s="1">
        <f>IF(C557="",0,VLOOKUP(C557,'（様式２）年間指導計画書（記入用）'!$B$12:$S$111,3,FALSE))</f>
        <v>0</v>
      </c>
    </row>
    <row r="563" spans="1:21" ht="20.149999999999999" hidden="1" customHeight="1" thickBot="1">
      <c r="B563" s="95"/>
      <c r="C563" s="130" t="str">
        <f>IF(L563=0,"",L563)</f>
        <v/>
      </c>
      <c r="D563" s="131"/>
      <c r="E563" s="101"/>
      <c r="F563" s="101"/>
      <c r="G563" s="2" t="str">
        <f>IF(E563="","","～")</f>
        <v/>
      </c>
      <c r="H563" s="41"/>
      <c r="I563" s="102"/>
      <c r="J563" s="128"/>
      <c r="K563" s="129"/>
      <c r="L563" s="1">
        <f>IF(C557="",0,VLOOKUP(C557,'（様式２）年間指導計画書（記入用）'!$B$12:$S$111,4,FALSE))</f>
        <v>0</v>
      </c>
    </row>
    <row r="564" spans="1:21" ht="20.149999999999999" hidden="1" customHeight="1" thickTop="1">
      <c r="B564" s="109" t="s">
        <v>46</v>
      </c>
      <c r="C564" s="110"/>
      <c r="D564" s="110"/>
      <c r="E564" s="110"/>
      <c r="F564" s="110"/>
      <c r="G564" s="110"/>
      <c r="H564" s="110"/>
      <c r="I564" s="110"/>
      <c r="J564" s="110"/>
      <c r="K564" s="111"/>
    </row>
    <row r="565" spans="1:21" ht="170.15" hidden="1" customHeight="1" thickBot="1">
      <c r="B565" s="112"/>
      <c r="C565" s="113"/>
      <c r="D565" s="113"/>
      <c r="E565" s="113"/>
      <c r="F565" s="113"/>
      <c r="G565" s="113"/>
      <c r="H565" s="113"/>
      <c r="I565" s="113"/>
      <c r="J565" s="113"/>
      <c r="K565" s="114"/>
    </row>
    <row r="566" spans="1:21" ht="20.149999999999999" hidden="1" customHeight="1"/>
    <row r="567" spans="1:21" ht="13.5" hidden="1" thickBot="1">
      <c r="A567" s="1">
        <f>A557+1</f>
        <v>50</v>
      </c>
      <c r="B567" s="2" t="s">
        <v>40</v>
      </c>
      <c r="C567" s="18" t="str">
        <f>IF(A567&lt;$A$4,A567,"")</f>
        <v/>
      </c>
      <c r="D567" s="18"/>
      <c r="M567" s="2" t="str">
        <f>C567</f>
        <v/>
      </c>
      <c r="N567" s="31" t="str">
        <f>C571</f>
        <v/>
      </c>
      <c r="O567" s="31" t="str">
        <f>C572</f>
        <v/>
      </c>
      <c r="P567" s="31" t="str">
        <f>C573</f>
        <v/>
      </c>
      <c r="Q567" s="1" t="str">
        <f>C569</f>
        <v/>
      </c>
      <c r="R567" s="32" t="str">
        <f>J572</f>
        <v/>
      </c>
      <c r="S567" s="2" t="str">
        <f>IF(C568=$S$4,H568,"")</f>
        <v/>
      </c>
      <c r="T567" s="2" t="str">
        <f>IF(C568=$T$4,H568,"")</f>
        <v/>
      </c>
      <c r="U567" s="2" t="str">
        <f>IF(B575="","","○")</f>
        <v/>
      </c>
    </row>
    <row r="568" spans="1:21" ht="20.149999999999999" hidden="1" customHeight="1">
      <c r="B568" s="25" t="s">
        <v>4</v>
      </c>
      <c r="C568" s="28" t="str">
        <f>IF(C567="","",VLOOKUP(C567,'（様式２）年間指導計画書（記入用）'!$B$12:$U$111,15,FALSE))</f>
        <v/>
      </c>
      <c r="D568" s="29" t="s">
        <v>50</v>
      </c>
      <c r="E568" s="89" t="s">
        <v>19</v>
      </c>
      <c r="F568" s="89"/>
      <c r="G568" s="89"/>
      <c r="H568" s="30" t="str">
        <f>IF(C567="","",VLOOKUP(C567,'（様式２）年間指導計画書（記入用）'!$B$12:$S$111,17,FALSE))</f>
        <v/>
      </c>
      <c r="I568" s="89" t="s">
        <v>41</v>
      </c>
      <c r="J568" s="89" t="s">
        <v>42</v>
      </c>
      <c r="K568" s="26" t="s">
        <v>43</v>
      </c>
    </row>
    <row r="569" spans="1:21" ht="20.149999999999999" hidden="1" customHeight="1">
      <c r="B569" s="90" t="s">
        <v>0</v>
      </c>
      <c r="C569" s="124" t="str">
        <f>IF(C567="","",VLOOKUP(C567,'（様式２）年間指導計画書（記入用）'!$B$12:$S$111,5,FALSE))</f>
        <v/>
      </c>
      <c r="D569" s="124"/>
      <c r="E569" s="124"/>
      <c r="F569" s="124"/>
      <c r="G569" s="124"/>
      <c r="H569" s="124"/>
      <c r="I569" s="52"/>
      <c r="J569" s="52"/>
      <c r="K569" s="27" t="s">
        <v>44</v>
      </c>
    </row>
    <row r="570" spans="1:21" ht="20.149999999999999" hidden="1" customHeight="1">
      <c r="B570" s="90"/>
      <c r="C570" s="125" t="str">
        <f>IF(C567="","",VLOOKUP(C567,'（様式２）年間指導計画書（記入用）'!$B$12:$S$111,14,FALSE))</f>
        <v/>
      </c>
      <c r="D570" s="125"/>
      <c r="E570" s="125"/>
      <c r="F570" s="125"/>
      <c r="G570" s="125"/>
      <c r="H570" s="125"/>
      <c r="I570" s="52" t="s">
        <v>21</v>
      </c>
      <c r="J570" s="52" t="s">
        <v>21</v>
      </c>
      <c r="K570" s="93" t="s">
        <v>21</v>
      </c>
    </row>
    <row r="571" spans="1:21" ht="20.149999999999999" hidden="1" customHeight="1">
      <c r="B571" s="94" t="s">
        <v>1</v>
      </c>
      <c r="C571" s="120" t="str">
        <f>IF(L571=0,"",L571)</f>
        <v/>
      </c>
      <c r="D571" s="121"/>
      <c r="E571" s="98"/>
      <c r="F571" s="98"/>
      <c r="G571" s="17" t="s">
        <v>38</v>
      </c>
      <c r="H571" s="42"/>
      <c r="I571" s="52"/>
      <c r="J571" s="52"/>
      <c r="K571" s="93"/>
      <c r="L571" s="1">
        <f>IF(C567="",0,VLOOKUP(C567,'（様式２）年間指導計画書（記入用）'!$B$12:$S$111,2,FALSE))</f>
        <v>0</v>
      </c>
    </row>
    <row r="572" spans="1:21" ht="20.149999999999999" hidden="1" customHeight="1">
      <c r="B572" s="94"/>
      <c r="C572" s="122" t="str">
        <f>IF(L572=0,"",L572)</f>
        <v/>
      </c>
      <c r="D572" s="123"/>
      <c r="E572" s="101"/>
      <c r="F572" s="101"/>
      <c r="G572" s="2" t="str">
        <f>IF(E572="","","～")</f>
        <v/>
      </c>
      <c r="H572" s="41"/>
      <c r="I572" s="52" t="s">
        <v>45</v>
      </c>
      <c r="J572" s="126" t="str">
        <f>IF(C567="","",VLOOKUP(C567,'（様式２）年間指導計画書（記入用）'!$B$12:$S$111,10,FALSE))</f>
        <v/>
      </c>
      <c r="K572" s="127"/>
      <c r="L572" s="1">
        <f>IF(C567="",0,VLOOKUP(C567,'（様式２）年間指導計画書（記入用）'!$B$12:$S$111,3,FALSE))</f>
        <v>0</v>
      </c>
    </row>
    <row r="573" spans="1:21" ht="20.149999999999999" hidden="1" customHeight="1" thickBot="1">
      <c r="B573" s="95"/>
      <c r="C573" s="130" t="str">
        <f>IF(L573=0,"",L573)</f>
        <v/>
      </c>
      <c r="D573" s="131"/>
      <c r="E573" s="101"/>
      <c r="F573" s="101"/>
      <c r="G573" s="2" t="str">
        <f>IF(E573="","","～")</f>
        <v/>
      </c>
      <c r="H573" s="41"/>
      <c r="I573" s="102"/>
      <c r="J573" s="128"/>
      <c r="K573" s="129"/>
      <c r="L573" s="1">
        <f>IF(C567="",0,VLOOKUP(C567,'（様式２）年間指導計画書（記入用）'!$B$12:$S$111,4,FALSE))</f>
        <v>0</v>
      </c>
    </row>
    <row r="574" spans="1:21" ht="20.149999999999999" hidden="1" customHeight="1" thickTop="1">
      <c r="B574" s="109" t="s">
        <v>46</v>
      </c>
      <c r="C574" s="110"/>
      <c r="D574" s="110"/>
      <c r="E574" s="110"/>
      <c r="F574" s="110"/>
      <c r="G574" s="110"/>
      <c r="H574" s="110"/>
      <c r="I574" s="110"/>
      <c r="J574" s="110"/>
      <c r="K574" s="111"/>
    </row>
    <row r="575" spans="1:21" ht="170.15" hidden="1" customHeight="1" thickBot="1">
      <c r="B575" s="112"/>
      <c r="C575" s="113"/>
      <c r="D575" s="113"/>
      <c r="E575" s="113"/>
      <c r="F575" s="113"/>
      <c r="G575" s="113"/>
      <c r="H575" s="113"/>
      <c r="I575" s="113"/>
      <c r="J575" s="113"/>
      <c r="K575" s="114"/>
    </row>
  </sheetData>
  <mergeCells count="1075">
    <mergeCell ref="B575:K575"/>
    <mergeCell ref="I572:I573"/>
    <mergeCell ref="J572:K573"/>
    <mergeCell ref="C573:D573"/>
    <mergeCell ref="E573:F573"/>
    <mergeCell ref="B574:K574"/>
    <mergeCell ref="B564:K564"/>
    <mergeCell ref="B565:K565"/>
    <mergeCell ref="E568:G568"/>
    <mergeCell ref="I568:I569"/>
    <mergeCell ref="J568:J569"/>
    <mergeCell ref="B569:B570"/>
    <mergeCell ref="C569:H569"/>
    <mergeCell ref="C570:H570"/>
    <mergeCell ref="I570:I571"/>
    <mergeCell ref="J570:J571"/>
    <mergeCell ref="K570:K571"/>
    <mergeCell ref="B571:B573"/>
    <mergeCell ref="C571:D571"/>
    <mergeCell ref="E571:F571"/>
    <mergeCell ref="C572:D572"/>
    <mergeCell ref="E572:F572"/>
    <mergeCell ref="C562:D562"/>
    <mergeCell ref="E562:F562"/>
    <mergeCell ref="I562:I563"/>
    <mergeCell ref="J562:K563"/>
    <mergeCell ref="C563:D563"/>
    <mergeCell ref="E563:F563"/>
    <mergeCell ref="B552:K552"/>
    <mergeCell ref="B553:K553"/>
    <mergeCell ref="F555:G555"/>
    <mergeCell ref="I555:K555"/>
    <mergeCell ref="E558:G558"/>
    <mergeCell ref="I558:I559"/>
    <mergeCell ref="J558:J559"/>
    <mergeCell ref="B559:B560"/>
    <mergeCell ref="C559:H559"/>
    <mergeCell ref="C560:H560"/>
    <mergeCell ref="I560:I561"/>
    <mergeCell ref="J560:J561"/>
    <mergeCell ref="K560:K561"/>
    <mergeCell ref="B561:B563"/>
    <mergeCell ref="C561:D561"/>
    <mergeCell ref="E561:F561"/>
    <mergeCell ref="I549:I550"/>
    <mergeCell ref="J549:K550"/>
    <mergeCell ref="C550:D550"/>
    <mergeCell ref="E550:F550"/>
    <mergeCell ref="B551:K551"/>
    <mergeCell ref="B541:K541"/>
    <mergeCell ref="B542:K542"/>
    <mergeCell ref="E545:G545"/>
    <mergeCell ref="I545:I546"/>
    <mergeCell ref="J545:J546"/>
    <mergeCell ref="B546:B547"/>
    <mergeCell ref="C546:H546"/>
    <mergeCell ref="C547:H547"/>
    <mergeCell ref="I547:I548"/>
    <mergeCell ref="J547:J548"/>
    <mergeCell ref="K547:K548"/>
    <mergeCell ref="B548:B550"/>
    <mergeCell ref="C548:D548"/>
    <mergeCell ref="E548:F548"/>
    <mergeCell ref="C549:D549"/>
    <mergeCell ref="E549:F549"/>
    <mergeCell ref="C539:D539"/>
    <mergeCell ref="E539:F539"/>
    <mergeCell ref="I539:I540"/>
    <mergeCell ref="J539:K540"/>
    <mergeCell ref="C540:D540"/>
    <mergeCell ref="E540:F540"/>
    <mergeCell ref="B529:K529"/>
    <mergeCell ref="B530:K530"/>
    <mergeCell ref="F532:G532"/>
    <mergeCell ref="I532:K532"/>
    <mergeCell ref="E535:G535"/>
    <mergeCell ref="I535:I536"/>
    <mergeCell ref="J535:J536"/>
    <mergeCell ref="B536:B537"/>
    <mergeCell ref="C536:H536"/>
    <mergeCell ref="C537:H537"/>
    <mergeCell ref="I537:I538"/>
    <mergeCell ref="J537:J538"/>
    <mergeCell ref="K537:K538"/>
    <mergeCell ref="B538:B540"/>
    <mergeCell ref="C538:D538"/>
    <mergeCell ref="E538:F538"/>
    <mergeCell ref="I526:I527"/>
    <mergeCell ref="J526:K527"/>
    <mergeCell ref="C527:D527"/>
    <mergeCell ref="E527:F527"/>
    <mergeCell ref="B528:K528"/>
    <mergeCell ref="B518:K518"/>
    <mergeCell ref="B519:K519"/>
    <mergeCell ref="E522:G522"/>
    <mergeCell ref="I522:I523"/>
    <mergeCell ref="J522:J523"/>
    <mergeCell ref="B523:B524"/>
    <mergeCell ref="C523:H523"/>
    <mergeCell ref="C524:H524"/>
    <mergeCell ref="I524:I525"/>
    <mergeCell ref="J524:J525"/>
    <mergeCell ref="K524:K525"/>
    <mergeCell ref="B525:B527"/>
    <mergeCell ref="C525:D525"/>
    <mergeCell ref="E525:F525"/>
    <mergeCell ref="C526:D526"/>
    <mergeCell ref="E526:F526"/>
    <mergeCell ref="C516:D516"/>
    <mergeCell ref="E516:F516"/>
    <mergeCell ref="I516:I517"/>
    <mergeCell ref="J516:K517"/>
    <mergeCell ref="C517:D517"/>
    <mergeCell ref="E517:F517"/>
    <mergeCell ref="B506:K506"/>
    <mergeCell ref="B507:K507"/>
    <mergeCell ref="F509:G509"/>
    <mergeCell ref="I509:K509"/>
    <mergeCell ref="E512:G512"/>
    <mergeCell ref="I512:I513"/>
    <mergeCell ref="J512:J513"/>
    <mergeCell ref="B513:B514"/>
    <mergeCell ref="C513:H513"/>
    <mergeCell ref="C514:H514"/>
    <mergeCell ref="I514:I515"/>
    <mergeCell ref="J514:J515"/>
    <mergeCell ref="K514:K515"/>
    <mergeCell ref="B515:B517"/>
    <mergeCell ref="C515:D515"/>
    <mergeCell ref="E515:F515"/>
    <mergeCell ref="I503:I504"/>
    <mergeCell ref="J503:K504"/>
    <mergeCell ref="C504:D504"/>
    <mergeCell ref="E504:F504"/>
    <mergeCell ref="B505:K505"/>
    <mergeCell ref="B495:K495"/>
    <mergeCell ref="B496:K496"/>
    <mergeCell ref="E499:G499"/>
    <mergeCell ref="I499:I500"/>
    <mergeCell ref="J499:J500"/>
    <mergeCell ref="B500:B501"/>
    <mergeCell ref="C500:H500"/>
    <mergeCell ref="C501:H501"/>
    <mergeCell ref="I501:I502"/>
    <mergeCell ref="J501:J502"/>
    <mergeCell ref="K501:K502"/>
    <mergeCell ref="B502:B504"/>
    <mergeCell ref="C502:D502"/>
    <mergeCell ref="E502:F502"/>
    <mergeCell ref="C503:D503"/>
    <mergeCell ref="E503:F503"/>
    <mergeCell ref="C493:D493"/>
    <mergeCell ref="E493:F493"/>
    <mergeCell ref="I493:I494"/>
    <mergeCell ref="J493:K494"/>
    <mergeCell ref="C494:D494"/>
    <mergeCell ref="E494:F494"/>
    <mergeCell ref="B483:K483"/>
    <mergeCell ref="B484:K484"/>
    <mergeCell ref="F486:G486"/>
    <mergeCell ref="I486:K486"/>
    <mergeCell ref="E489:G489"/>
    <mergeCell ref="I489:I490"/>
    <mergeCell ref="J489:J490"/>
    <mergeCell ref="B490:B491"/>
    <mergeCell ref="C490:H490"/>
    <mergeCell ref="C491:H491"/>
    <mergeCell ref="I491:I492"/>
    <mergeCell ref="J491:J492"/>
    <mergeCell ref="K491:K492"/>
    <mergeCell ref="B492:B494"/>
    <mergeCell ref="C492:D492"/>
    <mergeCell ref="E492:F492"/>
    <mergeCell ref="I480:I481"/>
    <mergeCell ref="J480:K481"/>
    <mergeCell ref="C481:D481"/>
    <mergeCell ref="E481:F481"/>
    <mergeCell ref="B482:K482"/>
    <mergeCell ref="B472:K472"/>
    <mergeCell ref="B473:K473"/>
    <mergeCell ref="E476:G476"/>
    <mergeCell ref="I476:I477"/>
    <mergeCell ref="J476:J477"/>
    <mergeCell ref="B477:B478"/>
    <mergeCell ref="C477:H477"/>
    <mergeCell ref="C478:H478"/>
    <mergeCell ref="I478:I479"/>
    <mergeCell ref="J478:J479"/>
    <mergeCell ref="K478:K479"/>
    <mergeCell ref="B479:B481"/>
    <mergeCell ref="C479:D479"/>
    <mergeCell ref="E479:F479"/>
    <mergeCell ref="C480:D480"/>
    <mergeCell ref="E480:F480"/>
    <mergeCell ref="C470:D470"/>
    <mergeCell ref="E470:F470"/>
    <mergeCell ref="I470:I471"/>
    <mergeCell ref="J470:K471"/>
    <mergeCell ref="C471:D471"/>
    <mergeCell ref="E471:F471"/>
    <mergeCell ref="B460:K460"/>
    <mergeCell ref="B461:K461"/>
    <mergeCell ref="F463:G463"/>
    <mergeCell ref="I463:K463"/>
    <mergeCell ref="E466:G466"/>
    <mergeCell ref="I466:I467"/>
    <mergeCell ref="J466:J467"/>
    <mergeCell ref="B467:B468"/>
    <mergeCell ref="C467:H467"/>
    <mergeCell ref="C468:H468"/>
    <mergeCell ref="I468:I469"/>
    <mergeCell ref="J468:J469"/>
    <mergeCell ref="K468:K469"/>
    <mergeCell ref="B469:B471"/>
    <mergeCell ref="C469:D469"/>
    <mergeCell ref="E469:F469"/>
    <mergeCell ref="I457:I458"/>
    <mergeCell ref="J457:K458"/>
    <mergeCell ref="C458:D458"/>
    <mergeCell ref="E458:F458"/>
    <mergeCell ref="B459:K459"/>
    <mergeCell ref="B449:K449"/>
    <mergeCell ref="B450:K450"/>
    <mergeCell ref="E453:G453"/>
    <mergeCell ref="I453:I454"/>
    <mergeCell ref="J453:J454"/>
    <mergeCell ref="B454:B455"/>
    <mergeCell ref="C454:H454"/>
    <mergeCell ref="C455:H455"/>
    <mergeCell ref="I455:I456"/>
    <mergeCell ref="J455:J456"/>
    <mergeCell ref="K455:K456"/>
    <mergeCell ref="B456:B458"/>
    <mergeCell ref="C456:D456"/>
    <mergeCell ref="E456:F456"/>
    <mergeCell ref="C457:D457"/>
    <mergeCell ref="E457:F457"/>
    <mergeCell ref="C447:D447"/>
    <mergeCell ref="E447:F447"/>
    <mergeCell ref="I447:I448"/>
    <mergeCell ref="J447:K448"/>
    <mergeCell ref="C448:D448"/>
    <mergeCell ref="E448:F448"/>
    <mergeCell ref="B437:K437"/>
    <mergeCell ref="B438:K438"/>
    <mergeCell ref="F440:G440"/>
    <mergeCell ref="I440:K440"/>
    <mergeCell ref="E443:G443"/>
    <mergeCell ref="I443:I444"/>
    <mergeCell ref="J443:J444"/>
    <mergeCell ref="B444:B445"/>
    <mergeCell ref="C444:H444"/>
    <mergeCell ref="C445:H445"/>
    <mergeCell ref="I445:I446"/>
    <mergeCell ref="J445:J446"/>
    <mergeCell ref="K445:K446"/>
    <mergeCell ref="B446:B448"/>
    <mergeCell ref="C446:D446"/>
    <mergeCell ref="E446:F446"/>
    <mergeCell ref="I434:I435"/>
    <mergeCell ref="J434:K435"/>
    <mergeCell ref="C435:D435"/>
    <mergeCell ref="E435:F435"/>
    <mergeCell ref="B436:K436"/>
    <mergeCell ref="B426:K426"/>
    <mergeCell ref="B427:K427"/>
    <mergeCell ref="E430:G430"/>
    <mergeCell ref="I430:I431"/>
    <mergeCell ref="J430:J431"/>
    <mergeCell ref="B431:B432"/>
    <mergeCell ref="C431:H431"/>
    <mergeCell ref="C432:H432"/>
    <mergeCell ref="I432:I433"/>
    <mergeCell ref="J432:J433"/>
    <mergeCell ref="K432:K433"/>
    <mergeCell ref="B433:B435"/>
    <mergeCell ref="C433:D433"/>
    <mergeCell ref="E433:F433"/>
    <mergeCell ref="C434:D434"/>
    <mergeCell ref="E434:F434"/>
    <mergeCell ref="C424:D424"/>
    <mergeCell ref="E424:F424"/>
    <mergeCell ref="I424:I425"/>
    <mergeCell ref="J424:K425"/>
    <mergeCell ref="C425:D425"/>
    <mergeCell ref="E425:F425"/>
    <mergeCell ref="B414:K414"/>
    <mergeCell ref="B415:K415"/>
    <mergeCell ref="F417:G417"/>
    <mergeCell ref="I417:K417"/>
    <mergeCell ref="E420:G420"/>
    <mergeCell ref="I420:I421"/>
    <mergeCell ref="J420:J421"/>
    <mergeCell ref="B421:B422"/>
    <mergeCell ref="C421:H421"/>
    <mergeCell ref="C422:H422"/>
    <mergeCell ref="I422:I423"/>
    <mergeCell ref="J422:J423"/>
    <mergeCell ref="K422:K423"/>
    <mergeCell ref="B423:B425"/>
    <mergeCell ref="C423:D423"/>
    <mergeCell ref="E423:F423"/>
    <mergeCell ref="I411:I412"/>
    <mergeCell ref="J411:K412"/>
    <mergeCell ref="C412:D412"/>
    <mergeCell ref="E412:F412"/>
    <mergeCell ref="B413:K413"/>
    <mergeCell ref="B403:K403"/>
    <mergeCell ref="B404:K404"/>
    <mergeCell ref="E407:G407"/>
    <mergeCell ref="I407:I408"/>
    <mergeCell ref="J407:J408"/>
    <mergeCell ref="B408:B409"/>
    <mergeCell ref="C408:H408"/>
    <mergeCell ref="C409:H409"/>
    <mergeCell ref="I409:I410"/>
    <mergeCell ref="J409:J410"/>
    <mergeCell ref="K409:K410"/>
    <mergeCell ref="B410:B412"/>
    <mergeCell ref="C410:D410"/>
    <mergeCell ref="E410:F410"/>
    <mergeCell ref="C411:D411"/>
    <mergeCell ref="E411:F411"/>
    <mergeCell ref="C401:D401"/>
    <mergeCell ref="E401:F401"/>
    <mergeCell ref="I401:I402"/>
    <mergeCell ref="J401:K402"/>
    <mergeCell ref="C402:D402"/>
    <mergeCell ref="E402:F402"/>
    <mergeCell ref="B391:K391"/>
    <mergeCell ref="B392:K392"/>
    <mergeCell ref="F394:G394"/>
    <mergeCell ref="I394:K394"/>
    <mergeCell ref="E397:G397"/>
    <mergeCell ref="I397:I398"/>
    <mergeCell ref="J397:J398"/>
    <mergeCell ref="B398:B399"/>
    <mergeCell ref="C398:H398"/>
    <mergeCell ref="C399:H399"/>
    <mergeCell ref="I399:I400"/>
    <mergeCell ref="J399:J400"/>
    <mergeCell ref="K399:K400"/>
    <mergeCell ref="B400:B402"/>
    <mergeCell ref="C400:D400"/>
    <mergeCell ref="E400:F400"/>
    <mergeCell ref="I388:I389"/>
    <mergeCell ref="J388:K389"/>
    <mergeCell ref="C389:D389"/>
    <mergeCell ref="E389:F389"/>
    <mergeCell ref="B390:K390"/>
    <mergeCell ref="B380:K380"/>
    <mergeCell ref="B381:K381"/>
    <mergeCell ref="E384:G384"/>
    <mergeCell ref="I384:I385"/>
    <mergeCell ref="J384:J385"/>
    <mergeCell ref="B385:B386"/>
    <mergeCell ref="C385:H385"/>
    <mergeCell ref="C386:H386"/>
    <mergeCell ref="I386:I387"/>
    <mergeCell ref="J386:J387"/>
    <mergeCell ref="K386:K387"/>
    <mergeCell ref="B387:B389"/>
    <mergeCell ref="C387:D387"/>
    <mergeCell ref="E387:F387"/>
    <mergeCell ref="C388:D388"/>
    <mergeCell ref="E388:F388"/>
    <mergeCell ref="C378:D378"/>
    <mergeCell ref="E378:F378"/>
    <mergeCell ref="I378:I379"/>
    <mergeCell ref="J378:K379"/>
    <mergeCell ref="C379:D379"/>
    <mergeCell ref="E379:F379"/>
    <mergeCell ref="B368:K368"/>
    <mergeCell ref="B369:K369"/>
    <mergeCell ref="F371:G371"/>
    <mergeCell ref="I371:K371"/>
    <mergeCell ref="E374:G374"/>
    <mergeCell ref="I374:I375"/>
    <mergeCell ref="J374:J375"/>
    <mergeCell ref="B375:B376"/>
    <mergeCell ref="C375:H375"/>
    <mergeCell ref="C376:H376"/>
    <mergeCell ref="I376:I377"/>
    <mergeCell ref="J376:J377"/>
    <mergeCell ref="K376:K377"/>
    <mergeCell ref="B377:B379"/>
    <mergeCell ref="C377:D377"/>
    <mergeCell ref="E377:F377"/>
    <mergeCell ref="I365:I366"/>
    <mergeCell ref="J365:K366"/>
    <mergeCell ref="C366:D366"/>
    <mergeCell ref="E366:F366"/>
    <mergeCell ref="B367:K367"/>
    <mergeCell ref="B357:K357"/>
    <mergeCell ref="B358:K358"/>
    <mergeCell ref="E361:G361"/>
    <mergeCell ref="I361:I362"/>
    <mergeCell ref="J361:J362"/>
    <mergeCell ref="B362:B363"/>
    <mergeCell ref="C362:H362"/>
    <mergeCell ref="C363:H363"/>
    <mergeCell ref="I363:I364"/>
    <mergeCell ref="J363:J364"/>
    <mergeCell ref="K363:K364"/>
    <mergeCell ref="B364:B366"/>
    <mergeCell ref="C364:D364"/>
    <mergeCell ref="E364:F364"/>
    <mergeCell ref="C365:D365"/>
    <mergeCell ref="E365:F365"/>
    <mergeCell ref="C355:D355"/>
    <mergeCell ref="E355:F355"/>
    <mergeCell ref="I355:I356"/>
    <mergeCell ref="J355:K356"/>
    <mergeCell ref="C356:D356"/>
    <mergeCell ref="E356:F356"/>
    <mergeCell ref="B345:K345"/>
    <mergeCell ref="B346:K346"/>
    <mergeCell ref="F348:G348"/>
    <mergeCell ref="I348:K348"/>
    <mergeCell ref="E351:G351"/>
    <mergeCell ref="I351:I352"/>
    <mergeCell ref="J351:J352"/>
    <mergeCell ref="B352:B353"/>
    <mergeCell ref="C352:H352"/>
    <mergeCell ref="C353:H353"/>
    <mergeCell ref="I353:I354"/>
    <mergeCell ref="J353:J354"/>
    <mergeCell ref="K353:K354"/>
    <mergeCell ref="B354:B356"/>
    <mergeCell ref="C354:D354"/>
    <mergeCell ref="E354:F354"/>
    <mergeCell ref="I342:I343"/>
    <mergeCell ref="J342:K343"/>
    <mergeCell ref="C343:D343"/>
    <mergeCell ref="E343:F343"/>
    <mergeCell ref="B344:K344"/>
    <mergeCell ref="B334:K334"/>
    <mergeCell ref="B335:K335"/>
    <mergeCell ref="E338:G338"/>
    <mergeCell ref="I338:I339"/>
    <mergeCell ref="J338:J339"/>
    <mergeCell ref="B339:B340"/>
    <mergeCell ref="C339:H339"/>
    <mergeCell ref="C340:H340"/>
    <mergeCell ref="I340:I341"/>
    <mergeCell ref="J340:J341"/>
    <mergeCell ref="K340:K341"/>
    <mergeCell ref="B341:B343"/>
    <mergeCell ref="C341:D341"/>
    <mergeCell ref="E341:F341"/>
    <mergeCell ref="C342:D342"/>
    <mergeCell ref="E342:F342"/>
    <mergeCell ref="C332:D332"/>
    <mergeCell ref="E332:F332"/>
    <mergeCell ref="I332:I333"/>
    <mergeCell ref="J332:K333"/>
    <mergeCell ref="C333:D333"/>
    <mergeCell ref="E333:F333"/>
    <mergeCell ref="B322:K322"/>
    <mergeCell ref="B323:K323"/>
    <mergeCell ref="F325:G325"/>
    <mergeCell ref="I325:K325"/>
    <mergeCell ref="E328:G328"/>
    <mergeCell ref="I328:I329"/>
    <mergeCell ref="J328:J329"/>
    <mergeCell ref="B329:B330"/>
    <mergeCell ref="C329:H329"/>
    <mergeCell ref="C330:H330"/>
    <mergeCell ref="I330:I331"/>
    <mergeCell ref="J330:J331"/>
    <mergeCell ref="K330:K331"/>
    <mergeCell ref="B331:B333"/>
    <mergeCell ref="C331:D331"/>
    <mergeCell ref="E331:F331"/>
    <mergeCell ref="I319:I320"/>
    <mergeCell ref="J319:K320"/>
    <mergeCell ref="C320:D320"/>
    <mergeCell ref="E320:F320"/>
    <mergeCell ref="B321:K321"/>
    <mergeCell ref="B311:K311"/>
    <mergeCell ref="B312:K312"/>
    <mergeCell ref="E315:G315"/>
    <mergeCell ref="I315:I316"/>
    <mergeCell ref="J315:J316"/>
    <mergeCell ref="B316:B317"/>
    <mergeCell ref="C316:H316"/>
    <mergeCell ref="C317:H317"/>
    <mergeCell ref="I317:I318"/>
    <mergeCell ref="J317:J318"/>
    <mergeCell ref="K317:K318"/>
    <mergeCell ref="B318:B320"/>
    <mergeCell ref="C318:D318"/>
    <mergeCell ref="E318:F318"/>
    <mergeCell ref="C319:D319"/>
    <mergeCell ref="E319:F319"/>
    <mergeCell ref="C309:D309"/>
    <mergeCell ref="E309:F309"/>
    <mergeCell ref="I309:I310"/>
    <mergeCell ref="J309:K310"/>
    <mergeCell ref="C310:D310"/>
    <mergeCell ref="E310:F310"/>
    <mergeCell ref="B299:K299"/>
    <mergeCell ref="B300:K300"/>
    <mergeCell ref="F302:G302"/>
    <mergeCell ref="I302:K302"/>
    <mergeCell ref="E305:G305"/>
    <mergeCell ref="I305:I306"/>
    <mergeCell ref="J305:J306"/>
    <mergeCell ref="B306:B307"/>
    <mergeCell ref="C306:H306"/>
    <mergeCell ref="C307:H307"/>
    <mergeCell ref="I307:I308"/>
    <mergeCell ref="J307:J308"/>
    <mergeCell ref="K307:K308"/>
    <mergeCell ref="B308:B310"/>
    <mergeCell ref="C308:D308"/>
    <mergeCell ref="E308:F308"/>
    <mergeCell ref="I296:I297"/>
    <mergeCell ref="J296:K297"/>
    <mergeCell ref="C297:D297"/>
    <mergeCell ref="E297:F297"/>
    <mergeCell ref="B298:K298"/>
    <mergeCell ref="B288:K288"/>
    <mergeCell ref="B289:K289"/>
    <mergeCell ref="E292:G292"/>
    <mergeCell ref="I292:I293"/>
    <mergeCell ref="J292:J293"/>
    <mergeCell ref="B293:B294"/>
    <mergeCell ref="C293:H293"/>
    <mergeCell ref="C294:H294"/>
    <mergeCell ref="I294:I295"/>
    <mergeCell ref="J294:J295"/>
    <mergeCell ref="K294:K295"/>
    <mergeCell ref="B295:B297"/>
    <mergeCell ref="C295:D295"/>
    <mergeCell ref="E295:F295"/>
    <mergeCell ref="C296:D296"/>
    <mergeCell ref="E296:F296"/>
    <mergeCell ref="C286:D286"/>
    <mergeCell ref="E286:F286"/>
    <mergeCell ref="I286:I287"/>
    <mergeCell ref="J286:K287"/>
    <mergeCell ref="C287:D287"/>
    <mergeCell ref="E287:F287"/>
    <mergeCell ref="B276:K276"/>
    <mergeCell ref="B277:K277"/>
    <mergeCell ref="F279:G279"/>
    <mergeCell ref="I279:K279"/>
    <mergeCell ref="E282:G282"/>
    <mergeCell ref="I282:I283"/>
    <mergeCell ref="J282:J283"/>
    <mergeCell ref="B283:B284"/>
    <mergeCell ref="C283:H283"/>
    <mergeCell ref="C284:H284"/>
    <mergeCell ref="I284:I285"/>
    <mergeCell ref="J284:J285"/>
    <mergeCell ref="K284:K285"/>
    <mergeCell ref="B285:B287"/>
    <mergeCell ref="C285:D285"/>
    <mergeCell ref="E285:F285"/>
    <mergeCell ref="I273:I274"/>
    <mergeCell ref="J273:K274"/>
    <mergeCell ref="C274:D274"/>
    <mergeCell ref="E274:F274"/>
    <mergeCell ref="B275:K275"/>
    <mergeCell ref="B265:K265"/>
    <mergeCell ref="B266:K266"/>
    <mergeCell ref="E269:G269"/>
    <mergeCell ref="I269:I270"/>
    <mergeCell ref="J269:J270"/>
    <mergeCell ref="B270:B271"/>
    <mergeCell ref="C270:H270"/>
    <mergeCell ref="C271:H271"/>
    <mergeCell ref="I271:I272"/>
    <mergeCell ref="J271:J272"/>
    <mergeCell ref="K271:K272"/>
    <mergeCell ref="B272:B274"/>
    <mergeCell ref="C272:D272"/>
    <mergeCell ref="E272:F272"/>
    <mergeCell ref="C273:D273"/>
    <mergeCell ref="E273:F273"/>
    <mergeCell ref="C263:D263"/>
    <mergeCell ref="E263:F263"/>
    <mergeCell ref="I263:I264"/>
    <mergeCell ref="J263:K264"/>
    <mergeCell ref="C264:D264"/>
    <mergeCell ref="E264:F264"/>
    <mergeCell ref="B253:K253"/>
    <mergeCell ref="B254:K254"/>
    <mergeCell ref="F256:G256"/>
    <mergeCell ref="I256:K256"/>
    <mergeCell ref="E259:G259"/>
    <mergeCell ref="I259:I260"/>
    <mergeCell ref="J259:J260"/>
    <mergeCell ref="B260:B261"/>
    <mergeCell ref="C260:H260"/>
    <mergeCell ref="C261:H261"/>
    <mergeCell ref="I261:I262"/>
    <mergeCell ref="J261:J262"/>
    <mergeCell ref="K261:K262"/>
    <mergeCell ref="B262:B264"/>
    <mergeCell ref="C262:D262"/>
    <mergeCell ref="E262:F262"/>
    <mergeCell ref="I250:I251"/>
    <mergeCell ref="J250:K251"/>
    <mergeCell ref="C251:D251"/>
    <mergeCell ref="E251:F251"/>
    <mergeCell ref="B252:K252"/>
    <mergeCell ref="B242:K242"/>
    <mergeCell ref="B243:K243"/>
    <mergeCell ref="E246:G246"/>
    <mergeCell ref="I246:I247"/>
    <mergeCell ref="J246:J247"/>
    <mergeCell ref="B247:B248"/>
    <mergeCell ref="C247:H247"/>
    <mergeCell ref="C248:H248"/>
    <mergeCell ref="I248:I249"/>
    <mergeCell ref="J248:J249"/>
    <mergeCell ref="K248:K249"/>
    <mergeCell ref="B249:B251"/>
    <mergeCell ref="C249:D249"/>
    <mergeCell ref="E249:F249"/>
    <mergeCell ref="C250:D250"/>
    <mergeCell ref="E250:F250"/>
    <mergeCell ref="C240:D240"/>
    <mergeCell ref="E240:F240"/>
    <mergeCell ref="I240:I241"/>
    <mergeCell ref="J240:K241"/>
    <mergeCell ref="C241:D241"/>
    <mergeCell ref="E241:F241"/>
    <mergeCell ref="B230:K230"/>
    <mergeCell ref="B231:K231"/>
    <mergeCell ref="F233:G233"/>
    <mergeCell ref="I233:K233"/>
    <mergeCell ref="E236:G236"/>
    <mergeCell ref="I236:I237"/>
    <mergeCell ref="J236:J237"/>
    <mergeCell ref="B237:B238"/>
    <mergeCell ref="C237:H237"/>
    <mergeCell ref="C238:H238"/>
    <mergeCell ref="I238:I239"/>
    <mergeCell ref="J238:J239"/>
    <mergeCell ref="K238:K239"/>
    <mergeCell ref="B239:B241"/>
    <mergeCell ref="C239:D239"/>
    <mergeCell ref="E239:F239"/>
    <mergeCell ref="I227:I228"/>
    <mergeCell ref="J227:K228"/>
    <mergeCell ref="C228:D228"/>
    <mergeCell ref="E228:F228"/>
    <mergeCell ref="B229:K229"/>
    <mergeCell ref="B219:K219"/>
    <mergeCell ref="B220:K220"/>
    <mergeCell ref="E223:G223"/>
    <mergeCell ref="I223:I224"/>
    <mergeCell ref="J223:J224"/>
    <mergeCell ref="B224:B225"/>
    <mergeCell ref="C224:H224"/>
    <mergeCell ref="C225:H225"/>
    <mergeCell ref="I225:I226"/>
    <mergeCell ref="J225:J226"/>
    <mergeCell ref="K225:K226"/>
    <mergeCell ref="B226:B228"/>
    <mergeCell ref="C226:D226"/>
    <mergeCell ref="E226:F226"/>
    <mergeCell ref="C227:D227"/>
    <mergeCell ref="E227:F227"/>
    <mergeCell ref="C217:D217"/>
    <mergeCell ref="E217:F217"/>
    <mergeCell ref="I217:I218"/>
    <mergeCell ref="J217:K218"/>
    <mergeCell ref="C218:D218"/>
    <mergeCell ref="E218:F218"/>
    <mergeCell ref="B207:K207"/>
    <mergeCell ref="B208:K208"/>
    <mergeCell ref="F210:G210"/>
    <mergeCell ref="I210:K210"/>
    <mergeCell ref="E213:G213"/>
    <mergeCell ref="I213:I214"/>
    <mergeCell ref="J213:J214"/>
    <mergeCell ref="B214:B215"/>
    <mergeCell ref="C214:H214"/>
    <mergeCell ref="C215:H215"/>
    <mergeCell ref="I215:I216"/>
    <mergeCell ref="J215:J216"/>
    <mergeCell ref="K215:K216"/>
    <mergeCell ref="B216:B218"/>
    <mergeCell ref="C216:D216"/>
    <mergeCell ref="E216:F216"/>
    <mergeCell ref="I204:I205"/>
    <mergeCell ref="J204:K205"/>
    <mergeCell ref="C205:D205"/>
    <mergeCell ref="E205:F205"/>
    <mergeCell ref="B206:K206"/>
    <mergeCell ref="B196:K196"/>
    <mergeCell ref="B197:K197"/>
    <mergeCell ref="E200:G200"/>
    <mergeCell ref="I200:I201"/>
    <mergeCell ref="J200:J201"/>
    <mergeCell ref="B201:B202"/>
    <mergeCell ref="C201:H201"/>
    <mergeCell ref="C202:H202"/>
    <mergeCell ref="I202:I203"/>
    <mergeCell ref="J202:J203"/>
    <mergeCell ref="K202:K203"/>
    <mergeCell ref="B203:B205"/>
    <mergeCell ref="C203:D203"/>
    <mergeCell ref="E203:F203"/>
    <mergeCell ref="C204:D204"/>
    <mergeCell ref="E204:F204"/>
    <mergeCell ref="C194:D194"/>
    <mergeCell ref="E194:F194"/>
    <mergeCell ref="I194:I195"/>
    <mergeCell ref="J194:K195"/>
    <mergeCell ref="C195:D195"/>
    <mergeCell ref="E195:F195"/>
    <mergeCell ref="B184:K184"/>
    <mergeCell ref="B185:K185"/>
    <mergeCell ref="F187:G187"/>
    <mergeCell ref="I187:K187"/>
    <mergeCell ref="E190:G190"/>
    <mergeCell ref="I190:I191"/>
    <mergeCell ref="J190:J191"/>
    <mergeCell ref="B191:B192"/>
    <mergeCell ref="C191:H191"/>
    <mergeCell ref="C192:H192"/>
    <mergeCell ref="I192:I193"/>
    <mergeCell ref="J192:J193"/>
    <mergeCell ref="K192:K193"/>
    <mergeCell ref="B193:B195"/>
    <mergeCell ref="C193:D193"/>
    <mergeCell ref="E193:F193"/>
    <mergeCell ref="I181:I182"/>
    <mergeCell ref="J181:K182"/>
    <mergeCell ref="C182:D182"/>
    <mergeCell ref="E182:F182"/>
    <mergeCell ref="B183:K183"/>
    <mergeCell ref="B173:K173"/>
    <mergeCell ref="B174:K174"/>
    <mergeCell ref="E177:G177"/>
    <mergeCell ref="I177:I178"/>
    <mergeCell ref="J177:J178"/>
    <mergeCell ref="B178:B179"/>
    <mergeCell ref="C178:H178"/>
    <mergeCell ref="C179:H179"/>
    <mergeCell ref="I179:I180"/>
    <mergeCell ref="J179:J180"/>
    <mergeCell ref="K179:K180"/>
    <mergeCell ref="B180:B182"/>
    <mergeCell ref="C180:D180"/>
    <mergeCell ref="E180:F180"/>
    <mergeCell ref="C181:D181"/>
    <mergeCell ref="E181:F181"/>
    <mergeCell ref="C171:D171"/>
    <mergeCell ref="E171:F171"/>
    <mergeCell ref="I171:I172"/>
    <mergeCell ref="J171:K172"/>
    <mergeCell ref="C172:D172"/>
    <mergeCell ref="E172:F172"/>
    <mergeCell ref="B161:K161"/>
    <mergeCell ref="B162:K162"/>
    <mergeCell ref="F164:G164"/>
    <mergeCell ref="I164:K164"/>
    <mergeCell ref="E167:G167"/>
    <mergeCell ref="I167:I168"/>
    <mergeCell ref="J167:J168"/>
    <mergeCell ref="B168:B169"/>
    <mergeCell ref="C168:H168"/>
    <mergeCell ref="C169:H169"/>
    <mergeCell ref="I169:I170"/>
    <mergeCell ref="J169:J170"/>
    <mergeCell ref="K169:K170"/>
    <mergeCell ref="B170:B172"/>
    <mergeCell ref="C170:D170"/>
    <mergeCell ref="E170:F170"/>
    <mergeCell ref="I158:I159"/>
    <mergeCell ref="J158:K159"/>
    <mergeCell ref="C159:D159"/>
    <mergeCell ref="E159:F159"/>
    <mergeCell ref="B160:K160"/>
    <mergeCell ref="B150:K150"/>
    <mergeCell ref="B151:K151"/>
    <mergeCell ref="E154:G154"/>
    <mergeCell ref="I154:I155"/>
    <mergeCell ref="J154:J155"/>
    <mergeCell ref="B155:B156"/>
    <mergeCell ref="C155:H155"/>
    <mergeCell ref="C156:H156"/>
    <mergeCell ref="I156:I157"/>
    <mergeCell ref="J156:J157"/>
    <mergeCell ref="K156:K157"/>
    <mergeCell ref="B157:B159"/>
    <mergeCell ref="C157:D157"/>
    <mergeCell ref="E157:F157"/>
    <mergeCell ref="C158:D158"/>
    <mergeCell ref="E158:F158"/>
    <mergeCell ref="C148:D148"/>
    <mergeCell ref="E148:F148"/>
    <mergeCell ref="I148:I149"/>
    <mergeCell ref="J148:K149"/>
    <mergeCell ref="C149:D149"/>
    <mergeCell ref="E149:F149"/>
    <mergeCell ref="B138:K138"/>
    <mergeCell ref="B139:K139"/>
    <mergeCell ref="F141:G141"/>
    <mergeCell ref="I141:K141"/>
    <mergeCell ref="E144:G144"/>
    <mergeCell ref="I144:I145"/>
    <mergeCell ref="J144:J145"/>
    <mergeCell ref="B145:B146"/>
    <mergeCell ref="C145:H145"/>
    <mergeCell ref="C146:H146"/>
    <mergeCell ref="I146:I147"/>
    <mergeCell ref="J146:J147"/>
    <mergeCell ref="K146:K147"/>
    <mergeCell ref="B147:B149"/>
    <mergeCell ref="C147:D147"/>
    <mergeCell ref="E147:F147"/>
    <mergeCell ref="I135:I136"/>
    <mergeCell ref="J135:K136"/>
    <mergeCell ref="C136:D136"/>
    <mergeCell ref="E136:F136"/>
    <mergeCell ref="B137:K137"/>
    <mergeCell ref="B127:K127"/>
    <mergeCell ref="B128:K128"/>
    <mergeCell ref="E131:G131"/>
    <mergeCell ref="I131:I132"/>
    <mergeCell ref="J131:J132"/>
    <mergeCell ref="B132:B133"/>
    <mergeCell ref="C132:H132"/>
    <mergeCell ref="C133:H133"/>
    <mergeCell ref="I133:I134"/>
    <mergeCell ref="J133:J134"/>
    <mergeCell ref="K133:K134"/>
    <mergeCell ref="B134:B136"/>
    <mergeCell ref="C134:D134"/>
    <mergeCell ref="E134:F134"/>
    <mergeCell ref="C135:D135"/>
    <mergeCell ref="E135:F135"/>
    <mergeCell ref="C125:D125"/>
    <mergeCell ref="E125:F125"/>
    <mergeCell ref="I125:I126"/>
    <mergeCell ref="J125:K126"/>
    <mergeCell ref="C126:D126"/>
    <mergeCell ref="E126:F126"/>
    <mergeCell ref="B115:K115"/>
    <mergeCell ref="B116:K116"/>
    <mergeCell ref="F118:G118"/>
    <mergeCell ref="I118:K118"/>
    <mergeCell ref="E121:G121"/>
    <mergeCell ref="I121:I122"/>
    <mergeCell ref="J121:J122"/>
    <mergeCell ref="B122:B123"/>
    <mergeCell ref="C122:H122"/>
    <mergeCell ref="C123:H123"/>
    <mergeCell ref="I123:I124"/>
    <mergeCell ref="J123:J124"/>
    <mergeCell ref="K123:K124"/>
    <mergeCell ref="B124:B126"/>
    <mergeCell ref="C124:D124"/>
    <mergeCell ref="E124:F124"/>
    <mergeCell ref="I112:I113"/>
    <mergeCell ref="J112:K113"/>
    <mergeCell ref="C113:D113"/>
    <mergeCell ref="E113:F113"/>
    <mergeCell ref="B114:K114"/>
    <mergeCell ref="B104:K104"/>
    <mergeCell ref="B105:K105"/>
    <mergeCell ref="E108:G108"/>
    <mergeCell ref="I108:I109"/>
    <mergeCell ref="J108:J109"/>
    <mergeCell ref="B109:B110"/>
    <mergeCell ref="C109:H109"/>
    <mergeCell ref="C110:H110"/>
    <mergeCell ref="I110:I111"/>
    <mergeCell ref="J110:J111"/>
    <mergeCell ref="K110:K111"/>
    <mergeCell ref="B111:B113"/>
    <mergeCell ref="C111:D111"/>
    <mergeCell ref="E111:F111"/>
    <mergeCell ref="C112:D112"/>
    <mergeCell ref="E112:F112"/>
    <mergeCell ref="C102:D102"/>
    <mergeCell ref="E102:F102"/>
    <mergeCell ref="I102:I103"/>
    <mergeCell ref="J102:K103"/>
    <mergeCell ref="C103:D103"/>
    <mergeCell ref="E103:F103"/>
    <mergeCell ref="B92:K92"/>
    <mergeCell ref="B93:K93"/>
    <mergeCell ref="F95:G95"/>
    <mergeCell ref="I95:K95"/>
    <mergeCell ref="E98:G98"/>
    <mergeCell ref="I98:I99"/>
    <mergeCell ref="J98:J99"/>
    <mergeCell ref="B99:B100"/>
    <mergeCell ref="C99:H99"/>
    <mergeCell ref="C100:H100"/>
    <mergeCell ref="I100:I101"/>
    <mergeCell ref="J100:J101"/>
    <mergeCell ref="K100:K101"/>
    <mergeCell ref="B101:B103"/>
    <mergeCell ref="C101:D101"/>
    <mergeCell ref="E101:F101"/>
    <mergeCell ref="I89:I90"/>
    <mergeCell ref="J89:K90"/>
    <mergeCell ref="C90:D90"/>
    <mergeCell ref="E90:F90"/>
    <mergeCell ref="B91:K91"/>
    <mergeCell ref="B81:K81"/>
    <mergeCell ref="B82:K82"/>
    <mergeCell ref="E85:G85"/>
    <mergeCell ref="I85:I86"/>
    <mergeCell ref="J85:J86"/>
    <mergeCell ref="B86:B87"/>
    <mergeCell ref="C86:H86"/>
    <mergeCell ref="C87:H87"/>
    <mergeCell ref="I87:I88"/>
    <mergeCell ref="J87:J88"/>
    <mergeCell ref="K87:K88"/>
    <mergeCell ref="B88:B90"/>
    <mergeCell ref="C88:D88"/>
    <mergeCell ref="E88:F88"/>
    <mergeCell ref="C89:D89"/>
    <mergeCell ref="E89:F89"/>
    <mergeCell ref="C79:D79"/>
    <mergeCell ref="E79:F79"/>
    <mergeCell ref="I79:I80"/>
    <mergeCell ref="J79:K80"/>
    <mergeCell ref="C80:D80"/>
    <mergeCell ref="E80:F80"/>
    <mergeCell ref="B69:K69"/>
    <mergeCell ref="B70:K70"/>
    <mergeCell ref="F72:G72"/>
    <mergeCell ref="I72:K72"/>
    <mergeCell ref="E75:G75"/>
    <mergeCell ref="I75:I76"/>
    <mergeCell ref="J75:J76"/>
    <mergeCell ref="B76:B77"/>
    <mergeCell ref="C76:H76"/>
    <mergeCell ref="C77:H77"/>
    <mergeCell ref="I77:I78"/>
    <mergeCell ref="J77:J78"/>
    <mergeCell ref="K77:K78"/>
    <mergeCell ref="B78:B80"/>
    <mergeCell ref="C78:D78"/>
    <mergeCell ref="E78:F78"/>
    <mergeCell ref="I66:I67"/>
    <mergeCell ref="J66:K67"/>
    <mergeCell ref="C67:D67"/>
    <mergeCell ref="E67:F67"/>
    <mergeCell ref="B68:K68"/>
    <mergeCell ref="B58:K58"/>
    <mergeCell ref="B59:K59"/>
    <mergeCell ref="E62:G62"/>
    <mergeCell ref="I62:I63"/>
    <mergeCell ref="J62:J63"/>
    <mergeCell ref="B63:B64"/>
    <mergeCell ref="C63:H63"/>
    <mergeCell ref="C64:H64"/>
    <mergeCell ref="I64:I65"/>
    <mergeCell ref="J64:J65"/>
    <mergeCell ref="K64:K65"/>
    <mergeCell ref="B65:B67"/>
    <mergeCell ref="C65:D65"/>
    <mergeCell ref="E65:F65"/>
    <mergeCell ref="C66:D66"/>
    <mergeCell ref="E66:F66"/>
    <mergeCell ref="C56:D56"/>
    <mergeCell ref="E56:F56"/>
    <mergeCell ref="I56:I57"/>
    <mergeCell ref="J56:K57"/>
    <mergeCell ref="C57:D57"/>
    <mergeCell ref="E57:F57"/>
    <mergeCell ref="B46:K46"/>
    <mergeCell ref="B47:K47"/>
    <mergeCell ref="F49:G49"/>
    <mergeCell ref="I49:K49"/>
    <mergeCell ref="E52:G52"/>
    <mergeCell ref="I52:I53"/>
    <mergeCell ref="J52:J53"/>
    <mergeCell ref="B53:B54"/>
    <mergeCell ref="C53:H53"/>
    <mergeCell ref="C54:H54"/>
    <mergeCell ref="I54:I55"/>
    <mergeCell ref="J54:J55"/>
    <mergeCell ref="K54:K55"/>
    <mergeCell ref="B55:B57"/>
    <mergeCell ref="C55:D55"/>
    <mergeCell ref="E55:F55"/>
    <mergeCell ref="I43:I44"/>
    <mergeCell ref="J43:K44"/>
    <mergeCell ref="C44:D44"/>
    <mergeCell ref="E44:F44"/>
    <mergeCell ref="B45:K45"/>
    <mergeCell ref="B35:K35"/>
    <mergeCell ref="B36:K36"/>
    <mergeCell ref="E39:G39"/>
    <mergeCell ref="I39:I40"/>
    <mergeCell ref="J39:J40"/>
    <mergeCell ref="B40:B41"/>
    <mergeCell ref="C40:H40"/>
    <mergeCell ref="C41:H41"/>
    <mergeCell ref="I41:I42"/>
    <mergeCell ref="J41:J42"/>
    <mergeCell ref="K41:K42"/>
    <mergeCell ref="B42:B44"/>
    <mergeCell ref="C42:D42"/>
    <mergeCell ref="E42:F42"/>
    <mergeCell ref="C43:D43"/>
    <mergeCell ref="E43:F43"/>
    <mergeCell ref="C7:H7"/>
    <mergeCell ref="E9:F9"/>
    <mergeCell ref="E10:F10"/>
    <mergeCell ref="E11:F11"/>
    <mergeCell ref="B7:B8"/>
    <mergeCell ref="C8:H8"/>
    <mergeCell ref="C11:D11"/>
    <mergeCell ref="I10:I11"/>
    <mergeCell ref="J10:K11"/>
    <mergeCell ref="E6:G6"/>
    <mergeCell ref="B12:K12"/>
    <mergeCell ref="E33:F33"/>
    <mergeCell ref="I33:I34"/>
    <mergeCell ref="J33:K34"/>
    <mergeCell ref="C34:D34"/>
    <mergeCell ref="E34:F34"/>
    <mergeCell ref="B24:K24"/>
    <mergeCell ref="F26:G26"/>
    <mergeCell ref="I26:K26"/>
    <mergeCell ref="E29:G29"/>
    <mergeCell ref="I29:I30"/>
    <mergeCell ref="J29:J30"/>
    <mergeCell ref="B30:B31"/>
    <mergeCell ref="C30:H30"/>
    <mergeCell ref="C31:H31"/>
    <mergeCell ref="I31:I32"/>
    <mergeCell ref="J31:J32"/>
    <mergeCell ref="K31:K32"/>
    <mergeCell ref="B32:B34"/>
    <mergeCell ref="C32:D32"/>
    <mergeCell ref="E32:F32"/>
    <mergeCell ref="C33:D33"/>
    <mergeCell ref="B1:K1"/>
    <mergeCell ref="F3:G3"/>
    <mergeCell ref="I3:K3"/>
    <mergeCell ref="C9:D9"/>
    <mergeCell ref="C10:D10"/>
    <mergeCell ref="E16:G16"/>
    <mergeCell ref="I16:I17"/>
    <mergeCell ref="J16:J17"/>
    <mergeCell ref="B17:B18"/>
    <mergeCell ref="C17:H17"/>
    <mergeCell ref="C18:H18"/>
    <mergeCell ref="I18:I19"/>
    <mergeCell ref="J18:J19"/>
    <mergeCell ref="B22:K22"/>
    <mergeCell ref="B23:K23"/>
    <mergeCell ref="K18:K19"/>
    <mergeCell ref="B19:B21"/>
    <mergeCell ref="C19:D19"/>
    <mergeCell ref="E19:F19"/>
    <mergeCell ref="C20:D20"/>
    <mergeCell ref="E20:F20"/>
    <mergeCell ref="I20:I21"/>
    <mergeCell ref="J20:K21"/>
    <mergeCell ref="C21:D21"/>
    <mergeCell ref="E21:F21"/>
    <mergeCell ref="B13:K13"/>
    <mergeCell ref="I6:I7"/>
    <mergeCell ref="J6:J7"/>
    <mergeCell ref="I8:I9"/>
    <mergeCell ref="J8:J9"/>
    <mergeCell ref="K8:K9"/>
    <mergeCell ref="B9:B11"/>
  </mergeCells>
  <phoneticPr fontId="1"/>
  <pageMargins left="0.78740157480314965" right="0.78740157480314965" top="0.78740157480314965" bottom="0.78740157480314965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</sheetPr>
  <dimension ref="A1:T575"/>
  <sheetViews>
    <sheetView showGridLines="0" showRowColHeaders="0" view="pageBreakPreview" topLeftCell="A298" zoomScale="70" zoomScaleNormal="100" zoomScaleSheetLayoutView="70" workbookViewId="0">
      <selection activeCell="A13" sqref="A13:J13"/>
    </sheetView>
  </sheetViews>
  <sheetFormatPr defaultColWidth="9" defaultRowHeight="13"/>
  <cols>
    <col min="1" max="1" width="5.5" style="1" bestFit="1" customWidth="1"/>
    <col min="2" max="3" width="10.08203125" style="1" customWidth="1"/>
    <col min="4" max="4" width="5.58203125" style="1" customWidth="1"/>
    <col min="5" max="5" width="4.25" style="1" customWidth="1"/>
    <col min="6" max="6" width="3.33203125" style="1" bestFit="1" customWidth="1"/>
    <col min="7" max="7" width="11.58203125" style="1" bestFit="1" customWidth="1"/>
    <col min="8" max="10" width="9.08203125" style="1" customWidth="1"/>
    <col min="11" max="11" width="9" style="1" hidden="1" customWidth="1"/>
    <col min="12" max="12" width="4.5" style="1" hidden="1" customWidth="1"/>
    <col min="13" max="15" width="7.5" style="2" hidden="1" customWidth="1"/>
    <col min="16" max="16" width="29.33203125" style="1" hidden="1" customWidth="1"/>
    <col min="17" max="17" width="18.33203125" style="1" hidden="1" customWidth="1"/>
    <col min="18" max="19" width="9" style="1" hidden="1" customWidth="1"/>
    <col min="20" max="20" width="11.58203125" style="1" hidden="1" customWidth="1"/>
    <col min="21" max="16384" width="9" style="1"/>
  </cols>
  <sheetData>
    <row r="1" spans="1:20" ht="16.5">
      <c r="A1" s="78" t="s">
        <v>47</v>
      </c>
      <c r="B1" s="78"/>
      <c r="C1" s="78"/>
      <c r="D1" s="78"/>
      <c r="E1" s="78"/>
      <c r="F1" s="78"/>
      <c r="G1" s="78"/>
      <c r="H1" s="78"/>
      <c r="I1" s="78"/>
      <c r="J1" s="78"/>
    </row>
    <row r="2" spans="1:20" ht="12" customHeight="1" thickBot="1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20" ht="25" customHeight="1" thickBot="1">
      <c r="A3" s="2"/>
      <c r="B3" s="2"/>
      <c r="C3" s="2"/>
      <c r="D3" s="24" t="s">
        <v>48</v>
      </c>
      <c r="E3" s="118">
        <f>はじめに!B4</f>
        <v>1</v>
      </c>
      <c r="F3" s="118"/>
      <c r="G3" s="19" t="s">
        <v>49</v>
      </c>
      <c r="H3" s="118" t="str">
        <f>はじめに!B5</f>
        <v>〇〇　〇〇</v>
      </c>
      <c r="I3" s="118"/>
      <c r="J3" s="119"/>
    </row>
    <row r="4" spans="1:20" ht="12" customHeight="1">
      <c r="A4" s="2"/>
      <c r="B4" s="2"/>
      <c r="C4" s="2"/>
      <c r="D4" s="2"/>
      <c r="E4" s="2"/>
      <c r="F4" s="2"/>
      <c r="G4" s="2"/>
      <c r="H4" s="2"/>
      <c r="I4" s="2"/>
      <c r="J4" s="2"/>
      <c r="L4" s="2" t="s">
        <v>40</v>
      </c>
      <c r="M4" s="2" t="s">
        <v>52</v>
      </c>
      <c r="N4" s="2" t="s">
        <v>53</v>
      </c>
      <c r="O4" s="2" t="s">
        <v>54</v>
      </c>
      <c r="P4" s="1" t="s">
        <v>3</v>
      </c>
      <c r="Q4" s="1" t="s">
        <v>45</v>
      </c>
      <c r="R4" s="1" t="s">
        <v>15</v>
      </c>
      <c r="S4" s="1" t="s">
        <v>17</v>
      </c>
      <c r="T4" s="1" t="s">
        <v>76</v>
      </c>
    </row>
    <row r="5" spans="1:20" ht="13.5" thickBot="1">
      <c r="A5" s="2" t="s">
        <v>40</v>
      </c>
      <c r="B5" s="18">
        <f>はじめに!B8</f>
        <v>35</v>
      </c>
      <c r="C5" s="18"/>
      <c r="L5" s="2">
        <f>B5</f>
        <v>35</v>
      </c>
      <c r="M5" s="31" t="str">
        <f>B9</f>
        <v/>
      </c>
      <c r="N5" s="31" t="str">
        <f>B10</f>
        <v/>
      </c>
      <c r="O5" s="31" t="str">
        <f>B11</f>
        <v/>
      </c>
      <c r="P5" s="1" t="str">
        <f>B7</f>
        <v/>
      </c>
      <c r="Q5" s="32">
        <f>I10</f>
        <v>0</v>
      </c>
      <c r="R5" s="2" t="str">
        <f>IF(B6=$R$4,G6,"")</f>
        <v/>
      </c>
      <c r="S5" s="2" t="str">
        <f>IF(B6=$S$4,G6,"")</f>
        <v/>
      </c>
      <c r="T5" s="2" t="str">
        <f>IF(A13="","","○")</f>
        <v/>
      </c>
    </row>
    <row r="6" spans="1:20" ht="20.149999999999999" customHeight="1">
      <c r="A6" s="25" t="s">
        <v>4</v>
      </c>
      <c r="B6" s="28" t="str">
        <f>IF(B5="","",VLOOKUP(B5,'（様式２）年間指導計画書（記入用）'!$B$12:$U$111,15,FALSE))</f>
        <v/>
      </c>
      <c r="C6" s="29" t="s">
        <v>50</v>
      </c>
      <c r="D6" s="89" t="s">
        <v>19</v>
      </c>
      <c r="E6" s="89"/>
      <c r="F6" s="89"/>
      <c r="G6" s="30">
        <f>IF(B5="","",VLOOKUP(B5,'（様式２）年間指導計画書（記入用）'!$B$12:$S$111,17,FALSE))</f>
        <v>0</v>
      </c>
      <c r="H6" s="89" t="s">
        <v>41</v>
      </c>
      <c r="I6" s="89" t="s">
        <v>42</v>
      </c>
      <c r="J6" s="26" t="s">
        <v>43</v>
      </c>
    </row>
    <row r="7" spans="1:20" ht="20.149999999999999" customHeight="1">
      <c r="A7" s="90" t="s">
        <v>0</v>
      </c>
      <c r="B7" s="134" t="str">
        <f>IF(B5="","",VLOOKUP(B5,'（様式２）年間指導計画書（記入用）'!$B$12:$S$111,5,FALSE))</f>
        <v/>
      </c>
      <c r="C7" s="134"/>
      <c r="D7" s="134"/>
      <c r="E7" s="134"/>
      <c r="F7" s="134"/>
      <c r="G7" s="134"/>
      <c r="H7" s="52"/>
      <c r="I7" s="52"/>
      <c r="J7" s="27" t="s">
        <v>44</v>
      </c>
    </row>
    <row r="8" spans="1:20" ht="20.149999999999999" customHeight="1">
      <c r="A8" s="90"/>
      <c r="B8" s="135">
        <f>IF(B5="","",VLOOKUP(B5,'（様式２）年間指導計画書（記入用）'!$B$12:$S$111,14,FALSE))</f>
        <v>0</v>
      </c>
      <c r="C8" s="135"/>
      <c r="D8" s="135"/>
      <c r="E8" s="135"/>
      <c r="F8" s="135"/>
      <c r="G8" s="135"/>
      <c r="H8" s="52" t="s">
        <v>21</v>
      </c>
      <c r="I8" s="52" t="s">
        <v>21</v>
      </c>
      <c r="J8" s="93" t="s">
        <v>21</v>
      </c>
    </row>
    <row r="9" spans="1:20" ht="20.149999999999999" customHeight="1">
      <c r="A9" s="94" t="s">
        <v>1</v>
      </c>
      <c r="B9" s="120" t="str">
        <f>IF(K9=0,"",K9)</f>
        <v/>
      </c>
      <c r="C9" s="121"/>
      <c r="D9" s="98"/>
      <c r="E9" s="98"/>
      <c r="F9" s="17" t="s">
        <v>38</v>
      </c>
      <c r="G9" s="42"/>
      <c r="H9" s="52"/>
      <c r="I9" s="52"/>
      <c r="J9" s="93"/>
      <c r="K9" s="1">
        <f>VLOOKUP(B5,'（様式２）年間指導計画書（記入用）'!$B$12:$S$111,2,FALSE)</f>
        <v>0</v>
      </c>
    </row>
    <row r="10" spans="1:20" ht="20.149999999999999" customHeight="1">
      <c r="A10" s="94"/>
      <c r="B10" s="122" t="str">
        <f t="shared" ref="B10:B11" si="0">IF(K10=0,"",K10)</f>
        <v/>
      </c>
      <c r="C10" s="123"/>
      <c r="D10" s="101"/>
      <c r="E10" s="101"/>
      <c r="F10" s="2" t="str">
        <f>IF(D10="","","～")</f>
        <v/>
      </c>
      <c r="G10" s="41"/>
      <c r="H10" s="52" t="s">
        <v>45</v>
      </c>
      <c r="I10" s="126">
        <f>VLOOKUP(B5,'（様式２）年間指導計画書（記入用）'!$B$12:$S$111,10,FALSE)</f>
        <v>0</v>
      </c>
      <c r="J10" s="127"/>
      <c r="K10" s="1">
        <f>VLOOKUP(B5,'（様式２）年間指導計画書（記入用）'!$B$12:$S$111,3,FALSE)</f>
        <v>0</v>
      </c>
    </row>
    <row r="11" spans="1:20" ht="20.149999999999999" customHeight="1" thickBot="1">
      <c r="A11" s="95"/>
      <c r="B11" s="130" t="str">
        <f t="shared" si="0"/>
        <v/>
      </c>
      <c r="C11" s="131"/>
      <c r="D11" s="101"/>
      <c r="E11" s="101"/>
      <c r="F11" s="2" t="str">
        <f>IF(D11="","","～")</f>
        <v/>
      </c>
      <c r="G11" s="41"/>
      <c r="H11" s="102"/>
      <c r="I11" s="128"/>
      <c r="J11" s="129"/>
      <c r="K11" s="1">
        <f>VLOOKUP(B5,'（様式２）年間指導計画書（記入用）'!$B$12:$S$111,4,FALSE)</f>
        <v>0</v>
      </c>
    </row>
    <row r="12" spans="1:20" ht="20.149999999999999" customHeight="1" thickTop="1">
      <c r="A12" s="109" t="s">
        <v>46</v>
      </c>
      <c r="B12" s="110"/>
      <c r="C12" s="110"/>
      <c r="D12" s="110"/>
      <c r="E12" s="110"/>
      <c r="F12" s="110"/>
      <c r="G12" s="110"/>
      <c r="H12" s="110"/>
      <c r="I12" s="110"/>
      <c r="J12" s="111"/>
    </row>
    <row r="13" spans="1:20" ht="170.15" customHeight="1" thickBot="1">
      <c r="A13" s="112"/>
      <c r="B13" s="113"/>
      <c r="C13" s="113"/>
      <c r="D13" s="113"/>
      <c r="E13" s="113"/>
      <c r="F13" s="113"/>
      <c r="G13" s="113"/>
      <c r="H13" s="113"/>
      <c r="I13" s="113"/>
      <c r="J13" s="114"/>
    </row>
    <row r="14" spans="1:20" ht="20.149999999999999" customHeight="1"/>
    <row r="15" spans="1:20" ht="13.5" thickBot="1">
      <c r="A15" s="2" t="s">
        <v>5</v>
      </c>
      <c r="B15" s="18">
        <f>B5+1</f>
        <v>36</v>
      </c>
      <c r="C15" s="18"/>
      <c r="L15" s="2">
        <f>B15</f>
        <v>36</v>
      </c>
      <c r="M15" s="31" t="str">
        <f>B19</f>
        <v/>
      </c>
      <c r="N15" s="31" t="str">
        <f>B20</f>
        <v/>
      </c>
      <c r="O15" s="31" t="str">
        <f>B21</f>
        <v/>
      </c>
      <c r="P15" s="1" t="str">
        <f>B17</f>
        <v/>
      </c>
      <c r="Q15" s="32">
        <f>I20</f>
        <v>0</v>
      </c>
      <c r="R15" s="2" t="str">
        <f>IF(B16=$R$4,G16,"")</f>
        <v/>
      </c>
      <c r="S15" s="2" t="str">
        <f>IF(B16=$S$4,G16,"")</f>
        <v/>
      </c>
      <c r="T15" s="2" t="str">
        <f>IF(A23="","","○")</f>
        <v/>
      </c>
    </row>
    <row r="16" spans="1:20" ht="20.149999999999999" customHeight="1">
      <c r="A16" s="25" t="s">
        <v>4</v>
      </c>
      <c r="B16" s="28" t="str">
        <f>IF(B15="","",VLOOKUP(B15,'（様式２）年間指導計画書（記入用）'!$B$12:$U$111,15,FALSE))</f>
        <v/>
      </c>
      <c r="C16" s="29" t="s">
        <v>50</v>
      </c>
      <c r="D16" s="89" t="s">
        <v>19</v>
      </c>
      <c r="E16" s="89"/>
      <c r="F16" s="89"/>
      <c r="G16" s="30">
        <f>IF(B15="","",VLOOKUP(B15,'（様式２）年間指導計画書（記入用）'!$B$12:$S$111,17,FALSE))</f>
        <v>0</v>
      </c>
      <c r="H16" s="89" t="s">
        <v>41</v>
      </c>
      <c r="I16" s="89" t="s">
        <v>42</v>
      </c>
      <c r="J16" s="26" t="s">
        <v>43</v>
      </c>
    </row>
    <row r="17" spans="1:20" ht="20.149999999999999" customHeight="1">
      <c r="A17" s="90" t="s">
        <v>0</v>
      </c>
      <c r="B17" s="134" t="str">
        <f>IF(B15="","",VLOOKUP(B15,'（様式２）年間指導計画書（記入用）'!$B$12:$S$111,5,FALSE))</f>
        <v/>
      </c>
      <c r="C17" s="134"/>
      <c r="D17" s="134"/>
      <c r="E17" s="134"/>
      <c r="F17" s="134"/>
      <c r="G17" s="134"/>
      <c r="H17" s="52"/>
      <c r="I17" s="52"/>
      <c r="J17" s="27" t="s">
        <v>44</v>
      </c>
    </row>
    <row r="18" spans="1:20" ht="20.149999999999999" customHeight="1">
      <c r="A18" s="90"/>
      <c r="B18" s="135">
        <f>IF(B15="","",VLOOKUP(B15,'（様式２）年間指導計画書（記入用）'!$B$12:$S$111,14,FALSE))</f>
        <v>0</v>
      </c>
      <c r="C18" s="135"/>
      <c r="D18" s="135"/>
      <c r="E18" s="135"/>
      <c r="F18" s="135"/>
      <c r="G18" s="135"/>
      <c r="H18" s="52" t="s">
        <v>21</v>
      </c>
      <c r="I18" s="52" t="s">
        <v>21</v>
      </c>
      <c r="J18" s="93" t="s">
        <v>21</v>
      </c>
    </row>
    <row r="19" spans="1:20" ht="20.149999999999999" customHeight="1">
      <c r="A19" s="94" t="s">
        <v>1</v>
      </c>
      <c r="B19" s="120" t="str">
        <f>IF(K19=0,"",K19)</f>
        <v/>
      </c>
      <c r="C19" s="121"/>
      <c r="D19" s="98"/>
      <c r="E19" s="98"/>
      <c r="F19" s="17" t="s">
        <v>38</v>
      </c>
      <c r="G19" s="42"/>
      <c r="H19" s="52"/>
      <c r="I19" s="52"/>
      <c r="J19" s="93"/>
      <c r="K19" s="1">
        <f>VLOOKUP(B15,'（様式２）年間指導計画書（記入用）'!$B$12:$S$111,2,FALSE)</f>
        <v>0</v>
      </c>
    </row>
    <row r="20" spans="1:20" ht="20.149999999999999" customHeight="1">
      <c r="A20" s="94"/>
      <c r="B20" s="122" t="str">
        <f t="shared" ref="B20:B21" si="1">IF(K20=0,"",K20)</f>
        <v/>
      </c>
      <c r="C20" s="123"/>
      <c r="D20" s="101"/>
      <c r="E20" s="101"/>
      <c r="F20" s="2" t="str">
        <f>IF(D20="","","～")</f>
        <v/>
      </c>
      <c r="G20" s="41"/>
      <c r="H20" s="52" t="s">
        <v>45</v>
      </c>
      <c r="I20" s="126">
        <f>VLOOKUP(B15,'（様式２）年間指導計画書（記入用）'!$B$12:$S$111,10,FALSE)</f>
        <v>0</v>
      </c>
      <c r="J20" s="127"/>
      <c r="K20" s="1">
        <f>VLOOKUP(B15,'（様式２）年間指導計画書（記入用）'!$B$12:$S$111,3,FALSE)</f>
        <v>0</v>
      </c>
    </row>
    <row r="21" spans="1:20" ht="20.149999999999999" customHeight="1" thickBot="1">
      <c r="A21" s="95"/>
      <c r="B21" s="130" t="str">
        <f t="shared" si="1"/>
        <v/>
      </c>
      <c r="C21" s="131"/>
      <c r="D21" s="101"/>
      <c r="E21" s="101"/>
      <c r="F21" s="2" t="str">
        <f>IF(D21="","","～")</f>
        <v/>
      </c>
      <c r="G21" s="41"/>
      <c r="H21" s="102"/>
      <c r="I21" s="128"/>
      <c r="J21" s="129"/>
      <c r="K21" s="1">
        <f>VLOOKUP(B15,'（様式２）年間指導計画書（記入用）'!$B$12:$S$111,4,FALSE)</f>
        <v>0</v>
      </c>
    </row>
    <row r="22" spans="1:20" ht="20.149999999999999" customHeight="1" thickTop="1">
      <c r="A22" s="109" t="s">
        <v>46</v>
      </c>
      <c r="B22" s="110"/>
      <c r="C22" s="110"/>
      <c r="D22" s="110"/>
      <c r="E22" s="110"/>
      <c r="F22" s="110"/>
      <c r="G22" s="110"/>
      <c r="H22" s="110"/>
      <c r="I22" s="110"/>
      <c r="J22" s="111"/>
    </row>
    <row r="23" spans="1:20" ht="170.15" customHeight="1" thickBot="1">
      <c r="A23" s="112"/>
      <c r="B23" s="113"/>
      <c r="C23" s="113"/>
      <c r="D23" s="113"/>
      <c r="E23" s="113"/>
      <c r="F23" s="113"/>
      <c r="G23" s="113"/>
      <c r="H23" s="113"/>
      <c r="I23" s="113"/>
      <c r="J23" s="114"/>
    </row>
    <row r="24" spans="1:20" ht="16.5">
      <c r="A24" s="78" t="s">
        <v>47</v>
      </c>
      <c r="B24" s="78"/>
      <c r="C24" s="78"/>
      <c r="D24" s="78"/>
      <c r="E24" s="78"/>
      <c r="F24" s="78"/>
      <c r="G24" s="78"/>
      <c r="H24" s="78"/>
      <c r="I24" s="78"/>
      <c r="J24" s="78"/>
    </row>
    <row r="25" spans="1:20" ht="12" customHeight="1" thickBot="1">
      <c r="A25" s="23"/>
      <c r="B25" s="23"/>
      <c r="C25" s="23"/>
      <c r="D25" s="23"/>
      <c r="E25" s="23"/>
      <c r="F25" s="23"/>
      <c r="G25" s="23"/>
      <c r="H25" s="23"/>
      <c r="I25" s="23"/>
      <c r="J25" s="23"/>
    </row>
    <row r="26" spans="1:20" ht="25" customHeight="1" thickBot="1">
      <c r="A26" s="2"/>
      <c r="B26" s="2"/>
      <c r="C26" s="2"/>
      <c r="D26" s="24" t="s">
        <v>48</v>
      </c>
      <c r="E26" s="132">
        <f>$E$3</f>
        <v>1</v>
      </c>
      <c r="F26" s="132"/>
      <c r="G26" s="19" t="s">
        <v>49</v>
      </c>
      <c r="H26" s="132" t="str">
        <f>$H$3</f>
        <v>〇〇　〇〇</v>
      </c>
      <c r="I26" s="132"/>
      <c r="J26" s="133"/>
    </row>
    <row r="27" spans="1:20" ht="12" customHeight="1">
      <c r="A27" s="2"/>
      <c r="B27" s="2"/>
      <c r="C27" s="2"/>
      <c r="D27" s="2"/>
      <c r="E27" s="2"/>
      <c r="F27" s="2"/>
      <c r="G27" s="2"/>
      <c r="H27" s="2"/>
      <c r="I27" s="2"/>
      <c r="J27" s="2"/>
    </row>
    <row r="28" spans="1:20" ht="13.5" thickBot="1">
      <c r="A28" s="2" t="s">
        <v>5</v>
      </c>
      <c r="B28" s="18">
        <f>B15+1</f>
        <v>37</v>
      </c>
      <c r="C28" s="18"/>
      <c r="L28" s="2">
        <f>B28</f>
        <v>37</v>
      </c>
      <c r="M28" s="31" t="str">
        <f>B32</f>
        <v/>
      </c>
      <c r="N28" s="31" t="str">
        <f>B33</f>
        <v/>
      </c>
      <c r="O28" s="31" t="str">
        <f>B34</f>
        <v/>
      </c>
      <c r="P28" s="1" t="str">
        <f>B30</f>
        <v/>
      </c>
      <c r="Q28" s="32">
        <f>I33</f>
        <v>0</v>
      </c>
      <c r="R28" s="2" t="str">
        <f>IF(B29=$R$4,G29,"")</f>
        <v/>
      </c>
      <c r="S28" s="2" t="str">
        <f>IF(B29=$S$4,G29,"")</f>
        <v/>
      </c>
      <c r="T28" s="2" t="str">
        <f>IF(A36="","","○")</f>
        <v/>
      </c>
    </row>
    <row r="29" spans="1:20" ht="20.149999999999999" customHeight="1">
      <c r="A29" s="25" t="s">
        <v>4</v>
      </c>
      <c r="B29" s="28" t="str">
        <f>IF(B28="","",VLOOKUP(B28,'（様式２）年間指導計画書（記入用）'!$B$12:$U$111,15,FALSE))</f>
        <v/>
      </c>
      <c r="C29" s="29" t="s">
        <v>50</v>
      </c>
      <c r="D29" s="89" t="s">
        <v>19</v>
      </c>
      <c r="E29" s="89"/>
      <c r="F29" s="89"/>
      <c r="G29" s="30">
        <f>IF(B28="","",VLOOKUP(B28,'（様式２）年間指導計画書（記入用）'!$B$12:$S$111,17,FALSE))</f>
        <v>0</v>
      </c>
      <c r="H29" s="89" t="s">
        <v>41</v>
      </c>
      <c r="I29" s="89" t="s">
        <v>42</v>
      </c>
      <c r="J29" s="26" t="s">
        <v>43</v>
      </c>
    </row>
    <row r="30" spans="1:20" ht="20.149999999999999" customHeight="1">
      <c r="A30" s="90" t="s">
        <v>0</v>
      </c>
      <c r="B30" s="134" t="str">
        <f>IF(B28="","",VLOOKUP(B28,'（様式２）年間指導計画書（記入用）'!$B$12:$S$111,5,FALSE))</f>
        <v/>
      </c>
      <c r="C30" s="134"/>
      <c r="D30" s="134"/>
      <c r="E30" s="134"/>
      <c r="F30" s="134"/>
      <c r="G30" s="134"/>
      <c r="H30" s="52"/>
      <c r="I30" s="52"/>
      <c r="J30" s="27" t="s">
        <v>44</v>
      </c>
    </row>
    <row r="31" spans="1:20" ht="20.149999999999999" customHeight="1">
      <c r="A31" s="90"/>
      <c r="B31" s="135">
        <f>IF(B28="","",VLOOKUP(B28,'（様式２）年間指導計画書（記入用）'!$B$12:$S$111,14,FALSE))</f>
        <v>0</v>
      </c>
      <c r="C31" s="135"/>
      <c r="D31" s="135"/>
      <c r="E31" s="135"/>
      <c r="F31" s="135"/>
      <c r="G31" s="135"/>
      <c r="H31" s="52" t="s">
        <v>21</v>
      </c>
      <c r="I31" s="52" t="s">
        <v>21</v>
      </c>
      <c r="J31" s="93" t="s">
        <v>21</v>
      </c>
    </row>
    <row r="32" spans="1:20" ht="20.149999999999999" customHeight="1">
      <c r="A32" s="94" t="s">
        <v>1</v>
      </c>
      <c r="B32" s="120" t="str">
        <f>IF(K32=0,"",K32)</f>
        <v/>
      </c>
      <c r="C32" s="121"/>
      <c r="D32" s="98"/>
      <c r="E32" s="98"/>
      <c r="F32" s="17" t="s">
        <v>38</v>
      </c>
      <c r="G32" s="42"/>
      <c r="H32" s="52"/>
      <c r="I32" s="52"/>
      <c r="J32" s="93"/>
      <c r="K32" s="1">
        <f>VLOOKUP(B28,'（様式２）年間指導計画書（記入用）'!$B$12:$S$111,2,FALSE)</f>
        <v>0</v>
      </c>
    </row>
    <row r="33" spans="1:20" ht="20.149999999999999" customHeight="1">
      <c r="A33" s="94"/>
      <c r="B33" s="122" t="str">
        <f t="shared" ref="B33:B34" si="2">IF(K33=0,"",K33)</f>
        <v/>
      </c>
      <c r="C33" s="123"/>
      <c r="D33" s="101"/>
      <c r="E33" s="101"/>
      <c r="F33" s="2" t="str">
        <f>IF(D33="","","～")</f>
        <v/>
      </c>
      <c r="G33" s="41"/>
      <c r="H33" s="52" t="s">
        <v>45</v>
      </c>
      <c r="I33" s="126">
        <f>VLOOKUP(B28,'（様式２）年間指導計画書（記入用）'!$B$12:$S$111,10,FALSE)</f>
        <v>0</v>
      </c>
      <c r="J33" s="127"/>
      <c r="K33" s="1">
        <f>VLOOKUP(B28,'（様式２）年間指導計画書（記入用）'!$B$12:$S$111,3,FALSE)</f>
        <v>0</v>
      </c>
    </row>
    <row r="34" spans="1:20" ht="20.149999999999999" customHeight="1" thickBot="1">
      <c r="A34" s="95"/>
      <c r="B34" s="130" t="str">
        <f t="shared" si="2"/>
        <v/>
      </c>
      <c r="C34" s="131"/>
      <c r="D34" s="101"/>
      <c r="E34" s="101"/>
      <c r="F34" s="2" t="str">
        <f>IF(D34="","","～")</f>
        <v/>
      </c>
      <c r="G34" s="41"/>
      <c r="H34" s="102"/>
      <c r="I34" s="128"/>
      <c r="J34" s="129"/>
      <c r="K34" s="1">
        <f>VLOOKUP(B28,'（様式２）年間指導計画書（記入用）'!$B$12:$S$111,4,FALSE)</f>
        <v>0</v>
      </c>
    </row>
    <row r="35" spans="1:20" ht="20.149999999999999" customHeight="1" thickTop="1">
      <c r="A35" s="109" t="s">
        <v>46</v>
      </c>
      <c r="B35" s="110"/>
      <c r="C35" s="110"/>
      <c r="D35" s="110"/>
      <c r="E35" s="110"/>
      <c r="F35" s="110"/>
      <c r="G35" s="110"/>
      <c r="H35" s="110"/>
      <c r="I35" s="110"/>
      <c r="J35" s="111"/>
    </row>
    <row r="36" spans="1:20" ht="170.15" customHeight="1" thickBot="1">
      <c r="A36" s="112"/>
      <c r="B36" s="113"/>
      <c r="C36" s="113"/>
      <c r="D36" s="113"/>
      <c r="E36" s="113"/>
      <c r="F36" s="113"/>
      <c r="G36" s="113"/>
      <c r="H36" s="113"/>
      <c r="I36" s="113"/>
      <c r="J36" s="114"/>
    </row>
    <row r="37" spans="1:20" ht="20.149999999999999" customHeight="1"/>
    <row r="38" spans="1:20" ht="13.5" thickBot="1">
      <c r="A38" s="2" t="s">
        <v>5</v>
      </c>
      <c r="B38" s="18">
        <f>B28+1</f>
        <v>38</v>
      </c>
      <c r="C38" s="18"/>
      <c r="L38" s="2">
        <f>B38</f>
        <v>38</v>
      </c>
      <c r="M38" s="31" t="str">
        <f>B42</f>
        <v/>
      </c>
      <c r="N38" s="31" t="str">
        <f>B43</f>
        <v/>
      </c>
      <c r="O38" s="31" t="str">
        <f>B44</f>
        <v/>
      </c>
      <c r="P38" s="1" t="str">
        <f>B40</f>
        <v/>
      </c>
      <c r="Q38" s="32">
        <f>I43</f>
        <v>0</v>
      </c>
      <c r="R38" s="2" t="str">
        <f>IF(B39=$R$4,G39,"")</f>
        <v/>
      </c>
      <c r="S38" s="2" t="str">
        <f>IF(B39=$S$4,G39,"")</f>
        <v/>
      </c>
      <c r="T38" s="2" t="str">
        <f>IF(A46="","","○")</f>
        <v/>
      </c>
    </row>
    <row r="39" spans="1:20" ht="20.149999999999999" customHeight="1">
      <c r="A39" s="25" t="s">
        <v>4</v>
      </c>
      <c r="B39" s="28" t="str">
        <f>IF(B38="","",VLOOKUP(B38,'（様式２）年間指導計画書（記入用）'!$B$12:$U$111,15,FALSE))</f>
        <v/>
      </c>
      <c r="C39" s="29" t="s">
        <v>50</v>
      </c>
      <c r="D39" s="89" t="s">
        <v>19</v>
      </c>
      <c r="E39" s="89"/>
      <c r="F39" s="89"/>
      <c r="G39" s="30">
        <f>IF(B38="","",VLOOKUP(B38,'（様式２）年間指導計画書（記入用）'!$B$12:$S$111,17,FALSE))</f>
        <v>0</v>
      </c>
      <c r="H39" s="89" t="s">
        <v>41</v>
      </c>
      <c r="I39" s="89" t="s">
        <v>42</v>
      </c>
      <c r="J39" s="26" t="s">
        <v>43</v>
      </c>
    </row>
    <row r="40" spans="1:20" ht="20.149999999999999" customHeight="1">
      <c r="A40" s="90" t="s">
        <v>0</v>
      </c>
      <c r="B40" s="134" t="str">
        <f>IF(B38="","",VLOOKUP(B38,'（様式２）年間指導計画書（記入用）'!$B$12:$S$111,5,FALSE))</f>
        <v/>
      </c>
      <c r="C40" s="134"/>
      <c r="D40" s="134"/>
      <c r="E40" s="134"/>
      <c r="F40" s="134"/>
      <c r="G40" s="134"/>
      <c r="H40" s="52"/>
      <c r="I40" s="52"/>
      <c r="J40" s="27" t="s">
        <v>44</v>
      </c>
    </row>
    <row r="41" spans="1:20" ht="20.149999999999999" customHeight="1">
      <c r="A41" s="90"/>
      <c r="B41" s="135">
        <f>IF(B38="","",VLOOKUP(B38,'（様式２）年間指導計画書（記入用）'!$B$12:$S$111,14,FALSE))</f>
        <v>0</v>
      </c>
      <c r="C41" s="135"/>
      <c r="D41" s="135"/>
      <c r="E41" s="135"/>
      <c r="F41" s="135"/>
      <c r="G41" s="135"/>
      <c r="H41" s="52" t="s">
        <v>21</v>
      </c>
      <c r="I41" s="52" t="s">
        <v>21</v>
      </c>
      <c r="J41" s="93" t="s">
        <v>21</v>
      </c>
    </row>
    <row r="42" spans="1:20" ht="20.149999999999999" customHeight="1">
      <c r="A42" s="94" t="s">
        <v>1</v>
      </c>
      <c r="B42" s="120" t="str">
        <f>IF(K42=0,"",K42)</f>
        <v/>
      </c>
      <c r="C42" s="121"/>
      <c r="D42" s="98"/>
      <c r="E42" s="98"/>
      <c r="F42" s="17" t="s">
        <v>38</v>
      </c>
      <c r="G42" s="42"/>
      <c r="H42" s="52"/>
      <c r="I42" s="52"/>
      <c r="J42" s="93"/>
      <c r="K42" s="1">
        <f>VLOOKUP(B38,'（様式２）年間指導計画書（記入用）'!$B$12:$S$111,2,FALSE)</f>
        <v>0</v>
      </c>
    </row>
    <row r="43" spans="1:20" ht="20.149999999999999" customHeight="1">
      <c r="A43" s="94"/>
      <c r="B43" s="122" t="str">
        <f t="shared" ref="B43:B44" si="3">IF(K43=0,"",K43)</f>
        <v/>
      </c>
      <c r="C43" s="123"/>
      <c r="D43" s="101"/>
      <c r="E43" s="101"/>
      <c r="F43" s="2" t="str">
        <f>IF(D43="","","～")</f>
        <v/>
      </c>
      <c r="G43" s="41"/>
      <c r="H43" s="52" t="s">
        <v>45</v>
      </c>
      <c r="I43" s="126">
        <f>VLOOKUP(B38,'（様式２）年間指導計画書（記入用）'!$B$12:$S$111,10,FALSE)</f>
        <v>0</v>
      </c>
      <c r="J43" s="127"/>
      <c r="K43" s="1">
        <f>VLOOKUP(B38,'（様式２）年間指導計画書（記入用）'!$B$12:$S$111,3,FALSE)</f>
        <v>0</v>
      </c>
    </row>
    <row r="44" spans="1:20" ht="20.149999999999999" customHeight="1" thickBot="1">
      <c r="A44" s="95"/>
      <c r="B44" s="130" t="str">
        <f t="shared" si="3"/>
        <v/>
      </c>
      <c r="C44" s="131"/>
      <c r="D44" s="101"/>
      <c r="E44" s="101"/>
      <c r="F44" s="2" t="str">
        <f>IF(D44="","","～")</f>
        <v/>
      </c>
      <c r="G44" s="41"/>
      <c r="H44" s="102"/>
      <c r="I44" s="128"/>
      <c r="J44" s="129"/>
      <c r="K44" s="1">
        <f>VLOOKUP(B38,'（様式２）年間指導計画書（記入用）'!$B$12:$S$111,4,FALSE)</f>
        <v>0</v>
      </c>
    </row>
    <row r="45" spans="1:20" ht="20.149999999999999" customHeight="1" thickTop="1">
      <c r="A45" s="109" t="s">
        <v>46</v>
      </c>
      <c r="B45" s="110"/>
      <c r="C45" s="110"/>
      <c r="D45" s="110"/>
      <c r="E45" s="110"/>
      <c r="F45" s="110"/>
      <c r="G45" s="110"/>
      <c r="H45" s="110"/>
      <c r="I45" s="110"/>
      <c r="J45" s="111"/>
    </row>
    <row r="46" spans="1:20" ht="170.15" customHeight="1" thickBot="1">
      <c r="A46" s="112"/>
      <c r="B46" s="113"/>
      <c r="C46" s="113"/>
      <c r="D46" s="113"/>
      <c r="E46" s="113"/>
      <c r="F46" s="113"/>
      <c r="G46" s="113"/>
      <c r="H46" s="113"/>
      <c r="I46" s="113"/>
      <c r="J46" s="114"/>
    </row>
    <row r="47" spans="1:20" ht="16.5">
      <c r="A47" s="78" t="s">
        <v>47</v>
      </c>
      <c r="B47" s="78"/>
      <c r="C47" s="78"/>
      <c r="D47" s="78"/>
      <c r="E47" s="78"/>
      <c r="F47" s="78"/>
      <c r="G47" s="78"/>
      <c r="H47" s="78"/>
      <c r="I47" s="78"/>
      <c r="J47" s="78"/>
    </row>
    <row r="48" spans="1:20" ht="12" customHeight="1" thickBot="1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20" ht="25" customHeight="1" thickBot="1">
      <c r="A49" s="2"/>
      <c r="B49" s="2"/>
      <c r="C49" s="2"/>
      <c r="D49" s="24" t="s">
        <v>48</v>
      </c>
      <c r="E49" s="132">
        <f>$E$3</f>
        <v>1</v>
      </c>
      <c r="F49" s="132"/>
      <c r="G49" s="19" t="s">
        <v>49</v>
      </c>
      <c r="H49" s="132" t="str">
        <f>$H$3</f>
        <v>〇〇　〇〇</v>
      </c>
      <c r="I49" s="132"/>
      <c r="J49" s="133"/>
    </row>
    <row r="50" spans="1:20" ht="12" customHeight="1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20" ht="13.5" thickBot="1">
      <c r="A51" s="2" t="s">
        <v>5</v>
      </c>
      <c r="B51" s="18">
        <f>B38+1</f>
        <v>39</v>
      </c>
      <c r="C51" s="18"/>
      <c r="L51" s="2">
        <f>B51</f>
        <v>39</v>
      </c>
      <c r="M51" s="31" t="str">
        <f>B55</f>
        <v/>
      </c>
      <c r="N51" s="31" t="str">
        <f>B56</f>
        <v/>
      </c>
      <c r="O51" s="31" t="str">
        <f>B57</f>
        <v/>
      </c>
      <c r="P51" s="1" t="str">
        <f>B53</f>
        <v/>
      </c>
      <c r="Q51" s="32">
        <f>I56</f>
        <v>0</v>
      </c>
      <c r="R51" s="2" t="str">
        <f>IF(B52=$R$4,G52,"")</f>
        <v/>
      </c>
      <c r="S51" s="2" t="str">
        <f>IF(B52=$S$4,G52,"")</f>
        <v/>
      </c>
      <c r="T51" s="2" t="str">
        <f>IF(A59="","","○")</f>
        <v/>
      </c>
    </row>
    <row r="52" spans="1:20" ht="20.149999999999999" customHeight="1">
      <c r="A52" s="25" t="s">
        <v>4</v>
      </c>
      <c r="B52" s="28" t="str">
        <f>IF(B51="","",VLOOKUP(B51,'（様式２）年間指導計画書（記入用）'!$B$12:$U$111,15,FALSE))</f>
        <v/>
      </c>
      <c r="C52" s="29" t="s">
        <v>50</v>
      </c>
      <c r="D52" s="89" t="s">
        <v>19</v>
      </c>
      <c r="E52" s="89"/>
      <c r="F52" s="89"/>
      <c r="G52" s="30">
        <f>IF(B51="","",VLOOKUP(B51,'（様式２）年間指導計画書（記入用）'!$B$12:$S$111,17,FALSE))</f>
        <v>0</v>
      </c>
      <c r="H52" s="89" t="s">
        <v>41</v>
      </c>
      <c r="I52" s="89" t="s">
        <v>42</v>
      </c>
      <c r="J52" s="26" t="s">
        <v>43</v>
      </c>
    </row>
    <row r="53" spans="1:20" ht="20.149999999999999" customHeight="1">
      <c r="A53" s="90" t="s">
        <v>0</v>
      </c>
      <c r="B53" s="134" t="str">
        <f>IF(B51="","",VLOOKUP(B51,'（様式２）年間指導計画書（記入用）'!$B$12:$S$111,5,FALSE))</f>
        <v/>
      </c>
      <c r="C53" s="134"/>
      <c r="D53" s="134"/>
      <c r="E53" s="134"/>
      <c r="F53" s="134"/>
      <c r="G53" s="134"/>
      <c r="H53" s="52"/>
      <c r="I53" s="52"/>
      <c r="J53" s="27" t="s">
        <v>44</v>
      </c>
    </row>
    <row r="54" spans="1:20" ht="20.149999999999999" customHeight="1">
      <c r="A54" s="90"/>
      <c r="B54" s="135">
        <f>IF(B51="","",VLOOKUP(B51,'（様式２）年間指導計画書（記入用）'!$B$12:$S$111,14,FALSE))</f>
        <v>0</v>
      </c>
      <c r="C54" s="135"/>
      <c r="D54" s="135"/>
      <c r="E54" s="135"/>
      <c r="F54" s="135"/>
      <c r="G54" s="135"/>
      <c r="H54" s="52" t="s">
        <v>21</v>
      </c>
      <c r="I54" s="52" t="s">
        <v>21</v>
      </c>
      <c r="J54" s="93" t="s">
        <v>21</v>
      </c>
    </row>
    <row r="55" spans="1:20" ht="20.149999999999999" customHeight="1">
      <c r="A55" s="94" t="s">
        <v>1</v>
      </c>
      <c r="B55" s="120" t="str">
        <f>IF(K55=0,"",K55)</f>
        <v/>
      </c>
      <c r="C55" s="121"/>
      <c r="D55" s="98"/>
      <c r="E55" s="98"/>
      <c r="F55" s="17" t="s">
        <v>38</v>
      </c>
      <c r="G55" s="42"/>
      <c r="H55" s="52"/>
      <c r="I55" s="52"/>
      <c r="J55" s="93"/>
      <c r="K55" s="1">
        <f>VLOOKUP(B51,'（様式２）年間指導計画書（記入用）'!$B$12:$S$111,2,FALSE)</f>
        <v>0</v>
      </c>
    </row>
    <row r="56" spans="1:20" ht="20.149999999999999" customHeight="1">
      <c r="A56" s="94"/>
      <c r="B56" s="122" t="str">
        <f t="shared" ref="B56:B57" si="4">IF(K56=0,"",K56)</f>
        <v/>
      </c>
      <c r="C56" s="123"/>
      <c r="D56" s="101"/>
      <c r="E56" s="101"/>
      <c r="F56" s="2" t="str">
        <f>IF(D56="","","～")</f>
        <v/>
      </c>
      <c r="G56" s="41"/>
      <c r="H56" s="52" t="s">
        <v>45</v>
      </c>
      <c r="I56" s="126">
        <f>VLOOKUP(B51,'（様式２）年間指導計画書（記入用）'!$B$12:$S$111,10,FALSE)</f>
        <v>0</v>
      </c>
      <c r="J56" s="127"/>
      <c r="K56" s="1">
        <f>VLOOKUP(B51,'（様式２）年間指導計画書（記入用）'!$B$12:$S$111,3,FALSE)</f>
        <v>0</v>
      </c>
    </row>
    <row r="57" spans="1:20" ht="20.149999999999999" customHeight="1" thickBot="1">
      <c r="A57" s="95"/>
      <c r="B57" s="130" t="str">
        <f t="shared" si="4"/>
        <v/>
      </c>
      <c r="C57" s="131"/>
      <c r="D57" s="101"/>
      <c r="E57" s="101"/>
      <c r="F57" s="2" t="str">
        <f>IF(D57="","","～")</f>
        <v/>
      </c>
      <c r="G57" s="41"/>
      <c r="H57" s="102"/>
      <c r="I57" s="128"/>
      <c r="J57" s="129"/>
      <c r="K57" s="1">
        <f>VLOOKUP(B51,'（様式２）年間指導計画書（記入用）'!$B$12:$S$111,4,FALSE)</f>
        <v>0</v>
      </c>
    </row>
    <row r="58" spans="1:20" ht="20.149999999999999" customHeight="1" thickTop="1">
      <c r="A58" s="109" t="s">
        <v>46</v>
      </c>
      <c r="B58" s="110"/>
      <c r="C58" s="110"/>
      <c r="D58" s="110"/>
      <c r="E58" s="110"/>
      <c r="F58" s="110"/>
      <c r="G58" s="110"/>
      <c r="H58" s="110"/>
      <c r="I58" s="110"/>
      <c r="J58" s="111"/>
    </row>
    <row r="59" spans="1:20" ht="170.15" customHeight="1" thickBot="1">
      <c r="A59" s="112"/>
      <c r="B59" s="113"/>
      <c r="C59" s="113"/>
      <c r="D59" s="113"/>
      <c r="E59" s="113"/>
      <c r="F59" s="113"/>
      <c r="G59" s="113"/>
      <c r="H59" s="113"/>
      <c r="I59" s="113"/>
      <c r="J59" s="114"/>
    </row>
    <row r="60" spans="1:20" ht="20.149999999999999" customHeight="1"/>
    <row r="61" spans="1:20" ht="13.5" thickBot="1">
      <c r="A61" s="2" t="s">
        <v>5</v>
      </c>
      <c r="B61" s="18">
        <f>B51+1</f>
        <v>40</v>
      </c>
      <c r="C61" s="18"/>
      <c r="L61" s="2">
        <f>B61</f>
        <v>40</v>
      </c>
      <c r="M61" s="31" t="str">
        <f>B65</f>
        <v/>
      </c>
      <c r="N61" s="31" t="str">
        <f>B66</f>
        <v/>
      </c>
      <c r="O61" s="31" t="str">
        <f>B67</f>
        <v/>
      </c>
      <c r="P61" s="1" t="str">
        <f>B63</f>
        <v/>
      </c>
      <c r="Q61" s="32">
        <f>I66</f>
        <v>0</v>
      </c>
      <c r="R61" s="2" t="str">
        <f>IF(B62=$R$4,G62,"")</f>
        <v/>
      </c>
      <c r="S61" s="2" t="str">
        <f>IF(B62=$S$4,G62,"")</f>
        <v/>
      </c>
      <c r="T61" s="2" t="str">
        <f>IF(A69="","","○")</f>
        <v/>
      </c>
    </row>
    <row r="62" spans="1:20" ht="20.149999999999999" customHeight="1">
      <c r="A62" s="25" t="s">
        <v>4</v>
      </c>
      <c r="B62" s="28" t="str">
        <f>IF(B61="","",VLOOKUP(B61,'（様式２）年間指導計画書（記入用）'!$B$12:$U$111,15,FALSE))</f>
        <v/>
      </c>
      <c r="C62" s="29" t="s">
        <v>50</v>
      </c>
      <c r="D62" s="89" t="s">
        <v>19</v>
      </c>
      <c r="E62" s="89"/>
      <c r="F62" s="89"/>
      <c r="G62" s="30">
        <f>IF(B61="","",VLOOKUP(B61,'（様式２）年間指導計画書（記入用）'!$B$12:$S$111,17,FALSE))</f>
        <v>0</v>
      </c>
      <c r="H62" s="89" t="s">
        <v>41</v>
      </c>
      <c r="I62" s="89" t="s">
        <v>42</v>
      </c>
      <c r="J62" s="26" t="s">
        <v>43</v>
      </c>
    </row>
    <row r="63" spans="1:20" ht="20.149999999999999" customHeight="1">
      <c r="A63" s="90" t="s">
        <v>0</v>
      </c>
      <c r="B63" s="134" t="str">
        <f>IF(B61="","",VLOOKUP(B61,'（様式２）年間指導計画書（記入用）'!$B$12:$S$111,5,FALSE))</f>
        <v/>
      </c>
      <c r="C63" s="134"/>
      <c r="D63" s="134"/>
      <c r="E63" s="134"/>
      <c r="F63" s="134"/>
      <c r="G63" s="134"/>
      <c r="H63" s="52"/>
      <c r="I63" s="52"/>
      <c r="J63" s="27" t="s">
        <v>44</v>
      </c>
    </row>
    <row r="64" spans="1:20" ht="20.149999999999999" customHeight="1">
      <c r="A64" s="90"/>
      <c r="B64" s="135">
        <f>IF(B61="","",VLOOKUP(B61,'（様式２）年間指導計画書（記入用）'!$B$12:$S$111,14,FALSE))</f>
        <v>0</v>
      </c>
      <c r="C64" s="135"/>
      <c r="D64" s="135"/>
      <c r="E64" s="135"/>
      <c r="F64" s="135"/>
      <c r="G64" s="135"/>
      <c r="H64" s="52" t="s">
        <v>21</v>
      </c>
      <c r="I64" s="52" t="s">
        <v>21</v>
      </c>
      <c r="J64" s="93" t="s">
        <v>21</v>
      </c>
    </row>
    <row r="65" spans="1:20" ht="20.149999999999999" customHeight="1">
      <c r="A65" s="94" t="s">
        <v>1</v>
      </c>
      <c r="B65" s="120" t="str">
        <f>IF(K65=0,"",K65)</f>
        <v/>
      </c>
      <c r="C65" s="121"/>
      <c r="D65" s="98"/>
      <c r="E65" s="98"/>
      <c r="F65" s="17" t="s">
        <v>38</v>
      </c>
      <c r="G65" s="42"/>
      <c r="H65" s="52"/>
      <c r="I65" s="52"/>
      <c r="J65" s="93"/>
      <c r="K65" s="1">
        <f>VLOOKUP(B61,'（様式２）年間指導計画書（記入用）'!$B$12:$S$111,2,FALSE)</f>
        <v>0</v>
      </c>
    </row>
    <row r="66" spans="1:20" ht="20.149999999999999" customHeight="1">
      <c r="A66" s="94"/>
      <c r="B66" s="122" t="str">
        <f t="shared" ref="B66:B67" si="5">IF(K66=0,"",K66)</f>
        <v/>
      </c>
      <c r="C66" s="123"/>
      <c r="D66" s="101"/>
      <c r="E66" s="101"/>
      <c r="F66" s="2" t="str">
        <f>IF(D66="","","～")</f>
        <v/>
      </c>
      <c r="G66" s="41"/>
      <c r="H66" s="52" t="s">
        <v>45</v>
      </c>
      <c r="I66" s="126">
        <f>VLOOKUP(B61,'（様式２）年間指導計画書（記入用）'!$B$12:$S$111,10,FALSE)</f>
        <v>0</v>
      </c>
      <c r="J66" s="127"/>
      <c r="K66" s="1">
        <f>VLOOKUP(B61,'（様式２）年間指導計画書（記入用）'!$B$12:$S$111,3,FALSE)</f>
        <v>0</v>
      </c>
    </row>
    <row r="67" spans="1:20" ht="20.149999999999999" customHeight="1" thickBot="1">
      <c r="A67" s="95"/>
      <c r="B67" s="130" t="str">
        <f t="shared" si="5"/>
        <v/>
      </c>
      <c r="C67" s="131"/>
      <c r="D67" s="101"/>
      <c r="E67" s="101"/>
      <c r="F67" s="2" t="str">
        <f>IF(D67="","","～")</f>
        <v/>
      </c>
      <c r="G67" s="41"/>
      <c r="H67" s="102"/>
      <c r="I67" s="128"/>
      <c r="J67" s="129"/>
      <c r="K67" s="1">
        <f>VLOOKUP(B61,'（様式２）年間指導計画書（記入用）'!$B$12:$S$111,4,FALSE)</f>
        <v>0</v>
      </c>
    </row>
    <row r="68" spans="1:20" ht="20.149999999999999" customHeight="1" thickTop="1">
      <c r="A68" s="109" t="s">
        <v>46</v>
      </c>
      <c r="B68" s="110"/>
      <c r="C68" s="110"/>
      <c r="D68" s="110"/>
      <c r="E68" s="110"/>
      <c r="F68" s="110"/>
      <c r="G68" s="110"/>
      <c r="H68" s="110"/>
      <c r="I68" s="110"/>
      <c r="J68" s="111"/>
    </row>
    <row r="69" spans="1:20" ht="170.15" customHeight="1" thickBot="1">
      <c r="A69" s="112"/>
      <c r="B69" s="113"/>
      <c r="C69" s="113"/>
      <c r="D69" s="113"/>
      <c r="E69" s="113"/>
      <c r="F69" s="113"/>
      <c r="G69" s="113"/>
      <c r="H69" s="113"/>
      <c r="I69" s="113"/>
      <c r="J69" s="114"/>
    </row>
    <row r="70" spans="1:20" ht="16.5">
      <c r="A70" s="78" t="s">
        <v>47</v>
      </c>
      <c r="B70" s="78"/>
      <c r="C70" s="78"/>
      <c r="D70" s="78"/>
      <c r="E70" s="78"/>
      <c r="F70" s="78"/>
      <c r="G70" s="78"/>
      <c r="H70" s="78"/>
      <c r="I70" s="78"/>
      <c r="J70" s="78"/>
    </row>
    <row r="71" spans="1:20" ht="12" customHeight="1" thickBot="1">
      <c r="A71" s="23"/>
      <c r="B71" s="23"/>
      <c r="C71" s="23"/>
      <c r="D71" s="23"/>
      <c r="E71" s="23"/>
      <c r="F71" s="23"/>
      <c r="G71" s="23"/>
      <c r="H71" s="23"/>
      <c r="I71" s="23"/>
      <c r="J71" s="23"/>
    </row>
    <row r="72" spans="1:20" ht="25" customHeight="1" thickBot="1">
      <c r="A72" s="2"/>
      <c r="B72" s="2"/>
      <c r="C72" s="2"/>
      <c r="D72" s="24" t="s">
        <v>48</v>
      </c>
      <c r="E72" s="132">
        <f>$E$3</f>
        <v>1</v>
      </c>
      <c r="F72" s="132"/>
      <c r="G72" s="19" t="s">
        <v>49</v>
      </c>
      <c r="H72" s="132" t="str">
        <f>$H$3</f>
        <v>〇〇　〇〇</v>
      </c>
      <c r="I72" s="132"/>
      <c r="J72" s="133"/>
    </row>
    <row r="73" spans="1:20" ht="12" customHeight="1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20" ht="13.5" thickBot="1">
      <c r="A74" s="2" t="s">
        <v>5</v>
      </c>
      <c r="B74" s="18">
        <f>B61+1</f>
        <v>41</v>
      </c>
      <c r="C74" s="18"/>
      <c r="L74" s="2">
        <f>B74</f>
        <v>41</v>
      </c>
      <c r="M74" s="31" t="str">
        <f>B78</f>
        <v/>
      </c>
      <c r="N74" s="31" t="str">
        <f>B79</f>
        <v/>
      </c>
      <c r="O74" s="31" t="str">
        <f>B80</f>
        <v/>
      </c>
      <c r="P74" s="1" t="str">
        <f>B76</f>
        <v/>
      </c>
      <c r="Q74" s="32">
        <f>I79</f>
        <v>0</v>
      </c>
      <c r="R74" s="2" t="str">
        <f>IF(B75=$R$4,G75,"")</f>
        <v/>
      </c>
      <c r="S74" s="2" t="str">
        <f>IF(B75=$S$4,G75,"")</f>
        <v/>
      </c>
      <c r="T74" s="2" t="str">
        <f>IF(A82="","","○")</f>
        <v/>
      </c>
    </row>
    <row r="75" spans="1:20" ht="20.149999999999999" customHeight="1">
      <c r="A75" s="25" t="s">
        <v>4</v>
      </c>
      <c r="B75" s="28" t="str">
        <f>IF(B74="","",VLOOKUP(B74,'（様式２）年間指導計画書（記入用）'!$B$12:$U$111,15,FALSE))</f>
        <v/>
      </c>
      <c r="C75" s="29" t="s">
        <v>50</v>
      </c>
      <c r="D75" s="89" t="s">
        <v>19</v>
      </c>
      <c r="E75" s="89"/>
      <c r="F75" s="89"/>
      <c r="G75" s="30">
        <f>IF(B74="","",VLOOKUP(B74,'（様式２）年間指導計画書（記入用）'!$B$12:$S$111,17,FALSE))</f>
        <v>0</v>
      </c>
      <c r="H75" s="89" t="s">
        <v>41</v>
      </c>
      <c r="I75" s="89" t="s">
        <v>42</v>
      </c>
      <c r="J75" s="26" t="s">
        <v>43</v>
      </c>
    </row>
    <row r="76" spans="1:20" ht="20.149999999999999" customHeight="1">
      <c r="A76" s="90" t="s">
        <v>0</v>
      </c>
      <c r="B76" s="134" t="str">
        <f>IF(B74="","",VLOOKUP(B74,'（様式２）年間指導計画書（記入用）'!$B$12:$S$111,5,FALSE))</f>
        <v/>
      </c>
      <c r="C76" s="134"/>
      <c r="D76" s="134"/>
      <c r="E76" s="134"/>
      <c r="F76" s="134"/>
      <c r="G76" s="134"/>
      <c r="H76" s="52"/>
      <c r="I76" s="52"/>
      <c r="J76" s="27" t="s">
        <v>44</v>
      </c>
    </row>
    <row r="77" spans="1:20" ht="20.149999999999999" customHeight="1">
      <c r="A77" s="90"/>
      <c r="B77" s="135">
        <f>IF(B74="","",VLOOKUP(B74,'（様式２）年間指導計画書（記入用）'!$B$12:$S$111,14,FALSE))</f>
        <v>0</v>
      </c>
      <c r="C77" s="135"/>
      <c r="D77" s="135"/>
      <c r="E77" s="135"/>
      <c r="F77" s="135"/>
      <c r="G77" s="135"/>
      <c r="H77" s="52" t="s">
        <v>21</v>
      </c>
      <c r="I77" s="52" t="s">
        <v>21</v>
      </c>
      <c r="J77" s="93" t="s">
        <v>21</v>
      </c>
    </row>
    <row r="78" spans="1:20" ht="20.149999999999999" customHeight="1">
      <c r="A78" s="94" t="s">
        <v>1</v>
      </c>
      <c r="B78" s="120" t="str">
        <f>IF(K78=0,"",K78)</f>
        <v/>
      </c>
      <c r="C78" s="121"/>
      <c r="D78" s="98"/>
      <c r="E78" s="98"/>
      <c r="F78" s="17" t="s">
        <v>38</v>
      </c>
      <c r="G78" s="42"/>
      <c r="H78" s="52"/>
      <c r="I78" s="52"/>
      <c r="J78" s="93"/>
      <c r="K78" s="1">
        <f>VLOOKUP(B74,'（様式２）年間指導計画書（記入用）'!$B$12:$S$111,2,FALSE)</f>
        <v>0</v>
      </c>
    </row>
    <row r="79" spans="1:20" ht="20.149999999999999" customHeight="1">
      <c r="A79" s="94"/>
      <c r="B79" s="122" t="str">
        <f t="shared" ref="B79:B80" si="6">IF(K79=0,"",K79)</f>
        <v/>
      </c>
      <c r="C79" s="123"/>
      <c r="D79" s="101"/>
      <c r="E79" s="101"/>
      <c r="F79" s="2" t="str">
        <f>IF(D79="","","～")</f>
        <v/>
      </c>
      <c r="G79" s="41"/>
      <c r="H79" s="52" t="s">
        <v>45</v>
      </c>
      <c r="I79" s="126">
        <f>VLOOKUP(B74,'（様式２）年間指導計画書（記入用）'!$B$12:$S$111,10,FALSE)</f>
        <v>0</v>
      </c>
      <c r="J79" s="127"/>
      <c r="K79" s="1">
        <f>VLOOKUP(B74,'（様式２）年間指導計画書（記入用）'!$B$12:$S$111,3,FALSE)</f>
        <v>0</v>
      </c>
    </row>
    <row r="80" spans="1:20" ht="20.149999999999999" customHeight="1" thickBot="1">
      <c r="A80" s="95"/>
      <c r="B80" s="130" t="str">
        <f t="shared" si="6"/>
        <v/>
      </c>
      <c r="C80" s="131"/>
      <c r="D80" s="101"/>
      <c r="E80" s="101"/>
      <c r="F80" s="2" t="str">
        <f>IF(D80="","","～")</f>
        <v/>
      </c>
      <c r="G80" s="41"/>
      <c r="H80" s="102"/>
      <c r="I80" s="128"/>
      <c r="J80" s="129"/>
      <c r="K80" s="1">
        <f>VLOOKUP(B74,'（様式２）年間指導計画書（記入用）'!$B$12:$S$111,4,FALSE)</f>
        <v>0</v>
      </c>
    </row>
    <row r="81" spans="1:20" ht="20.149999999999999" customHeight="1" thickTop="1">
      <c r="A81" s="109" t="s">
        <v>46</v>
      </c>
      <c r="B81" s="110"/>
      <c r="C81" s="110"/>
      <c r="D81" s="110"/>
      <c r="E81" s="110"/>
      <c r="F81" s="110"/>
      <c r="G81" s="110"/>
      <c r="H81" s="110"/>
      <c r="I81" s="110"/>
      <c r="J81" s="111"/>
    </row>
    <row r="82" spans="1:20" ht="170.15" customHeight="1" thickBot="1">
      <c r="A82" s="112"/>
      <c r="B82" s="113"/>
      <c r="C82" s="113"/>
      <c r="D82" s="113"/>
      <c r="E82" s="113"/>
      <c r="F82" s="113"/>
      <c r="G82" s="113"/>
      <c r="H82" s="113"/>
      <c r="I82" s="113"/>
      <c r="J82" s="114"/>
    </row>
    <row r="83" spans="1:20" ht="20.149999999999999" customHeight="1">
      <c r="T83" s="2"/>
    </row>
    <row r="84" spans="1:20" ht="13.5" thickBot="1">
      <c r="A84" s="2" t="s">
        <v>5</v>
      </c>
      <c r="B84" s="18">
        <f>B74+1</f>
        <v>42</v>
      </c>
      <c r="C84" s="18"/>
      <c r="L84" s="2">
        <f>B84</f>
        <v>42</v>
      </c>
      <c r="M84" s="31" t="str">
        <f>B88</f>
        <v/>
      </c>
      <c r="N84" s="31" t="str">
        <f>B89</f>
        <v/>
      </c>
      <c r="O84" s="31" t="str">
        <f>B90</f>
        <v/>
      </c>
      <c r="P84" s="1" t="str">
        <f>B86</f>
        <v/>
      </c>
      <c r="Q84" s="32">
        <f>I89</f>
        <v>0</v>
      </c>
      <c r="R84" s="2" t="str">
        <f>IF(B85=$R$4,G85,"")</f>
        <v/>
      </c>
      <c r="S84" s="2" t="str">
        <f>IF(B85=$S$4,G85,"")</f>
        <v/>
      </c>
      <c r="T84" s="2" t="str">
        <f>IF(A92="","","○")</f>
        <v/>
      </c>
    </row>
    <row r="85" spans="1:20" ht="20.149999999999999" customHeight="1">
      <c r="A85" s="25" t="s">
        <v>4</v>
      </c>
      <c r="B85" s="28" t="str">
        <f>IF(B84="","",VLOOKUP(B84,'（様式２）年間指導計画書（記入用）'!$B$12:$U$111,15,FALSE))</f>
        <v/>
      </c>
      <c r="C85" s="29" t="s">
        <v>50</v>
      </c>
      <c r="D85" s="89" t="s">
        <v>19</v>
      </c>
      <c r="E85" s="89"/>
      <c r="F85" s="89"/>
      <c r="G85" s="30">
        <f>IF(B84="","",VLOOKUP(B84,'（様式２）年間指導計画書（記入用）'!$B$12:$S$111,17,FALSE))</f>
        <v>0</v>
      </c>
      <c r="H85" s="89" t="s">
        <v>41</v>
      </c>
      <c r="I85" s="89" t="s">
        <v>42</v>
      </c>
      <c r="J85" s="26" t="s">
        <v>43</v>
      </c>
    </row>
    <row r="86" spans="1:20" ht="20.149999999999999" customHeight="1">
      <c r="A86" s="90" t="s">
        <v>0</v>
      </c>
      <c r="B86" s="134" t="str">
        <f>IF(B84="","",VLOOKUP(B84,'（様式２）年間指導計画書（記入用）'!$B$12:$S$111,5,FALSE))</f>
        <v/>
      </c>
      <c r="C86" s="134"/>
      <c r="D86" s="134"/>
      <c r="E86" s="134"/>
      <c r="F86" s="134"/>
      <c r="G86" s="134"/>
      <c r="H86" s="52"/>
      <c r="I86" s="52"/>
      <c r="J86" s="27" t="s">
        <v>44</v>
      </c>
    </row>
    <row r="87" spans="1:20" ht="20.149999999999999" customHeight="1">
      <c r="A87" s="90"/>
      <c r="B87" s="135">
        <f>IF(B84="","",VLOOKUP(B84,'（様式２）年間指導計画書（記入用）'!$B$12:$S$111,14,FALSE))</f>
        <v>0</v>
      </c>
      <c r="C87" s="135"/>
      <c r="D87" s="135"/>
      <c r="E87" s="135"/>
      <c r="F87" s="135"/>
      <c r="G87" s="135"/>
      <c r="H87" s="52" t="s">
        <v>21</v>
      </c>
      <c r="I87" s="52" t="s">
        <v>21</v>
      </c>
      <c r="J87" s="93" t="s">
        <v>21</v>
      </c>
    </row>
    <row r="88" spans="1:20" ht="20.149999999999999" customHeight="1">
      <c r="A88" s="94" t="s">
        <v>1</v>
      </c>
      <c r="B88" s="120" t="str">
        <f>IF(K88=0,"",K88)</f>
        <v/>
      </c>
      <c r="C88" s="121"/>
      <c r="D88" s="98"/>
      <c r="E88" s="98"/>
      <c r="F88" s="17" t="s">
        <v>38</v>
      </c>
      <c r="G88" s="42"/>
      <c r="H88" s="52"/>
      <c r="I88" s="52"/>
      <c r="J88" s="93"/>
      <c r="K88" s="1">
        <f>VLOOKUP(B84,'（様式２）年間指導計画書（記入用）'!$B$12:$S$111,2,FALSE)</f>
        <v>0</v>
      </c>
    </row>
    <row r="89" spans="1:20" ht="20.149999999999999" customHeight="1">
      <c r="A89" s="94"/>
      <c r="B89" s="122" t="str">
        <f t="shared" ref="B89:B90" si="7">IF(K89=0,"",K89)</f>
        <v/>
      </c>
      <c r="C89" s="123"/>
      <c r="D89" s="101"/>
      <c r="E89" s="101"/>
      <c r="F89" s="2" t="str">
        <f>IF(D89="","","～")</f>
        <v/>
      </c>
      <c r="G89" s="41"/>
      <c r="H89" s="52" t="s">
        <v>45</v>
      </c>
      <c r="I89" s="126">
        <f>VLOOKUP(B84,'（様式２）年間指導計画書（記入用）'!$B$12:$S$111,10,FALSE)</f>
        <v>0</v>
      </c>
      <c r="J89" s="127"/>
      <c r="K89" s="1">
        <f>VLOOKUP(B84,'（様式２）年間指導計画書（記入用）'!$B$12:$S$111,3,FALSE)</f>
        <v>0</v>
      </c>
    </row>
    <row r="90" spans="1:20" ht="20.149999999999999" customHeight="1" thickBot="1">
      <c r="A90" s="95"/>
      <c r="B90" s="130" t="str">
        <f t="shared" si="7"/>
        <v/>
      </c>
      <c r="C90" s="131"/>
      <c r="D90" s="101"/>
      <c r="E90" s="101"/>
      <c r="F90" s="2" t="str">
        <f>IF(D90="","","～")</f>
        <v/>
      </c>
      <c r="G90" s="41"/>
      <c r="H90" s="102"/>
      <c r="I90" s="128"/>
      <c r="J90" s="129"/>
      <c r="K90" s="1">
        <f>VLOOKUP(B84,'（様式２）年間指導計画書（記入用）'!$B$12:$S$111,4,FALSE)</f>
        <v>0</v>
      </c>
    </row>
    <row r="91" spans="1:20" ht="20.149999999999999" customHeight="1" thickTop="1">
      <c r="A91" s="109" t="s">
        <v>46</v>
      </c>
      <c r="B91" s="110"/>
      <c r="C91" s="110"/>
      <c r="D91" s="110"/>
      <c r="E91" s="110"/>
      <c r="F91" s="110"/>
      <c r="G91" s="110"/>
      <c r="H91" s="110"/>
      <c r="I91" s="110"/>
      <c r="J91" s="111"/>
    </row>
    <row r="92" spans="1:20" ht="170.15" customHeight="1" thickBot="1">
      <c r="A92" s="112"/>
      <c r="B92" s="113"/>
      <c r="C92" s="113"/>
      <c r="D92" s="113"/>
      <c r="E92" s="113"/>
      <c r="F92" s="113"/>
      <c r="G92" s="113"/>
      <c r="H92" s="113"/>
      <c r="I92" s="113"/>
      <c r="J92" s="114"/>
    </row>
    <row r="93" spans="1:20" ht="16.5">
      <c r="A93" s="78" t="s">
        <v>47</v>
      </c>
      <c r="B93" s="78"/>
      <c r="C93" s="78"/>
      <c r="D93" s="78"/>
      <c r="E93" s="78"/>
      <c r="F93" s="78"/>
      <c r="G93" s="78"/>
      <c r="H93" s="78"/>
      <c r="I93" s="78"/>
      <c r="J93" s="78"/>
    </row>
    <row r="94" spans="1:20" ht="12" customHeight="1" thickBot="1">
      <c r="A94" s="23"/>
      <c r="B94" s="23"/>
      <c r="C94" s="23"/>
      <c r="D94" s="23"/>
      <c r="E94" s="23"/>
      <c r="F94" s="23"/>
      <c r="G94" s="23"/>
      <c r="H94" s="23"/>
      <c r="I94" s="23"/>
      <c r="J94" s="23"/>
    </row>
    <row r="95" spans="1:20" ht="25" customHeight="1" thickBot="1">
      <c r="A95" s="2"/>
      <c r="B95" s="2"/>
      <c r="C95" s="2"/>
      <c r="D95" s="24" t="s">
        <v>48</v>
      </c>
      <c r="E95" s="132">
        <f>$E$3</f>
        <v>1</v>
      </c>
      <c r="F95" s="132"/>
      <c r="G95" s="19" t="s">
        <v>49</v>
      </c>
      <c r="H95" s="132" t="str">
        <f>$H$3</f>
        <v>〇〇　〇〇</v>
      </c>
      <c r="I95" s="132"/>
      <c r="J95" s="133"/>
    </row>
    <row r="96" spans="1:20" ht="12" customHeight="1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20" ht="13.5" thickBot="1">
      <c r="A97" s="2" t="s">
        <v>5</v>
      </c>
      <c r="B97" s="18">
        <f>B84+1</f>
        <v>43</v>
      </c>
      <c r="C97" s="18"/>
      <c r="L97" s="2">
        <f>B97</f>
        <v>43</v>
      </c>
      <c r="M97" s="31" t="str">
        <f>B101</f>
        <v/>
      </c>
      <c r="N97" s="31" t="str">
        <f>B102</f>
        <v/>
      </c>
      <c r="O97" s="31" t="str">
        <f>B103</f>
        <v/>
      </c>
      <c r="P97" s="1" t="str">
        <f>B99</f>
        <v/>
      </c>
      <c r="Q97" s="32">
        <f>I102</f>
        <v>0</v>
      </c>
      <c r="R97" s="2" t="str">
        <f>IF(B98=$R$4,G98,"")</f>
        <v/>
      </c>
      <c r="S97" s="2" t="str">
        <f>IF(B98=$S$4,G98,"")</f>
        <v/>
      </c>
      <c r="T97" s="2" t="str">
        <f>IF(A105="","","○")</f>
        <v/>
      </c>
    </row>
    <row r="98" spans="1:20" ht="20.149999999999999" customHeight="1">
      <c r="A98" s="25" t="s">
        <v>4</v>
      </c>
      <c r="B98" s="28" t="str">
        <f>IF(B97="","",VLOOKUP(B97,'（様式２）年間指導計画書（記入用）'!$B$12:$U$111,15,FALSE))</f>
        <v/>
      </c>
      <c r="C98" s="29" t="s">
        <v>50</v>
      </c>
      <c r="D98" s="89" t="s">
        <v>19</v>
      </c>
      <c r="E98" s="89"/>
      <c r="F98" s="89"/>
      <c r="G98" s="30">
        <f>IF(B97="","",VLOOKUP(B97,'（様式２）年間指導計画書（記入用）'!$B$12:$S$111,17,FALSE))</f>
        <v>0</v>
      </c>
      <c r="H98" s="89" t="s">
        <v>41</v>
      </c>
      <c r="I98" s="89" t="s">
        <v>42</v>
      </c>
      <c r="J98" s="26" t="s">
        <v>43</v>
      </c>
    </row>
    <row r="99" spans="1:20" ht="20.149999999999999" customHeight="1">
      <c r="A99" s="90" t="s">
        <v>0</v>
      </c>
      <c r="B99" s="134" t="str">
        <f>IF(B97="","",VLOOKUP(B97,'（様式２）年間指導計画書（記入用）'!$B$12:$S$111,5,FALSE))</f>
        <v/>
      </c>
      <c r="C99" s="134"/>
      <c r="D99" s="134"/>
      <c r="E99" s="134"/>
      <c r="F99" s="134"/>
      <c r="G99" s="134"/>
      <c r="H99" s="52"/>
      <c r="I99" s="52"/>
      <c r="J99" s="27" t="s">
        <v>44</v>
      </c>
    </row>
    <row r="100" spans="1:20" ht="20.149999999999999" customHeight="1">
      <c r="A100" s="90"/>
      <c r="B100" s="135">
        <f>IF(B97="","",VLOOKUP(B97,'（様式２）年間指導計画書（記入用）'!$B$12:$S$111,14,FALSE))</f>
        <v>0</v>
      </c>
      <c r="C100" s="135"/>
      <c r="D100" s="135"/>
      <c r="E100" s="135"/>
      <c r="F100" s="135"/>
      <c r="G100" s="135"/>
      <c r="H100" s="52" t="s">
        <v>21</v>
      </c>
      <c r="I100" s="52" t="s">
        <v>21</v>
      </c>
      <c r="J100" s="93" t="s">
        <v>21</v>
      </c>
    </row>
    <row r="101" spans="1:20" ht="20.149999999999999" customHeight="1">
      <c r="A101" s="94" t="s">
        <v>1</v>
      </c>
      <c r="B101" s="120" t="str">
        <f>IF(K101=0,"",K101)</f>
        <v/>
      </c>
      <c r="C101" s="121"/>
      <c r="D101" s="98"/>
      <c r="E101" s="98"/>
      <c r="F101" s="17" t="s">
        <v>38</v>
      </c>
      <c r="G101" s="42"/>
      <c r="H101" s="52"/>
      <c r="I101" s="52"/>
      <c r="J101" s="93"/>
      <c r="K101" s="1">
        <f>VLOOKUP(B97,'（様式２）年間指導計画書（記入用）'!$B$12:$S$111,2,FALSE)</f>
        <v>0</v>
      </c>
    </row>
    <row r="102" spans="1:20" ht="20.149999999999999" customHeight="1">
      <c r="A102" s="94"/>
      <c r="B102" s="122" t="str">
        <f t="shared" ref="B102:B103" si="8">IF(K102=0,"",K102)</f>
        <v/>
      </c>
      <c r="C102" s="123"/>
      <c r="D102" s="101"/>
      <c r="E102" s="101"/>
      <c r="F102" s="2" t="str">
        <f>IF(D102="","","～")</f>
        <v/>
      </c>
      <c r="G102" s="41"/>
      <c r="H102" s="52" t="s">
        <v>45</v>
      </c>
      <c r="I102" s="126">
        <f>VLOOKUP(B97,'（様式２）年間指導計画書（記入用）'!$B$12:$S$111,10,FALSE)</f>
        <v>0</v>
      </c>
      <c r="J102" s="127"/>
      <c r="K102" s="1">
        <f>VLOOKUP(B97,'（様式２）年間指導計画書（記入用）'!$B$12:$S$111,3,FALSE)</f>
        <v>0</v>
      </c>
    </row>
    <row r="103" spans="1:20" ht="20.149999999999999" customHeight="1" thickBot="1">
      <c r="A103" s="95"/>
      <c r="B103" s="130" t="str">
        <f t="shared" si="8"/>
        <v/>
      </c>
      <c r="C103" s="131"/>
      <c r="D103" s="101"/>
      <c r="E103" s="101"/>
      <c r="F103" s="2" t="str">
        <f>IF(D103="","","～")</f>
        <v/>
      </c>
      <c r="G103" s="41"/>
      <c r="H103" s="102"/>
      <c r="I103" s="128"/>
      <c r="J103" s="129"/>
      <c r="K103" s="1">
        <f>VLOOKUP(B97,'（様式２）年間指導計画書（記入用）'!$B$12:$S$111,4,FALSE)</f>
        <v>0</v>
      </c>
    </row>
    <row r="104" spans="1:20" ht="20.149999999999999" customHeight="1" thickTop="1">
      <c r="A104" s="109" t="s">
        <v>46</v>
      </c>
      <c r="B104" s="110"/>
      <c r="C104" s="110"/>
      <c r="D104" s="110"/>
      <c r="E104" s="110"/>
      <c r="F104" s="110"/>
      <c r="G104" s="110"/>
      <c r="H104" s="110"/>
      <c r="I104" s="110"/>
      <c r="J104" s="111"/>
    </row>
    <row r="105" spans="1:20" ht="170.15" customHeight="1" thickBot="1">
      <c r="A105" s="112"/>
      <c r="B105" s="113"/>
      <c r="C105" s="113"/>
      <c r="D105" s="113"/>
      <c r="E105" s="113"/>
      <c r="F105" s="113"/>
      <c r="G105" s="113"/>
      <c r="H105" s="113"/>
      <c r="I105" s="113"/>
      <c r="J105" s="114"/>
    </row>
    <row r="106" spans="1:20" ht="20.149999999999999" customHeight="1"/>
    <row r="107" spans="1:20" ht="13.5" thickBot="1">
      <c r="A107" s="2" t="s">
        <v>5</v>
      </c>
      <c r="B107" s="18">
        <f>B97+1</f>
        <v>44</v>
      </c>
      <c r="C107" s="18"/>
      <c r="L107" s="2">
        <f>B107</f>
        <v>44</v>
      </c>
      <c r="M107" s="31" t="str">
        <f>B111</f>
        <v/>
      </c>
      <c r="N107" s="31" t="str">
        <f>B112</f>
        <v/>
      </c>
      <c r="O107" s="31" t="str">
        <f>B113</f>
        <v/>
      </c>
      <c r="P107" s="1" t="str">
        <f>B109</f>
        <v/>
      </c>
      <c r="Q107" s="32">
        <f>I112</f>
        <v>0</v>
      </c>
      <c r="R107" s="2" t="str">
        <f>IF(B108=$R$4,G108,"")</f>
        <v/>
      </c>
      <c r="S107" s="2" t="str">
        <f>IF(B108=$S$4,G108,"")</f>
        <v/>
      </c>
      <c r="T107" s="2" t="str">
        <f>IF(A115="","","○")</f>
        <v/>
      </c>
    </row>
    <row r="108" spans="1:20" ht="20.149999999999999" customHeight="1">
      <c r="A108" s="25" t="s">
        <v>4</v>
      </c>
      <c r="B108" s="28" t="str">
        <f>IF(B107="","",VLOOKUP(B107,'（様式２）年間指導計画書（記入用）'!$B$12:$U$111,15,FALSE))</f>
        <v/>
      </c>
      <c r="C108" s="29" t="s">
        <v>50</v>
      </c>
      <c r="D108" s="89" t="s">
        <v>19</v>
      </c>
      <c r="E108" s="89"/>
      <c r="F108" s="89"/>
      <c r="G108" s="30">
        <f>IF(B107="","",VLOOKUP(B107,'（様式２）年間指導計画書（記入用）'!$B$12:$S$111,17,FALSE))</f>
        <v>0</v>
      </c>
      <c r="H108" s="89" t="s">
        <v>41</v>
      </c>
      <c r="I108" s="89" t="s">
        <v>42</v>
      </c>
      <c r="J108" s="26" t="s">
        <v>43</v>
      </c>
    </row>
    <row r="109" spans="1:20" ht="20.149999999999999" customHeight="1">
      <c r="A109" s="90" t="s">
        <v>0</v>
      </c>
      <c r="B109" s="134" t="str">
        <f>IF(B107="","",VLOOKUP(B107,'（様式２）年間指導計画書（記入用）'!$B$12:$S$111,5,FALSE))</f>
        <v/>
      </c>
      <c r="C109" s="134"/>
      <c r="D109" s="134"/>
      <c r="E109" s="134"/>
      <c r="F109" s="134"/>
      <c r="G109" s="134"/>
      <c r="H109" s="52"/>
      <c r="I109" s="52"/>
      <c r="J109" s="27" t="s">
        <v>44</v>
      </c>
    </row>
    <row r="110" spans="1:20" ht="20.149999999999999" customHeight="1">
      <c r="A110" s="90"/>
      <c r="B110" s="135">
        <f>IF(B107="","",VLOOKUP(B107,'（様式２）年間指導計画書（記入用）'!$B$12:$S$111,14,FALSE))</f>
        <v>0</v>
      </c>
      <c r="C110" s="135"/>
      <c r="D110" s="135"/>
      <c r="E110" s="135"/>
      <c r="F110" s="135"/>
      <c r="G110" s="135"/>
      <c r="H110" s="52" t="s">
        <v>21</v>
      </c>
      <c r="I110" s="52" t="s">
        <v>21</v>
      </c>
      <c r="J110" s="93" t="s">
        <v>21</v>
      </c>
    </row>
    <row r="111" spans="1:20" ht="20.149999999999999" customHeight="1">
      <c r="A111" s="94" t="s">
        <v>1</v>
      </c>
      <c r="B111" s="120" t="str">
        <f>IF(K111=0,"",K111)</f>
        <v/>
      </c>
      <c r="C111" s="121"/>
      <c r="D111" s="98"/>
      <c r="E111" s="98"/>
      <c r="F111" s="17" t="s">
        <v>38</v>
      </c>
      <c r="G111" s="42"/>
      <c r="H111" s="52"/>
      <c r="I111" s="52"/>
      <c r="J111" s="93"/>
      <c r="K111" s="1">
        <f>VLOOKUP(B107,'（様式２）年間指導計画書（記入用）'!$B$12:$S$111,2,FALSE)</f>
        <v>0</v>
      </c>
    </row>
    <row r="112" spans="1:20" ht="20.149999999999999" customHeight="1">
      <c r="A112" s="94"/>
      <c r="B112" s="122" t="str">
        <f t="shared" ref="B112:B113" si="9">IF(K112=0,"",K112)</f>
        <v/>
      </c>
      <c r="C112" s="123"/>
      <c r="D112" s="101"/>
      <c r="E112" s="101"/>
      <c r="F112" s="2" t="str">
        <f>IF(D112="","","～")</f>
        <v/>
      </c>
      <c r="G112" s="41"/>
      <c r="H112" s="52" t="s">
        <v>45</v>
      </c>
      <c r="I112" s="126">
        <f>VLOOKUP(B107,'（様式２）年間指導計画書（記入用）'!$B$12:$S$111,10,FALSE)</f>
        <v>0</v>
      </c>
      <c r="J112" s="127"/>
      <c r="K112" s="1">
        <f>VLOOKUP(B107,'（様式２）年間指導計画書（記入用）'!$B$12:$S$111,3,FALSE)</f>
        <v>0</v>
      </c>
    </row>
    <row r="113" spans="1:20" ht="20.149999999999999" customHeight="1" thickBot="1">
      <c r="A113" s="95"/>
      <c r="B113" s="130" t="str">
        <f t="shared" si="9"/>
        <v/>
      </c>
      <c r="C113" s="131"/>
      <c r="D113" s="101"/>
      <c r="E113" s="101"/>
      <c r="F113" s="2" t="str">
        <f>IF(D113="","","～")</f>
        <v/>
      </c>
      <c r="G113" s="41"/>
      <c r="H113" s="102"/>
      <c r="I113" s="128"/>
      <c r="J113" s="129"/>
      <c r="K113" s="1">
        <f>VLOOKUP(B107,'（様式２）年間指導計画書（記入用）'!$B$12:$S$111,4,FALSE)</f>
        <v>0</v>
      </c>
    </row>
    <row r="114" spans="1:20" ht="20.149999999999999" customHeight="1" thickTop="1">
      <c r="A114" s="109" t="s">
        <v>46</v>
      </c>
      <c r="B114" s="110"/>
      <c r="C114" s="110"/>
      <c r="D114" s="110"/>
      <c r="E114" s="110"/>
      <c r="F114" s="110"/>
      <c r="G114" s="110"/>
      <c r="H114" s="110"/>
      <c r="I114" s="110"/>
      <c r="J114" s="111"/>
    </row>
    <row r="115" spans="1:20" ht="170.15" customHeight="1" thickBot="1">
      <c r="A115" s="112"/>
      <c r="B115" s="113"/>
      <c r="C115" s="113"/>
      <c r="D115" s="113"/>
      <c r="E115" s="113"/>
      <c r="F115" s="113"/>
      <c r="G115" s="113"/>
      <c r="H115" s="113"/>
      <c r="I115" s="113"/>
      <c r="J115" s="114"/>
    </row>
    <row r="116" spans="1:20" ht="16.5">
      <c r="A116" s="78" t="s">
        <v>47</v>
      </c>
      <c r="B116" s="78"/>
      <c r="C116" s="78"/>
      <c r="D116" s="78"/>
      <c r="E116" s="78"/>
      <c r="F116" s="78"/>
      <c r="G116" s="78"/>
      <c r="H116" s="78"/>
      <c r="I116" s="78"/>
      <c r="J116" s="78"/>
    </row>
    <row r="117" spans="1:20" ht="12" customHeight="1" thickBot="1">
      <c r="A117" s="23"/>
      <c r="B117" s="23"/>
      <c r="C117" s="23"/>
      <c r="D117" s="23"/>
      <c r="E117" s="23"/>
      <c r="F117" s="23"/>
      <c r="G117" s="23"/>
      <c r="H117" s="23"/>
      <c r="I117" s="23"/>
      <c r="J117" s="23"/>
    </row>
    <row r="118" spans="1:20" ht="25" customHeight="1" thickBot="1">
      <c r="A118" s="2"/>
      <c r="B118" s="2"/>
      <c r="C118" s="2"/>
      <c r="D118" s="24" t="s">
        <v>48</v>
      </c>
      <c r="E118" s="132">
        <f>$E$3</f>
        <v>1</v>
      </c>
      <c r="F118" s="132"/>
      <c r="G118" s="19" t="s">
        <v>49</v>
      </c>
      <c r="H118" s="132" t="str">
        <f>$H$3</f>
        <v>〇〇　〇〇</v>
      </c>
      <c r="I118" s="132"/>
      <c r="J118" s="133"/>
    </row>
    <row r="119" spans="1:20" ht="12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20" ht="13.5" thickBot="1">
      <c r="A120" s="2" t="s">
        <v>5</v>
      </c>
      <c r="B120" s="18">
        <f>B107+1</f>
        <v>45</v>
      </c>
      <c r="C120" s="18"/>
      <c r="L120" s="2">
        <f>B120</f>
        <v>45</v>
      </c>
      <c r="M120" s="31" t="str">
        <f>B124</f>
        <v/>
      </c>
      <c r="N120" s="31" t="str">
        <f>B125</f>
        <v/>
      </c>
      <c r="O120" s="31" t="str">
        <f>B126</f>
        <v/>
      </c>
      <c r="P120" s="1" t="str">
        <f>B122</f>
        <v/>
      </c>
      <c r="Q120" s="32">
        <f>I125</f>
        <v>0</v>
      </c>
      <c r="R120" s="2" t="str">
        <f>IF(B121=$R$4,G121,"")</f>
        <v/>
      </c>
      <c r="S120" s="2" t="str">
        <f>IF(B121=$S$4,G121,"")</f>
        <v/>
      </c>
      <c r="T120" s="2" t="str">
        <f>IF(A128="","","○")</f>
        <v/>
      </c>
    </row>
    <row r="121" spans="1:20" ht="20.149999999999999" customHeight="1">
      <c r="A121" s="25" t="s">
        <v>4</v>
      </c>
      <c r="B121" s="28" t="str">
        <f>IF(B120="","",VLOOKUP(B120,'（様式２）年間指導計画書（記入用）'!$B$12:$U$111,15,FALSE))</f>
        <v/>
      </c>
      <c r="C121" s="29" t="s">
        <v>50</v>
      </c>
      <c r="D121" s="89" t="s">
        <v>19</v>
      </c>
      <c r="E121" s="89"/>
      <c r="F121" s="89"/>
      <c r="G121" s="30">
        <f>IF(B120="","",VLOOKUP(B120,'（様式２）年間指導計画書（記入用）'!$B$12:$S$111,17,FALSE))</f>
        <v>0</v>
      </c>
      <c r="H121" s="89" t="s">
        <v>41</v>
      </c>
      <c r="I121" s="89" t="s">
        <v>42</v>
      </c>
      <c r="J121" s="26" t="s">
        <v>43</v>
      </c>
    </row>
    <row r="122" spans="1:20" ht="20.149999999999999" customHeight="1">
      <c r="A122" s="90" t="s">
        <v>0</v>
      </c>
      <c r="B122" s="134" t="str">
        <f>IF(B120="","",VLOOKUP(B120,'（様式２）年間指導計画書（記入用）'!$B$12:$S$111,5,FALSE))</f>
        <v/>
      </c>
      <c r="C122" s="134"/>
      <c r="D122" s="134"/>
      <c r="E122" s="134"/>
      <c r="F122" s="134"/>
      <c r="G122" s="134"/>
      <c r="H122" s="52"/>
      <c r="I122" s="52"/>
      <c r="J122" s="27" t="s">
        <v>44</v>
      </c>
    </row>
    <row r="123" spans="1:20" ht="20.149999999999999" customHeight="1">
      <c r="A123" s="90"/>
      <c r="B123" s="135">
        <f>IF(B120="","",VLOOKUP(B120,'（様式２）年間指導計画書（記入用）'!$B$12:$S$111,14,FALSE))</f>
        <v>0</v>
      </c>
      <c r="C123" s="135"/>
      <c r="D123" s="135"/>
      <c r="E123" s="135"/>
      <c r="F123" s="135"/>
      <c r="G123" s="135"/>
      <c r="H123" s="52" t="s">
        <v>21</v>
      </c>
      <c r="I123" s="52" t="s">
        <v>21</v>
      </c>
      <c r="J123" s="93" t="s">
        <v>21</v>
      </c>
    </row>
    <row r="124" spans="1:20" ht="20.149999999999999" customHeight="1">
      <c r="A124" s="94" t="s">
        <v>1</v>
      </c>
      <c r="B124" s="120" t="str">
        <f>IF(K124=0,"",K124)</f>
        <v/>
      </c>
      <c r="C124" s="121"/>
      <c r="D124" s="98"/>
      <c r="E124" s="98"/>
      <c r="F124" s="17" t="s">
        <v>38</v>
      </c>
      <c r="G124" s="42"/>
      <c r="H124" s="52"/>
      <c r="I124" s="52"/>
      <c r="J124" s="93"/>
      <c r="K124" s="1">
        <f>VLOOKUP(B120,'（様式２）年間指導計画書（記入用）'!$B$12:$S$111,2,FALSE)</f>
        <v>0</v>
      </c>
    </row>
    <row r="125" spans="1:20" ht="20.149999999999999" customHeight="1">
      <c r="A125" s="94"/>
      <c r="B125" s="122" t="str">
        <f t="shared" ref="B125:B126" si="10">IF(K125=0,"",K125)</f>
        <v/>
      </c>
      <c r="C125" s="123"/>
      <c r="D125" s="101"/>
      <c r="E125" s="101"/>
      <c r="F125" s="2" t="str">
        <f>IF(D125="","","～")</f>
        <v/>
      </c>
      <c r="G125" s="41"/>
      <c r="H125" s="52" t="s">
        <v>45</v>
      </c>
      <c r="I125" s="126">
        <f>VLOOKUP(B120,'（様式２）年間指導計画書（記入用）'!$B$12:$S$111,10,FALSE)</f>
        <v>0</v>
      </c>
      <c r="J125" s="127"/>
      <c r="K125" s="1">
        <f>VLOOKUP(B120,'（様式２）年間指導計画書（記入用）'!$B$12:$S$111,3,FALSE)</f>
        <v>0</v>
      </c>
    </row>
    <row r="126" spans="1:20" ht="20.149999999999999" customHeight="1" thickBot="1">
      <c r="A126" s="95"/>
      <c r="B126" s="130" t="str">
        <f t="shared" si="10"/>
        <v/>
      </c>
      <c r="C126" s="131"/>
      <c r="D126" s="101"/>
      <c r="E126" s="101"/>
      <c r="F126" s="2" t="str">
        <f>IF(D126="","","～")</f>
        <v/>
      </c>
      <c r="G126" s="41"/>
      <c r="H126" s="102"/>
      <c r="I126" s="128"/>
      <c r="J126" s="129"/>
      <c r="K126" s="1">
        <f>VLOOKUP(B120,'（様式２）年間指導計画書（記入用）'!$B$12:$S$111,4,FALSE)</f>
        <v>0</v>
      </c>
    </row>
    <row r="127" spans="1:20" ht="20.149999999999999" customHeight="1" thickTop="1">
      <c r="A127" s="109" t="s">
        <v>46</v>
      </c>
      <c r="B127" s="110"/>
      <c r="C127" s="110"/>
      <c r="D127" s="110"/>
      <c r="E127" s="110"/>
      <c r="F127" s="110"/>
      <c r="G127" s="110"/>
      <c r="H127" s="110"/>
      <c r="I127" s="110"/>
      <c r="J127" s="111"/>
    </row>
    <row r="128" spans="1:20" ht="170.15" customHeight="1" thickBot="1">
      <c r="A128" s="112"/>
      <c r="B128" s="113"/>
      <c r="C128" s="113"/>
      <c r="D128" s="113"/>
      <c r="E128" s="113"/>
      <c r="F128" s="113"/>
      <c r="G128" s="113"/>
      <c r="H128" s="113"/>
      <c r="I128" s="113"/>
      <c r="J128" s="114"/>
    </row>
    <row r="129" spans="1:20" ht="20.149999999999999" customHeight="1"/>
    <row r="130" spans="1:20" ht="13.5" thickBot="1">
      <c r="A130" s="2" t="s">
        <v>5</v>
      </c>
      <c r="B130" s="18">
        <f>B120+1</f>
        <v>46</v>
      </c>
      <c r="C130" s="18"/>
      <c r="L130" s="2">
        <f>B130</f>
        <v>46</v>
      </c>
      <c r="M130" s="31" t="str">
        <f>B134</f>
        <v/>
      </c>
      <c r="N130" s="31" t="str">
        <f>B135</f>
        <v/>
      </c>
      <c r="O130" s="31" t="str">
        <f>B136</f>
        <v/>
      </c>
      <c r="P130" s="1" t="str">
        <f>B132</f>
        <v/>
      </c>
      <c r="Q130" s="32">
        <f>I135</f>
        <v>0</v>
      </c>
      <c r="R130" s="2" t="str">
        <f>IF(B131=$R$4,G131,"")</f>
        <v/>
      </c>
      <c r="S130" s="2" t="str">
        <f>IF(B131=$S$4,G131,"")</f>
        <v/>
      </c>
      <c r="T130" s="2" t="str">
        <f>IF(A138="","","○")</f>
        <v/>
      </c>
    </row>
    <row r="131" spans="1:20" ht="20.149999999999999" customHeight="1">
      <c r="A131" s="25" t="s">
        <v>4</v>
      </c>
      <c r="B131" s="28" t="str">
        <f>IF(B130="","",VLOOKUP(B130,'（様式２）年間指導計画書（記入用）'!$B$12:$U$111,15,FALSE))</f>
        <v/>
      </c>
      <c r="C131" s="29" t="s">
        <v>50</v>
      </c>
      <c r="D131" s="89" t="s">
        <v>19</v>
      </c>
      <c r="E131" s="89"/>
      <c r="F131" s="89"/>
      <c r="G131" s="30">
        <f>IF(B130="","",VLOOKUP(B130,'（様式２）年間指導計画書（記入用）'!$B$12:$S$111,17,FALSE))</f>
        <v>0</v>
      </c>
      <c r="H131" s="89" t="s">
        <v>41</v>
      </c>
      <c r="I131" s="89" t="s">
        <v>42</v>
      </c>
      <c r="J131" s="26" t="s">
        <v>43</v>
      </c>
    </row>
    <row r="132" spans="1:20" ht="20.149999999999999" customHeight="1">
      <c r="A132" s="90" t="s">
        <v>0</v>
      </c>
      <c r="B132" s="134" t="str">
        <f>IF(B130="","",VLOOKUP(B130,'（様式２）年間指導計画書（記入用）'!$B$12:$S$111,5,FALSE))</f>
        <v/>
      </c>
      <c r="C132" s="134"/>
      <c r="D132" s="134"/>
      <c r="E132" s="134"/>
      <c r="F132" s="134"/>
      <c r="G132" s="134"/>
      <c r="H132" s="52"/>
      <c r="I132" s="52"/>
      <c r="J132" s="27" t="s">
        <v>44</v>
      </c>
    </row>
    <row r="133" spans="1:20" ht="20.149999999999999" customHeight="1">
      <c r="A133" s="90"/>
      <c r="B133" s="135">
        <f>IF(B130="","",VLOOKUP(B130,'（様式２）年間指導計画書（記入用）'!$B$12:$S$111,14,FALSE))</f>
        <v>0</v>
      </c>
      <c r="C133" s="135"/>
      <c r="D133" s="135"/>
      <c r="E133" s="135"/>
      <c r="F133" s="135"/>
      <c r="G133" s="135"/>
      <c r="H133" s="52" t="s">
        <v>21</v>
      </c>
      <c r="I133" s="52" t="s">
        <v>21</v>
      </c>
      <c r="J133" s="93" t="s">
        <v>21</v>
      </c>
    </row>
    <row r="134" spans="1:20" ht="20.149999999999999" customHeight="1">
      <c r="A134" s="94" t="s">
        <v>1</v>
      </c>
      <c r="B134" s="120" t="str">
        <f>IF(K134=0,"",K134)</f>
        <v/>
      </c>
      <c r="C134" s="121"/>
      <c r="D134" s="98"/>
      <c r="E134" s="98"/>
      <c r="F134" s="17" t="s">
        <v>38</v>
      </c>
      <c r="G134" s="42"/>
      <c r="H134" s="52"/>
      <c r="I134" s="52"/>
      <c r="J134" s="93"/>
      <c r="K134" s="1">
        <f>VLOOKUP(B130,'（様式２）年間指導計画書（記入用）'!$B$12:$S$111,2,FALSE)</f>
        <v>0</v>
      </c>
    </row>
    <row r="135" spans="1:20" ht="20.149999999999999" customHeight="1">
      <c r="A135" s="94"/>
      <c r="B135" s="122" t="str">
        <f t="shared" ref="B135:B136" si="11">IF(K135=0,"",K135)</f>
        <v/>
      </c>
      <c r="C135" s="123"/>
      <c r="D135" s="101"/>
      <c r="E135" s="101"/>
      <c r="F135" s="2" t="str">
        <f>IF(D135="","","～")</f>
        <v/>
      </c>
      <c r="G135" s="41"/>
      <c r="H135" s="52" t="s">
        <v>45</v>
      </c>
      <c r="I135" s="126">
        <f>VLOOKUP(B130,'（様式２）年間指導計画書（記入用）'!$B$12:$S$111,10,FALSE)</f>
        <v>0</v>
      </c>
      <c r="J135" s="127"/>
      <c r="K135" s="1">
        <f>VLOOKUP(B130,'（様式２）年間指導計画書（記入用）'!$B$12:$S$111,3,FALSE)</f>
        <v>0</v>
      </c>
    </row>
    <row r="136" spans="1:20" ht="20.149999999999999" customHeight="1" thickBot="1">
      <c r="A136" s="95"/>
      <c r="B136" s="130" t="str">
        <f t="shared" si="11"/>
        <v/>
      </c>
      <c r="C136" s="131"/>
      <c r="D136" s="101"/>
      <c r="E136" s="101"/>
      <c r="F136" s="2" t="str">
        <f>IF(D136="","","～")</f>
        <v/>
      </c>
      <c r="G136" s="41"/>
      <c r="H136" s="102"/>
      <c r="I136" s="128"/>
      <c r="J136" s="129"/>
      <c r="K136" s="1">
        <f>VLOOKUP(B130,'（様式２）年間指導計画書（記入用）'!$B$12:$S$111,4,FALSE)</f>
        <v>0</v>
      </c>
    </row>
    <row r="137" spans="1:20" ht="20.149999999999999" customHeight="1" thickTop="1">
      <c r="A137" s="109" t="s">
        <v>46</v>
      </c>
      <c r="B137" s="110"/>
      <c r="C137" s="110"/>
      <c r="D137" s="110"/>
      <c r="E137" s="110"/>
      <c r="F137" s="110"/>
      <c r="G137" s="110"/>
      <c r="H137" s="110"/>
      <c r="I137" s="110"/>
      <c r="J137" s="111"/>
    </row>
    <row r="138" spans="1:20" ht="170.15" customHeight="1" thickBot="1">
      <c r="A138" s="112"/>
      <c r="B138" s="113"/>
      <c r="C138" s="113"/>
      <c r="D138" s="113"/>
      <c r="E138" s="113"/>
      <c r="F138" s="113"/>
      <c r="G138" s="113"/>
      <c r="H138" s="113"/>
      <c r="I138" s="113"/>
      <c r="J138" s="114"/>
    </row>
    <row r="139" spans="1:20" ht="16.5">
      <c r="A139" s="78" t="s">
        <v>47</v>
      </c>
      <c r="B139" s="78"/>
      <c r="C139" s="78"/>
      <c r="D139" s="78"/>
      <c r="E139" s="78"/>
      <c r="F139" s="78"/>
      <c r="G139" s="78"/>
      <c r="H139" s="78"/>
      <c r="I139" s="78"/>
      <c r="J139" s="78"/>
    </row>
    <row r="140" spans="1:20" ht="12" customHeight="1" thickBot="1">
      <c r="A140" s="23"/>
      <c r="B140" s="23"/>
      <c r="C140" s="23"/>
      <c r="D140" s="23"/>
      <c r="E140" s="23"/>
      <c r="F140" s="23"/>
      <c r="G140" s="23"/>
      <c r="H140" s="23"/>
      <c r="I140" s="23"/>
      <c r="J140" s="23"/>
    </row>
    <row r="141" spans="1:20" ht="25" customHeight="1" thickBot="1">
      <c r="A141" s="2"/>
      <c r="B141" s="2"/>
      <c r="C141" s="2"/>
      <c r="D141" s="24" t="s">
        <v>48</v>
      </c>
      <c r="E141" s="132">
        <f>$E$3</f>
        <v>1</v>
      </c>
      <c r="F141" s="132"/>
      <c r="G141" s="19" t="s">
        <v>49</v>
      </c>
      <c r="H141" s="132" t="str">
        <f>$H$3</f>
        <v>〇〇　〇〇</v>
      </c>
      <c r="I141" s="132"/>
      <c r="J141" s="133"/>
    </row>
    <row r="142" spans="1:20" ht="12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20" ht="13.5" thickBot="1">
      <c r="A143" s="2" t="s">
        <v>5</v>
      </c>
      <c r="B143" s="18">
        <f>B130+1</f>
        <v>47</v>
      </c>
      <c r="C143" s="18"/>
      <c r="L143" s="2">
        <f>B143</f>
        <v>47</v>
      </c>
      <c r="M143" s="31" t="str">
        <f>B147</f>
        <v/>
      </c>
      <c r="N143" s="31" t="str">
        <f>B148</f>
        <v/>
      </c>
      <c r="O143" s="31" t="str">
        <f>B149</f>
        <v/>
      </c>
      <c r="P143" s="1" t="str">
        <f>B145</f>
        <v/>
      </c>
      <c r="Q143" s="32">
        <f>I148</f>
        <v>0</v>
      </c>
      <c r="R143" s="2" t="str">
        <f>IF(B144=$R$4,G144,"")</f>
        <v/>
      </c>
      <c r="S143" s="2" t="str">
        <f>IF(B144=$S$4,G144,"")</f>
        <v/>
      </c>
      <c r="T143" s="2" t="str">
        <f>IF(A151="","","○")</f>
        <v/>
      </c>
    </row>
    <row r="144" spans="1:20" ht="20.149999999999999" customHeight="1">
      <c r="A144" s="25" t="s">
        <v>4</v>
      </c>
      <c r="B144" s="28" t="str">
        <f>IF(B143="","",VLOOKUP(B143,'（様式２）年間指導計画書（記入用）'!$B$12:$U$111,15,FALSE))</f>
        <v/>
      </c>
      <c r="C144" s="29" t="s">
        <v>50</v>
      </c>
      <c r="D144" s="89" t="s">
        <v>19</v>
      </c>
      <c r="E144" s="89"/>
      <c r="F144" s="89"/>
      <c r="G144" s="30">
        <f>IF(B143="","",VLOOKUP(B143,'（様式２）年間指導計画書（記入用）'!$B$12:$S$111,17,FALSE))</f>
        <v>0</v>
      </c>
      <c r="H144" s="89" t="s">
        <v>41</v>
      </c>
      <c r="I144" s="89" t="s">
        <v>42</v>
      </c>
      <c r="J144" s="26" t="s">
        <v>43</v>
      </c>
    </row>
    <row r="145" spans="1:20" ht="20.149999999999999" customHeight="1">
      <c r="A145" s="90" t="s">
        <v>0</v>
      </c>
      <c r="B145" s="134" t="str">
        <f>IF(B143="","",VLOOKUP(B143,'（様式２）年間指導計画書（記入用）'!$B$12:$S$111,5,FALSE))</f>
        <v/>
      </c>
      <c r="C145" s="134"/>
      <c r="D145" s="134"/>
      <c r="E145" s="134"/>
      <c r="F145" s="134"/>
      <c r="G145" s="134"/>
      <c r="H145" s="52"/>
      <c r="I145" s="52"/>
      <c r="J145" s="27" t="s">
        <v>44</v>
      </c>
    </row>
    <row r="146" spans="1:20" ht="20.149999999999999" customHeight="1">
      <c r="A146" s="90"/>
      <c r="B146" s="135">
        <f>IF(B143="","",VLOOKUP(B143,'（様式２）年間指導計画書（記入用）'!$B$12:$S$111,14,FALSE))</f>
        <v>0</v>
      </c>
      <c r="C146" s="135"/>
      <c r="D146" s="135"/>
      <c r="E146" s="135"/>
      <c r="F146" s="135"/>
      <c r="G146" s="135"/>
      <c r="H146" s="52" t="s">
        <v>21</v>
      </c>
      <c r="I146" s="52" t="s">
        <v>21</v>
      </c>
      <c r="J146" s="93" t="s">
        <v>21</v>
      </c>
    </row>
    <row r="147" spans="1:20" ht="20.149999999999999" customHeight="1">
      <c r="A147" s="94" t="s">
        <v>1</v>
      </c>
      <c r="B147" s="120" t="str">
        <f>IF(K147=0,"",K147)</f>
        <v/>
      </c>
      <c r="C147" s="121"/>
      <c r="D147" s="98"/>
      <c r="E147" s="98"/>
      <c r="F147" s="17" t="s">
        <v>38</v>
      </c>
      <c r="G147" s="42"/>
      <c r="H147" s="52"/>
      <c r="I147" s="52"/>
      <c r="J147" s="93"/>
      <c r="K147" s="1">
        <f>VLOOKUP(B143,'（様式２）年間指導計画書（記入用）'!$B$12:$S$111,2,FALSE)</f>
        <v>0</v>
      </c>
    </row>
    <row r="148" spans="1:20" ht="20.149999999999999" customHeight="1">
      <c r="A148" s="94"/>
      <c r="B148" s="122" t="str">
        <f t="shared" ref="B148:B149" si="12">IF(K148=0,"",K148)</f>
        <v/>
      </c>
      <c r="C148" s="123"/>
      <c r="D148" s="101"/>
      <c r="E148" s="101"/>
      <c r="F148" s="2" t="str">
        <f>IF(D148="","","～")</f>
        <v/>
      </c>
      <c r="G148" s="41"/>
      <c r="H148" s="52" t="s">
        <v>45</v>
      </c>
      <c r="I148" s="126">
        <f>VLOOKUP(B143,'（様式２）年間指導計画書（記入用）'!$B$12:$S$111,10,FALSE)</f>
        <v>0</v>
      </c>
      <c r="J148" s="127"/>
      <c r="K148" s="1">
        <f>VLOOKUP(B143,'（様式２）年間指導計画書（記入用）'!$B$12:$S$111,3,FALSE)</f>
        <v>0</v>
      </c>
    </row>
    <row r="149" spans="1:20" ht="20.149999999999999" customHeight="1" thickBot="1">
      <c r="A149" s="95"/>
      <c r="B149" s="130" t="str">
        <f t="shared" si="12"/>
        <v/>
      </c>
      <c r="C149" s="131"/>
      <c r="D149" s="101"/>
      <c r="E149" s="101"/>
      <c r="F149" s="2" t="str">
        <f>IF(D149="","","～")</f>
        <v/>
      </c>
      <c r="G149" s="41"/>
      <c r="H149" s="102"/>
      <c r="I149" s="128"/>
      <c r="J149" s="129"/>
      <c r="K149" s="1">
        <f>VLOOKUP(B143,'（様式２）年間指導計画書（記入用）'!$B$12:$S$111,4,FALSE)</f>
        <v>0</v>
      </c>
    </row>
    <row r="150" spans="1:20" ht="20.149999999999999" customHeight="1" thickTop="1">
      <c r="A150" s="109" t="s">
        <v>46</v>
      </c>
      <c r="B150" s="110"/>
      <c r="C150" s="110"/>
      <c r="D150" s="110"/>
      <c r="E150" s="110"/>
      <c r="F150" s="110"/>
      <c r="G150" s="110"/>
      <c r="H150" s="110"/>
      <c r="I150" s="110"/>
      <c r="J150" s="111"/>
    </row>
    <row r="151" spans="1:20" ht="170.15" customHeight="1" thickBot="1">
      <c r="A151" s="112"/>
      <c r="B151" s="113"/>
      <c r="C151" s="113"/>
      <c r="D151" s="113"/>
      <c r="E151" s="113"/>
      <c r="F151" s="113"/>
      <c r="G151" s="113"/>
      <c r="H151" s="113"/>
      <c r="I151" s="113"/>
      <c r="J151" s="114"/>
    </row>
    <row r="152" spans="1:20" ht="20.149999999999999" customHeight="1"/>
    <row r="153" spans="1:20" ht="13.5" thickBot="1">
      <c r="A153" s="2" t="s">
        <v>5</v>
      </c>
      <c r="B153" s="18">
        <f>B143+1</f>
        <v>48</v>
      </c>
      <c r="C153" s="18"/>
      <c r="L153" s="2">
        <f>B153</f>
        <v>48</v>
      </c>
      <c r="M153" s="31" t="str">
        <f>B157</f>
        <v/>
      </c>
      <c r="N153" s="31" t="str">
        <f>B158</f>
        <v/>
      </c>
      <c r="O153" s="31" t="str">
        <f>B159</f>
        <v/>
      </c>
      <c r="P153" s="1" t="str">
        <f>B155</f>
        <v/>
      </c>
      <c r="Q153" s="32">
        <f>I158</f>
        <v>0</v>
      </c>
      <c r="R153" s="2" t="str">
        <f>IF(B154=$R$4,G154,"")</f>
        <v/>
      </c>
      <c r="S153" s="2" t="str">
        <f>IF(B154=$S$4,G154,"")</f>
        <v/>
      </c>
      <c r="T153" s="2" t="str">
        <f>IF(A161="","","○")</f>
        <v/>
      </c>
    </row>
    <row r="154" spans="1:20" ht="20.149999999999999" customHeight="1">
      <c r="A154" s="25" t="s">
        <v>4</v>
      </c>
      <c r="B154" s="28" t="str">
        <f>IF(B153="","",VLOOKUP(B153,'（様式２）年間指導計画書（記入用）'!$B$12:$U$111,15,FALSE))</f>
        <v/>
      </c>
      <c r="C154" s="29" t="s">
        <v>50</v>
      </c>
      <c r="D154" s="89" t="s">
        <v>19</v>
      </c>
      <c r="E154" s="89"/>
      <c r="F154" s="89"/>
      <c r="G154" s="30">
        <f>IF(B153="","",VLOOKUP(B153,'（様式２）年間指導計画書（記入用）'!$B$12:$S$111,17,FALSE))</f>
        <v>0</v>
      </c>
      <c r="H154" s="89" t="s">
        <v>41</v>
      </c>
      <c r="I154" s="89" t="s">
        <v>42</v>
      </c>
      <c r="J154" s="26" t="s">
        <v>43</v>
      </c>
    </row>
    <row r="155" spans="1:20" ht="20.149999999999999" customHeight="1">
      <c r="A155" s="90" t="s">
        <v>0</v>
      </c>
      <c r="B155" s="134" t="str">
        <f>IF(B153="","",VLOOKUP(B153,'（様式２）年間指導計画書（記入用）'!$B$12:$S$111,5,FALSE))</f>
        <v/>
      </c>
      <c r="C155" s="134"/>
      <c r="D155" s="134"/>
      <c r="E155" s="134"/>
      <c r="F155" s="134"/>
      <c r="G155" s="134"/>
      <c r="H155" s="52"/>
      <c r="I155" s="52"/>
      <c r="J155" s="27" t="s">
        <v>44</v>
      </c>
    </row>
    <row r="156" spans="1:20" ht="20.149999999999999" customHeight="1">
      <c r="A156" s="90"/>
      <c r="B156" s="135">
        <f>IF(B153="","",VLOOKUP(B153,'（様式２）年間指導計画書（記入用）'!$B$12:$S$111,14,FALSE))</f>
        <v>0</v>
      </c>
      <c r="C156" s="135"/>
      <c r="D156" s="135"/>
      <c r="E156" s="135"/>
      <c r="F156" s="135"/>
      <c r="G156" s="135"/>
      <c r="H156" s="52" t="s">
        <v>21</v>
      </c>
      <c r="I156" s="52" t="s">
        <v>21</v>
      </c>
      <c r="J156" s="93" t="s">
        <v>21</v>
      </c>
    </row>
    <row r="157" spans="1:20" ht="20.149999999999999" customHeight="1">
      <c r="A157" s="94" t="s">
        <v>1</v>
      </c>
      <c r="B157" s="120" t="str">
        <f>IF(K157=0,"",K157)</f>
        <v/>
      </c>
      <c r="C157" s="121"/>
      <c r="D157" s="98"/>
      <c r="E157" s="98"/>
      <c r="F157" s="17" t="s">
        <v>38</v>
      </c>
      <c r="G157" s="42"/>
      <c r="H157" s="52"/>
      <c r="I157" s="52"/>
      <c r="J157" s="93"/>
      <c r="K157" s="1">
        <f>VLOOKUP(B153,'（様式２）年間指導計画書（記入用）'!$B$12:$S$111,2,FALSE)</f>
        <v>0</v>
      </c>
    </row>
    <row r="158" spans="1:20" ht="20.149999999999999" customHeight="1">
      <c r="A158" s="94"/>
      <c r="B158" s="122" t="str">
        <f t="shared" ref="B158:B159" si="13">IF(K158=0,"",K158)</f>
        <v/>
      </c>
      <c r="C158" s="123"/>
      <c r="D158" s="101"/>
      <c r="E158" s="101"/>
      <c r="F158" s="2" t="str">
        <f>IF(D158="","","～")</f>
        <v/>
      </c>
      <c r="G158" s="41"/>
      <c r="H158" s="52" t="s">
        <v>45</v>
      </c>
      <c r="I158" s="126">
        <f>VLOOKUP(B153,'（様式２）年間指導計画書（記入用）'!$B$12:$S$111,10,FALSE)</f>
        <v>0</v>
      </c>
      <c r="J158" s="127"/>
      <c r="K158" s="1">
        <f>VLOOKUP(B153,'（様式２）年間指導計画書（記入用）'!$B$12:$S$111,3,FALSE)</f>
        <v>0</v>
      </c>
    </row>
    <row r="159" spans="1:20" ht="20.149999999999999" customHeight="1" thickBot="1">
      <c r="A159" s="95"/>
      <c r="B159" s="130" t="str">
        <f t="shared" si="13"/>
        <v/>
      </c>
      <c r="C159" s="131"/>
      <c r="D159" s="101"/>
      <c r="E159" s="101"/>
      <c r="F159" s="2" t="str">
        <f>IF(D159="","","～")</f>
        <v/>
      </c>
      <c r="G159" s="41"/>
      <c r="H159" s="102"/>
      <c r="I159" s="128"/>
      <c r="J159" s="129"/>
      <c r="K159" s="1">
        <f>VLOOKUP(B153,'（様式２）年間指導計画書（記入用）'!$B$12:$S$111,4,FALSE)</f>
        <v>0</v>
      </c>
    </row>
    <row r="160" spans="1:20" ht="20.149999999999999" customHeight="1" thickTop="1">
      <c r="A160" s="109" t="s">
        <v>46</v>
      </c>
      <c r="B160" s="110"/>
      <c r="C160" s="110"/>
      <c r="D160" s="110"/>
      <c r="E160" s="110"/>
      <c r="F160" s="110"/>
      <c r="G160" s="110"/>
      <c r="H160" s="110"/>
      <c r="I160" s="110"/>
      <c r="J160" s="111"/>
    </row>
    <row r="161" spans="1:20" ht="170.15" customHeight="1" thickBot="1">
      <c r="A161" s="112"/>
      <c r="B161" s="113"/>
      <c r="C161" s="113"/>
      <c r="D161" s="113"/>
      <c r="E161" s="113"/>
      <c r="F161" s="113"/>
      <c r="G161" s="113"/>
      <c r="H161" s="113"/>
      <c r="I161" s="113"/>
      <c r="J161" s="114"/>
    </row>
    <row r="162" spans="1:20" ht="16.5">
      <c r="A162" s="78" t="s">
        <v>47</v>
      </c>
      <c r="B162" s="78"/>
      <c r="C162" s="78"/>
      <c r="D162" s="78"/>
      <c r="E162" s="78"/>
      <c r="F162" s="78"/>
      <c r="G162" s="78"/>
      <c r="H162" s="78"/>
      <c r="I162" s="78"/>
      <c r="J162" s="78"/>
    </row>
    <row r="163" spans="1:20" ht="12" customHeight="1" thickBot="1">
      <c r="A163" s="23"/>
      <c r="B163" s="23"/>
      <c r="C163" s="23"/>
      <c r="D163" s="23"/>
      <c r="E163" s="23"/>
      <c r="F163" s="23"/>
      <c r="G163" s="23"/>
      <c r="H163" s="23"/>
      <c r="I163" s="23"/>
      <c r="J163" s="23"/>
    </row>
    <row r="164" spans="1:20" ht="25" customHeight="1" thickBot="1">
      <c r="A164" s="2"/>
      <c r="B164" s="2"/>
      <c r="C164" s="2"/>
      <c r="D164" s="24" t="s">
        <v>48</v>
      </c>
      <c r="E164" s="132">
        <f>$E$3</f>
        <v>1</v>
      </c>
      <c r="F164" s="132"/>
      <c r="G164" s="19" t="s">
        <v>49</v>
      </c>
      <c r="H164" s="132" t="str">
        <f>$H$3</f>
        <v>〇〇　〇〇</v>
      </c>
      <c r="I164" s="132"/>
      <c r="J164" s="133"/>
    </row>
    <row r="165" spans="1:20" ht="12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20" ht="13.5" thickBot="1">
      <c r="A166" s="2" t="s">
        <v>5</v>
      </c>
      <c r="B166" s="18">
        <f>B153+1</f>
        <v>49</v>
      </c>
      <c r="C166" s="18"/>
      <c r="L166" s="2">
        <f>B166</f>
        <v>49</v>
      </c>
      <c r="M166" s="31" t="str">
        <f>B170</f>
        <v/>
      </c>
      <c r="N166" s="31" t="str">
        <f>B171</f>
        <v/>
      </c>
      <c r="O166" s="31" t="str">
        <f>B172</f>
        <v/>
      </c>
      <c r="P166" s="1" t="str">
        <f>B168</f>
        <v/>
      </c>
      <c r="Q166" s="32">
        <f>I171</f>
        <v>0</v>
      </c>
      <c r="R166" s="2" t="str">
        <f>IF(B167=$R$4,G167,"")</f>
        <v/>
      </c>
      <c r="S166" s="2" t="str">
        <f>IF(B167=$S$4,G167,"")</f>
        <v/>
      </c>
      <c r="T166" s="2" t="str">
        <f>IF(A174="","","○")</f>
        <v/>
      </c>
    </row>
    <row r="167" spans="1:20" ht="20.149999999999999" customHeight="1">
      <c r="A167" s="25" t="s">
        <v>4</v>
      </c>
      <c r="B167" s="28" t="str">
        <f>IF(B166="","",VLOOKUP(B166,'（様式２）年間指導計画書（記入用）'!$B$12:$U$111,15,FALSE))</f>
        <v/>
      </c>
      <c r="C167" s="29" t="s">
        <v>50</v>
      </c>
      <c r="D167" s="89" t="s">
        <v>19</v>
      </c>
      <c r="E167" s="89"/>
      <c r="F167" s="89"/>
      <c r="G167" s="30">
        <f>IF(B166="","",VLOOKUP(B166,'（様式２）年間指導計画書（記入用）'!$B$12:$S$111,17,FALSE))</f>
        <v>0</v>
      </c>
      <c r="H167" s="89" t="s">
        <v>41</v>
      </c>
      <c r="I167" s="89" t="s">
        <v>42</v>
      </c>
      <c r="J167" s="26" t="s">
        <v>43</v>
      </c>
    </row>
    <row r="168" spans="1:20" ht="20.149999999999999" customHeight="1">
      <c r="A168" s="90" t="s">
        <v>0</v>
      </c>
      <c r="B168" s="134" t="str">
        <f>IF(B166="","",VLOOKUP(B166,'（様式２）年間指導計画書（記入用）'!$B$12:$S$111,5,FALSE))</f>
        <v/>
      </c>
      <c r="C168" s="134"/>
      <c r="D168" s="134"/>
      <c r="E168" s="134"/>
      <c r="F168" s="134"/>
      <c r="G168" s="134"/>
      <c r="H168" s="52"/>
      <c r="I168" s="52"/>
      <c r="J168" s="27" t="s">
        <v>44</v>
      </c>
    </row>
    <row r="169" spans="1:20" ht="20.149999999999999" customHeight="1">
      <c r="A169" s="90"/>
      <c r="B169" s="135">
        <f>IF(B166="","",VLOOKUP(B166,'（様式２）年間指導計画書（記入用）'!$B$12:$S$111,14,FALSE))</f>
        <v>0</v>
      </c>
      <c r="C169" s="135"/>
      <c r="D169" s="135"/>
      <c r="E169" s="135"/>
      <c r="F169" s="135"/>
      <c r="G169" s="135"/>
      <c r="H169" s="52" t="s">
        <v>21</v>
      </c>
      <c r="I169" s="52" t="s">
        <v>21</v>
      </c>
      <c r="J169" s="93" t="s">
        <v>21</v>
      </c>
    </row>
    <row r="170" spans="1:20" ht="20.149999999999999" customHeight="1">
      <c r="A170" s="94" t="s">
        <v>1</v>
      </c>
      <c r="B170" s="120" t="str">
        <f>IF(K170=0,"",K170)</f>
        <v/>
      </c>
      <c r="C170" s="121"/>
      <c r="D170" s="98"/>
      <c r="E170" s="98"/>
      <c r="F170" s="17" t="s">
        <v>38</v>
      </c>
      <c r="G170" s="42"/>
      <c r="H170" s="52"/>
      <c r="I170" s="52"/>
      <c r="J170" s="93"/>
      <c r="K170" s="1">
        <f>VLOOKUP(B166,'（様式２）年間指導計画書（記入用）'!$B$12:$S$111,2,FALSE)</f>
        <v>0</v>
      </c>
    </row>
    <row r="171" spans="1:20" ht="20.149999999999999" customHeight="1">
      <c r="A171" s="94"/>
      <c r="B171" s="122" t="str">
        <f t="shared" ref="B171:B172" si="14">IF(K171=0,"",K171)</f>
        <v/>
      </c>
      <c r="C171" s="123"/>
      <c r="D171" s="101"/>
      <c r="E171" s="101"/>
      <c r="F171" s="2" t="str">
        <f>IF(D171="","","～")</f>
        <v/>
      </c>
      <c r="G171" s="41"/>
      <c r="H171" s="52" t="s">
        <v>45</v>
      </c>
      <c r="I171" s="126">
        <f>VLOOKUP(B166,'（様式２）年間指導計画書（記入用）'!$B$12:$S$111,10,FALSE)</f>
        <v>0</v>
      </c>
      <c r="J171" s="127"/>
      <c r="K171" s="1">
        <f>VLOOKUP(B166,'（様式２）年間指導計画書（記入用）'!$B$12:$S$111,3,FALSE)</f>
        <v>0</v>
      </c>
    </row>
    <row r="172" spans="1:20" ht="20.149999999999999" customHeight="1" thickBot="1">
      <c r="A172" s="95"/>
      <c r="B172" s="130" t="str">
        <f t="shared" si="14"/>
        <v/>
      </c>
      <c r="C172" s="131"/>
      <c r="D172" s="101"/>
      <c r="E172" s="101"/>
      <c r="F172" s="2" t="str">
        <f>IF(D172="","","～")</f>
        <v/>
      </c>
      <c r="G172" s="41"/>
      <c r="H172" s="102"/>
      <c r="I172" s="128"/>
      <c r="J172" s="129"/>
      <c r="K172" s="1">
        <f>VLOOKUP(B166,'（様式２）年間指導計画書（記入用）'!$B$12:$S$111,4,FALSE)</f>
        <v>0</v>
      </c>
    </row>
    <row r="173" spans="1:20" ht="20.149999999999999" customHeight="1" thickTop="1">
      <c r="A173" s="109" t="s">
        <v>46</v>
      </c>
      <c r="B173" s="110"/>
      <c r="C173" s="110"/>
      <c r="D173" s="110"/>
      <c r="E173" s="110"/>
      <c r="F173" s="110"/>
      <c r="G173" s="110"/>
      <c r="H173" s="110"/>
      <c r="I173" s="110"/>
      <c r="J173" s="111"/>
    </row>
    <row r="174" spans="1:20" ht="170.15" customHeight="1" thickBot="1">
      <c r="A174" s="112"/>
      <c r="B174" s="113"/>
      <c r="C174" s="113"/>
      <c r="D174" s="113"/>
      <c r="E174" s="113"/>
      <c r="F174" s="113"/>
      <c r="G174" s="113"/>
      <c r="H174" s="113"/>
      <c r="I174" s="113"/>
      <c r="J174" s="114"/>
    </row>
    <row r="175" spans="1:20" ht="20.149999999999999" customHeight="1"/>
    <row r="176" spans="1:20" ht="13.5" thickBot="1">
      <c r="A176" s="2" t="s">
        <v>5</v>
      </c>
      <c r="B176" s="18">
        <f>B166+1</f>
        <v>50</v>
      </c>
      <c r="C176" s="18"/>
      <c r="L176" s="2">
        <f>B176</f>
        <v>50</v>
      </c>
      <c r="M176" s="31" t="str">
        <f>B180</f>
        <v/>
      </c>
      <c r="N176" s="31" t="str">
        <f>B181</f>
        <v/>
      </c>
      <c r="O176" s="31" t="str">
        <f>B182</f>
        <v/>
      </c>
      <c r="P176" s="1" t="str">
        <f>B178</f>
        <v/>
      </c>
      <c r="Q176" s="32">
        <f>I181</f>
        <v>0</v>
      </c>
      <c r="R176" s="2" t="str">
        <f>IF(B177=$R$4,G177,"")</f>
        <v/>
      </c>
      <c r="S176" s="2" t="str">
        <f>IF(B177=$S$4,G177,"")</f>
        <v/>
      </c>
      <c r="T176" s="2" t="str">
        <f>IF(A184="","","○")</f>
        <v/>
      </c>
    </row>
    <row r="177" spans="1:20" ht="20.149999999999999" customHeight="1">
      <c r="A177" s="25" t="s">
        <v>4</v>
      </c>
      <c r="B177" s="28" t="str">
        <f>IF(B176="","",VLOOKUP(B176,'（様式２）年間指導計画書（記入用）'!$B$12:$U$111,15,FALSE))</f>
        <v/>
      </c>
      <c r="C177" s="29" t="s">
        <v>50</v>
      </c>
      <c r="D177" s="89" t="s">
        <v>19</v>
      </c>
      <c r="E177" s="89"/>
      <c r="F177" s="89"/>
      <c r="G177" s="30">
        <f>IF(B176="","",VLOOKUP(B176,'（様式２）年間指導計画書（記入用）'!$B$12:$S$111,17,FALSE))</f>
        <v>0</v>
      </c>
      <c r="H177" s="89" t="s">
        <v>41</v>
      </c>
      <c r="I177" s="89" t="s">
        <v>42</v>
      </c>
      <c r="J177" s="26" t="s">
        <v>43</v>
      </c>
    </row>
    <row r="178" spans="1:20" ht="20.149999999999999" customHeight="1">
      <c r="A178" s="90" t="s">
        <v>0</v>
      </c>
      <c r="B178" s="134" t="str">
        <f>IF(B176="","",VLOOKUP(B176,'（様式２）年間指導計画書（記入用）'!$B$12:$S$111,5,FALSE))</f>
        <v/>
      </c>
      <c r="C178" s="134"/>
      <c r="D178" s="134"/>
      <c r="E178" s="134"/>
      <c r="F178" s="134"/>
      <c r="G178" s="134"/>
      <c r="H178" s="52"/>
      <c r="I178" s="52"/>
      <c r="J178" s="27" t="s">
        <v>44</v>
      </c>
    </row>
    <row r="179" spans="1:20" ht="20.149999999999999" customHeight="1">
      <c r="A179" s="90"/>
      <c r="B179" s="135">
        <f>IF(B176="","",VLOOKUP(B176,'（様式２）年間指導計画書（記入用）'!$B$12:$S$111,14,FALSE))</f>
        <v>0</v>
      </c>
      <c r="C179" s="135"/>
      <c r="D179" s="135"/>
      <c r="E179" s="135"/>
      <c r="F179" s="135"/>
      <c r="G179" s="135"/>
      <c r="H179" s="52" t="s">
        <v>21</v>
      </c>
      <c r="I179" s="52" t="s">
        <v>21</v>
      </c>
      <c r="J179" s="93" t="s">
        <v>21</v>
      </c>
    </row>
    <row r="180" spans="1:20" ht="20.149999999999999" customHeight="1">
      <c r="A180" s="94" t="s">
        <v>1</v>
      </c>
      <c r="B180" s="120" t="str">
        <f>IF(K180=0,"",K180)</f>
        <v/>
      </c>
      <c r="C180" s="121"/>
      <c r="D180" s="98"/>
      <c r="E180" s="98"/>
      <c r="F180" s="17" t="s">
        <v>38</v>
      </c>
      <c r="G180" s="42"/>
      <c r="H180" s="52"/>
      <c r="I180" s="52"/>
      <c r="J180" s="93"/>
      <c r="K180" s="1">
        <f>VLOOKUP(B176,'（様式２）年間指導計画書（記入用）'!$B$12:$S$111,2,FALSE)</f>
        <v>0</v>
      </c>
    </row>
    <row r="181" spans="1:20" ht="20.149999999999999" customHeight="1">
      <c r="A181" s="94"/>
      <c r="B181" s="122" t="str">
        <f t="shared" ref="B181:B182" si="15">IF(K181=0,"",K181)</f>
        <v/>
      </c>
      <c r="C181" s="123"/>
      <c r="D181" s="101"/>
      <c r="E181" s="101"/>
      <c r="F181" s="2" t="str">
        <f>IF(D181="","","～")</f>
        <v/>
      </c>
      <c r="G181" s="41"/>
      <c r="H181" s="52" t="s">
        <v>45</v>
      </c>
      <c r="I181" s="126">
        <f>VLOOKUP(B176,'（様式２）年間指導計画書（記入用）'!$B$12:$S$111,10,FALSE)</f>
        <v>0</v>
      </c>
      <c r="J181" s="127"/>
      <c r="K181" s="1">
        <f>VLOOKUP(B176,'（様式２）年間指導計画書（記入用）'!$B$12:$S$111,3,FALSE)</f>
        <v>0</v>
      </c>
    </row>
    <row r="182" spans="1:20" ht="20.149999999999999" customHeight="1" thickBot="1">
      <c r="A182" s="95"/>
      <c r="B182" s="130" t="str">
        <f t="shared" si="15"/>
        <v/>
      </c>
      <c r="C182" s="131"/>
      <c r="D182" s="101"/>
      <c r="E182" s="101"/>
      <c r="F182" s="2" t="str">
        <f>IF(D182="","","～")</f>
        <v/>
      </c>
      <c r="G182" s="41"/>
      <c r="H182" s="102"/>
      <c r="I182" s="128"/>
      <c r="J182" s="129"/>
      <c r="K182" s="1">
        <f>VLOOKUP(B176,'（様式２）年間指導計画書（記入用）'!$B$12:$S$111,4,FALSE)</f>
        <v>0</v>
      </c>
    </row>
    <row r="183" spans="1:20" ht="20.149999999999999" customHeight="1" thickTop="1">
      <c r="A183" s="109" t="s">
        <v>46</v>
      </c>
      <c r="B183" s="110"/>
      <c r="C183" s="110"/>
      <c r="D183" s="110"/>
      <c r="E183" s="110"/>
      <c r="F183" s="110"/>
      <c r="G183" s="110"/>
      <c r="H183" s="110"/>
      <c r="I183" s="110"/>
      <c r="J183" s="111"/>
    </row>
    <row r="184" spans="1:20" ht="170.15" customHeight="1" thickBot="1">
      <c r="A184" s="112"/>
      <c r="B184" s="113"/>
      <c r="C184" s="113"/>
      <c r="D184" s="113"/>
      <c r="E184" s="113"/>
      <c r="F184" s="113"/>
      <c r="G184" s="113"/>
      <c r="H184" s="113"/>
      <c r="I184" s="113"/>
      <c r="J184" s="114"/>
    </row>
    <row r="185" spans="1:20" ht="16.5">
      <c r="A185" s="78" t="s">
        <v>47</v>
      </c>
      <c r="B185" s="78"/>
      <c r="C185" s="78"/>
      <c r="D185" s="78"/>
      <c r="E185" s="78"/>
      <c r="F185" s="78"/>
      <c r="G185" s="78"/>
      <c r="H185" s="78"/>
      <c r="I185" s="78"/>
      <c r="J185" s="78"/>
    </row>
    <row r="186" spans="1:20" ht="12" customHeight="1" thickBot="1">
      <c r="A186" s="23"/>
      <c r="B186" s="23"/>
      <c r="C186" s="23"/>
      <c r="D186" s="23"/>
      <c r="E186" s="23"/>
      <c r="F186" s="23"/>
      <c r="G186" s="23"/>
      <c r="H186" s="23"/>
      <c r="I186" s="23"/>
      <c r="J186" s="23"/>
    </row>
    <row r="187" spans="1:20" ht="25" customHeight="1" thickBot="1">
      <c r="A187" s="2"/>
      <c r="B187" s="2"/>
      <c r="C187" s="2"/>
      <c r="D187" s="24" t="s">
        <v>48</v>
      </c>
      <c r="E187" s="132">
        <f>$E$3</f>
        <v>1</v>
      </c>
      <c r="F187" s="132"/>
      <c r="G187" s="19" t="s">
        <v>49</v>
      </c>
      <c r="H187" s="132" t="str">
        <f>$H$3</f>
        <v>〇〇　〇〇</v>
      </c>
      <c r="I187" s="132"/>
      <c r="J187" s="133"/>
    </row>
    <row r="188" spans="1:20" ht="12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20" ht="13.5" thickBot="1">
      <c r="A189" s="2" t="s">
        <v>5</v>
      </c>
      <c r="B189" s="18">
        <f>B176+1</f>
        <v>51</v>
      </c>
      <c r="C189" s="18"/>
      <c r="L189" s="2">
        <f>B189</f>
        <v>51</v>
      </c>
      <c r="M189" s="31" t="str">
        <f>B193</f>
        <v/>
      </c>
      <c r="N189" s="31" t="str">
        <f>B194</f>
        <v/>
      </c>
      <c r="O189" s="31" t="str">
        <f>B195</f>
        <v/>
      </c>
      <c r="P189" s="1" t="str">
        <f>B191</f>
        <v/>
      </c>
      <c r="Q189" s="32">
        <f>I194</f>
        <v>0</v>
      </c>
      <c r="R189" s="2" t="str">
        <f>IF(B190=$R$4,G190,"")</f>
        <v/>
      </c>
      <c r="S189" s="2" t="str">
        <f>IF(B190=$S$4,G190,"")</f>
        <v/>
      </c>
      <c r="T189" s="2" t="str">
        <f>IF(A197="","","○")</f>
        <v/>
      </c>
    </row>
    <row r="190" spans="1:20" ht="20.149999999999999" customHeight="1">
      <c r="A190" s="25" t="s">
        <v>4</v>
      </c>
      <c r="B190" s="28" t="str">
        <f>IF(B189="","",VLOOKUP(B189,'（様式２）年間指導計画書（記入用）'!$B$12:$U$111,15,FALSE))</f>
        <v/>
      </c>
      <c r="C190" s="29" t="s">
        <v>50</v>
      </c>
      <c r="D190" s="89" t="s">
        <v>19</v>
      </c>
      <c r="E190" s="89"/>
      <c r="F190" s="89"/>
      <c r="G190" s="30">
        <f>IF(B189="","",VLOOKUP(B189,'（様式２）年間指導計画書（記入用）'!$B$12:$S$111,17,FALSE))</f>
        <v>0</v>
      </c>
      <c r="H190" s="89" t="s">
        <v>41</v>
      </c>
      <c r="I190" s="89" t="s">
        <v>42</v>
      </c>
      <c r="J190" s="26" t="s">
        <v>43</v>
      </c>
    </row>
    <row r="191" spans="1:20" ht="20.149999999999999" customHeight="1">
      <c r="A191" s="90" t="s">
        <v>0</v>
      </c>
      <c r="B191" s="134" t="str">
        <f>IF(B189="","",VLOOKUP(B189,'（様式２）年間指導計画書（記入用）'!$B$12:$S$111,5,FALSE))</f>
        <v/>
      </c>
      <c r="C191" s="134"/>
      <c r="D191" s="134"/>
      <c r="E191" s="134"/>
      <c r="F191" s="134"/>
      <c r="G191" s="134"/>
      <c r="H191" s="52"/>
      <c r="I191" s="52"/>
      <c r="J191" s="27" t="s">
        <v>44</v>
      </c>
    </row>
    <row r="192" spans="1:20" ht="20.149999999999999" customHeight="1">
      <c r="A192" s="90"/>
      <c r="B192" s="135">
        <f>IF(B189="","",VLOOKUP(B189,'（様式２）年間指導計画書（記入用）'!$B$12:$S$111,14,FALSE))</f>
        <v>0</v>
      </c>
      <c r="C192" s="135"/>
      <c r="D192" s="135"/>
      <c r="E192" s="135"/>
      <c r="F192" s="135"/>
      <c r="G192" s="135"/>
      <c r="H192" s="52" t="s">
        <v>21</v>
      </c>
      <c r="I192" s="52" t="s">
        <v>21</v>
      </c>
      <c r="J192" s="93" t="s">
        <v>21</v>
      </c>
    </row>
    <row r="193" spans="1:20" ht="20.149999999999999" customHeight="1">
      <c r="A193" s="94" t="s">
        <v>1</v>
      </c>
      <c r="B193" s="120" t="str">
        <f>IF(K193=0,"",K193)</f>
        <v/>
      </c>
      <c r="C193" s="121"/>
      <c r="D193" s="98"/>
      <c r="E193" s="98"/>
      <c r="F193" s="17" t="s">
        <v>38</v>
      </c>
      <c r="G193" s="42"/>
      <c r="H193" s="52"/>
      <c r="I193" s="52"/>
      <c r="J193" s="93"/>
      <c r="K193" s="1">
        <f>VLOOKUP(B189,'（様式２）年間指導計画書（記入用）'!$B$12:$S$111,2,FALSE)</f>
        <v>0</v>
      </c>
    </row>
    <row r="194" spans="1:20" ht="20.149999999999999" customHeight="1">
      <c r="A194" s="94"/>
      <c r="B194" s="122" t="str">
        <f t="shared" ref="B194:B195" si="16">IF(K194=0,"",K194)</f>
        <v/>
      </c>
      <c r="C194" s="123"/>
      <c r="D194" s="101"/>
      <c r="E194" s="101"/>
      <c r="F194" s="2" t="str">
        <f>IF(D194="","","～")</f>
        <v/>
      </c>
      <c r="G194" s="41"/>
      <c r="H194" s="52" t="s">
        <v>45</v>
      </c>
      <c r="I194" s="126">
        <f>VLOOKUP(B189,'（様式２）年間指導計画書（記入用）'!$B$12:$S$111,10,FALSE)</f>
        <v>0</v>
      </c>
      <c r="J194" s="127"/>
      <c r="K194" s="1">
        <f>VLOOKUP(B189,'（様式２）年間指導計画書（記入用）'!$B$12:$S$111,3,FALSE)</f>
        <v>0</v>
      </c>
    </row>
    <row r="195" spans="1:20" ht="20.149999999999999" customHeight="1" thickBot="1">
      <c r="A195" s="95"/>
      <c r="B195" s="130" t="str">
        <f t="shared" si="16"/>
        <v/>
      </c>
      <c r="C195" s="131"/>
      <c r="D195" s="101"/>
      <c r="E195" s="101"/>
      <c r="F195" s="2" t="str">
        <f>IF(D195="","","～")</f>
        <v/>
      </c>
      <c r="G195" s="41"/>
      <c r="H195" s="102"/>
      <c r="I195" s="128"/>
      <c r="J195" s="129"/>
      <c r="K195" s="1">
        <f>VLOOKUP(B189,'（様式２）年間指導計画書（記入用）'!$B$12:$S$111,4,FALSE)</f>
        <v>0</v>
      </c>
    </row>
    <row r="196" spans="1:20" ht="20.149999999999999" customHeight="1" thickTop="1">
      <c r="A196" s="109" t="s">
        <v>46</v>
      </c>
      <c r="B196" s="110"/>
      <c r="C196" s="110"/>
      <c r="D196" s="110"/>
      <c r="E196" s="110"/>
      <c r="F196" s="110"/>
      <c r="G196" s="110"/>
      <c r="H196" s="110"/>
      <c r="I196" s="110"/>
      <c r="J196" s="111"/>
    </row>
    <row r="197" spans="1:20" ht="170.15" customHeight="1" thickBot="1">
      <c r="A197" s="112"/>
      <c r="B197" s="113"/>
      <c r="C197" s="113"/>
      <c r="D197" s="113"/>
      <c r="E197" s="113"/>
      <c r="F197" s="113"/>
      <c r="G197" s="113"/>
      <c r="H197" s="113"/>
      <c r="I197" s="113"/>
      <c r="J197" s="114"/>
    </row>
    <row r="198" spans="1:20" ht="20.149999999999999" customHeight="1"/>
    <row r="199" spans="1:20" ht="13.5" thickBot="1">
      <c r="A199" s="2" t="s">
        <v>5</v>
      </c>
      <c r="B199" s="18">
        <f>B189+1</f>
        <v>52</v>
      </c>
      <c r="C199" s="18"/>
      <c r="L199" s="2">
        <f>B199</f>
        <v>52</v>
      </c>
      <c r="M199" s="31" t="str">
        <f>B203</f>
        <v/>
      </c>
      <c r="N199" s="31" t="str">
        <f>B204</f>
        <v/>
      </c>
      <c r="O199" s="31" t="str">
        <f>B205</f>
        <v/>
      </c>
      <c r="P199" s="1" t="str">
        <f>B201</f>
        <v/>
      </c>
      <c r="Q199" s="32">
        <f>I204</f>
        <v>0</v>
      </c>
      <c r="R199" s="2" t="str">
        <f>IF(B200=$R$4,G200,"")</f>
        <v/>
      </c>
      <c r="S199" s="2" t="str">
        <f>IF(B200=$S$4,G200,"")</f>
        <v/>
      </c>
      <c r="T199" s="2" t="str">
        <f>IF(A207="","","○")</f>
        <v/>
      </c>
    </row>
    <row r="200" spans="1:20" ht="20.149999999999999" customHeight="1">
      <c r="A200" s="25" t="s">
        <v>4</v>
      </c>
      <c r="B200" s="28" t="str">
        <f>IF(B199="","",VLOOKUP(B199,'（様式２）年間指導計画書（記入用）'!$B$12:$U$111,15,FALSE))</f>
        <v/>
      </c>
      <c r="C200" s="29" t="s">
        <v>50</v>
      </c>
      <c r="D200" s="89" t="s">
        <v>19</v>
      </c>
      <c r="E200" s="89"/>
      <c r="F200" s="89"/>
      <c r="G200" s="30">
        <f>IF(B199="","",VLOOKUP(B199,'（様式２）年間指導計画書（記入用）'!$B$12:$S$111,17,FALSE))</f>
        <v>0</v>
      </c>
      <c r="H200" s="89" t="s">
        <v>41</v>
      </c>
      <c r="I200" s="89" t="s">
        <v>42</v>
      </c>
      <c r="J200" s="26" t="s">
        <v>43</v>
      </c>
    </row>
    <row r="201" spans="1:20" ht="20.149999999999999" customHeight="1">
      <c r="A201" s="90" t="s">
        <v>0</v>
      </c>
      <c r="B201" s="134" t="str">
        <f>IF(B199="","",VLOOKUP(B199,'（様式２）年間指導計画書（記入用）'!$B$12:$S$111,5,FALSE))</f>
        <v/>
      </c>
      <c r="C201" s="134"/>
      <c r="D201" s="134"/>
      <c r="E201" s="134"/>
      <c r="F201" s="134"/>
      <c r="G201" s="134"/>
      <c r="H201" s="52"/>
      <c r="I201" s="52"/>
      <c r="J201" s="27" t="s">
        <v>44</v>
      </c>
    </row>
    <row r="202" spans="1:20" ht="20.149999999999999" customHeight="1">
      <c r="A202" s="90"/>
      <c r="B202" s="135">
        <f>IF(B199="","",VLOOKUP(B199,'（様式２）年間指導計画書（記入用）'!$B$12:$S$111,14,FALSE))</f>
        <v>0</v>
      </c>
      <c r="C202" s="135"/>
      <c r="D202" s="135"/>
      <c r="E202" s="135"/>
      <c r="F202" s="135"/>
      <c r="G202" s="135"/>
      <c r="H202" s="52" t="s">
        <v>21</v>
      </c>
      <c r="I202" s="52" t="s">
        <v>21</v>
      </c>
      <c r="J202" s="93" t="s">
        <v>21</v>
      </c>
    </row>
    <row r="203" spans="1:20" ht="20.149999999999999" customHeight="1">
      <c r="A203" s="94" t="s">
        <v>1</v>
      </c>
      <c r="B203" s="120" t="str">
        <f>IF(K203=0,"",K203)</f>
        <v/>
      </c>
      <c r="C203" s="121"/>
      <c r="D203" s="98"/>
      <c r="E203" s="98"/>
      <c r="F203" s="17" t="s">
        <v>38</v>
      </c>
      <c r="G203" s="42"/>
      <c r="H203" s="52"/>
      <c r="I203" s="52"/>
      <c r="J203" s="93"/>
      <c r="K203" s="1">
        <f>VLOOKUP(B199,'（様式２）年間指導計画書（記入用）'!$B$12:$S$111,2,FALSE)</f>
        <v>0</v>
      </c>
    </row>
    <row r="204" spans="1:20" ht="20.149999999999999" customHeight="1">
      <c r="A204" s="94"/>
      <c r="B204" s="122" t="str">
        <f t="shared" ref="B204:B205" si="17">IF(K204=0,"",K204)</f>
        <v/>
      </c>
      <c r="C204" s="123"/>
      <c r="D204" s="101"/>
      <c r="E204" s="101"/>
      <c r="F204" s="2" t="str">
        <f>IF(D204="","","～")</f>
        <v/>
      </c>
      <c r="G204" s="41"/>
      <c r="H204" s="52" t="s">
        <v>45</v>
      </c>
      <c r="I204" s="126">
        <f>VLOOKUP(B199,'（様式２）年間指導計画書（記入用）'!$B$12:$S$111,10,FALSE)</f>
        <v>0</v>
      </c>
      <c r="J204" s="127"/>
      <c r="K204" s="1">
        <f>VLOOKUP(B199,'（様式２）年間指導計画書（記入用）'!$B$12:$S$111,3,FALSE)</f>
        <v>0</v>
      </c>
    </row>
    <row r="205" spans="1:20" ht="20.149999999999999" customHeight="1" thickBot="1">
      <c r="A205" s="95"/>
      <c r="B205" s="130" t="str">
        <f t="shared" si="17"/>
        <v/>
      </c>
      <c r="C205" s="131"/>
      <c r="D205" s="101"/>
      <c r="E205" s="101"/>
      <c r="F205" s="2" t="str">
        <f>IF(D205="","","～")</f>
        <v/>
      </c>
      <c r="G205" s="41"/>
      <c r="H205" s="102"/>
      <c r="I205" s="128"/>
      <c r="J205" s="129"/>
      <c r="K205" s="1">
        <f>VLOOKUP(B199,'（様式２）年間指導計画書（記入用）'!$B$12:$S$111,4,FALSE)</f>
        <v>0</v>
      </c>
    </row>
    <row r="206" spans="1:20" ht="20.149999999999999" customHeight="1" thickTop="1">
      <c r="A206" s="109" t="s">
        <v>46</v>
      </c>
      <c r="B206" s="110"/>
      <c r="C206" s="110"/>
      <c r="D206" s="110"/>
      <c r="E206" s="110"/>
      <c r="F206" s="110"/>
      <c r="G206" s="110"/>
      <c r="H206" s="110"/>
      <c r="I206" s="110"/>
      <c r="J206" s="111"/>
    </row>
    <row r="207" spans="1:20" ht="170.15" customHeight="1" thickBot="1">
      <c r="A207" s="112"/>
      <c r="B207" s="113"/>
      <c r="C207" s="113"/>
      <c r="D207" s="113"/>
      <c r="E207" s="113"/>
      <c r="F207" s="113"/>
      <c r="G207" s="113"/>
      <c r="H207" s="113"/>
      <c r="I207" s="113"/>
      <c r="J207" s="114"/>
    </row>
    <row r="208" spans="1:20" ht="16.5">
      <c r="A208" s="78" t="s">
        <v>47</v>
      </c>
      <c r="B208" s="78"/>
      <c r="C208" s="78"/>
      <c r="D208" s="78"/>
      <c r="E208" s="78"/>
      <c r="F208" s="78"/>
      <c r="G208" s="78"/>
      <c r="H208" s="78"/>
      <c r="I208" s="78"/>
      <c r="J208" s="78"/>
    </row>
    <row r="209" spans="1:20" ht="12" customHeight="1" thickBot="1">
      <c r="A209" s="23"/>
      <c r="B209" s="23"/>
      <c r="C209" s="23"/>
      <c r="D209" s="23"/>
      <c r="E209" s="23"/>
      <c r="F209" s="23"/>
      <c r="G209" s="23"/>
      <c r="H209" s="23"/>
      <c r="I209" s="23"/>
      <c r="J209" s="23"/>
    </row>
    <row r="210" spans="1:20" ht="25" customHeight="1" thickBot="1">
      <c r="A210" s="2"/>
      <c r="B210" s="2"/>
      <c r="C210" s="2"/>
      <c r="D210" s="24" t="s">
        <v>48</v>
      </c>
      <c r="E210" s="132">
        <f>$E$3</f>
        <v>1</v>
      </c>
      <c r="F210" s="132"/>
      <c r="G210" s="19" t="s">
        <v>49</v>
      </c>
      <c r="H210" s="132" t="str">
        <f>$H$3</f>
        <v>〇〇　〇〇</v>
      </c>
      <c r="I210" s="132"/>
      <c r="J210" s="133"/>
    </row>
    <row r="211" spans="1:20" ht="12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20" ht="13.5" thickBot="1">
      <c r="A212" s="2" t="s">
        <v>5</v>
      </c>
      <c r="B212" s="18">
        <f>B199+1</f>
        <v>53</v>
      </c>
      <c r="C212" s="18"/>
      <c r="L212" s="2">
        <f>B212</f>
        <v>53</v>
      </c>
      <c r="M212" s="31" t="str">
        <f>B216</f>
        <v/>
      </c>
      <c r="N212" s="31" t="str">
        <f>B217</f>
        <v/>
      </c>
      <c r="O212" s="31" t="str">
        <f>B218</f>
        <v/>
      </c>
      <c r="P212" s="1" t="str">
        <f>B214</f>
        <v/>
      </c>
      <c r="Q212" s="32">
        <f>I217</f>
        <v>0</v>
      </c>
      <c r="R212" s="2" t="str">
        <f>IF(B213=$R$4,G213,"")</f>
        <v/>
      </c>
      <c r="S212" s="2" t="str">
        <f>IF(B213=$S$4,G213,"")</f>
        <v/>
      </c>
      <c r="T212" s="2" t="str">
        <f>IF(A220="","","○")</f>
        <v/>
      </c>
    </row>
    <row r="213" spans="1:20" ht="20.149999999999999" customHeight="1">
      <c r="A213" s="25" t="s">
        <v>4</v>
      </c>
      <c r="B213" s="28" t="str">
        <f>IF(B212="","",VLOOKUP(B212,'（様式２）年間指導計画書（記入用）'!$B$12:$U$111,15,FALSE))</f>
        <v/>
      </c>
      <c r="C213" s="29" t="s">
        <v>50</v>
      </c>
      <c r="D213" s="89" t="s">
        <v>19</v>
      </c>
      <c r="E213" s="89"/>
      <c r="F213" s="89"/>
      <c r="G213" s="30">
        <f>IF(B212="","",VLOOKUP(B212,'（様式２）年間指導計画書（記入用）'!$B$12:$S$111,17,FALSE))</f>
        <v>0</v>
      </c>
      <c r="H213" s="89" t="s">
        <v>41</v>
      </c>
      <c r="I213" s="89" t="s">
        <v>42</v>
      </c>
      <c r="J213" s="26" t="s">
        <v>43</v>
      </c>
    </row>
    <row r="214" spans="1:20" ht="20.149999999999999" customHeight="1">
      <c r="A214" s="90" t="s">
        <v>0</v>
      </c>
      <c r="B214" s="134" t="str">
        <f>IF(B212="","",VLOOKUP(B212,'（様式２）年間指導計画書（記入用）'!$B$12:$S$111,5,FALSE))</f>
        <v/>
      </c>
      <c r="C214" s="134"/>
      <c r="D214" s="134"/>
      <c r="E214" s="134"/>
      <c r="F214" s="134"/>
      <c r="G214" s="134"/>
      <c r="H214" s="52"/>
      <c r="I214" s="52"/>
      <c r="J214" s="27" t="s">
        <v>44</v>
      </c>
    </row>
    <row r="215" spans="1:20" ht="20.149999999999999" customHeight="1">
      <c r="A215" s="90"/>
      <c r="B215" s="135">
        <f>IF(B212="","",VLOOKUP(B212,'（様式２）年間指導計画書（記入用）'!$B$12:$S$111,14,FALSE))</f>
        <v>0</v>
      </c>
      <c r="C215" s="135"/>
      <c r="D215" s="135"/>
      <c r="E215" s="135"/>
      <c r="F215" s="135"/>
      <c r="G215" s="135"/>
      <c r="H215" s="52" t="s">
        <v>21</v>
      </c>
      <c r="I215" s="52" t="s">
        <v>21</v>
      </c>
      <c r="J215" s="93" t="s">
        <v>21</v>
      </c>
    </row>
    <row r="216" spans="1:20" ht="20.149999999999999" customHeight="1">
      <c r="A216" s="94" t="s">
        <v>1</v>
      </c>
      <c r="B216" s="120" t="str">
        <f>IF(K216=0,"",K216)</f>
        <v/>
      </c>
      <c r="C216" s="121"/>
      <c r="D216" s="98"/>
      <c r="E216" s="98"/>
      <c r="F216" s="17" t="s">
        <v>38</v>
      </c>
      <c r="G216" s="42"/>
      <c r="H216" s="52"/>
      <c r="I216" s="52"/>
      <c r="J216" s="93"/>
      <c r="K216" s="1">
        <f>VLOOKUP(B212,'（様式２）年間指導計画書（記入用）'!$B$12:$S$111,2,FALSE)</f>
        <v>0</v>
      </c>
    </row>
    <row r="217" spans="1:20" ht="20.149999999999999" customHeight="1">
      <c r="A217" s="94"/>
      <c r="B217" s="122" t="str">
        <f t="shared" ref="B217:B218" si="18">IF(K217=0,"",K217)</f>
        <v/>
      </c>
      <c r="C217" s="123"/>
      <c r="D217" s="101"/>
      <c r="E217" s="101"/>
      <c r="F217" s="2" t="str">
        <f>IF(D217="","","～")</f>
        <v/>
      </c>
      <c r="G217" s="41"/>
      <c r="H217" s="52" t="s">
        <v>45</v>
      </c>
      <c r="I217" s="126">
        <f>VLOOKUP(B212,'（様式２）年間指導計画書（記入用）'!$B$12:$S$111,10,FALSE)</f>
        <v>0</v>
      </c>
      <c r="J217" s="127"/>
      <c r="K217" s="1">
        <f>VLOOKUP(B212,'（様式２）年間指導計画書（記入用）'!$B$12:$S$111,3,FALSE)</f>
        <v>0</v>
      </c>
    </row>
    <row r="218" spans="1:20" ht="20.149999999999999" customHeight="1" thickBot="1">
      <c r="A218" s="95"/>
      <c r="B218" s="130" t="str">
        <f t="shared" si="18"/>
        <v/>
      </c>
      <c r="C218" s="131"/>
      <c r="D218" s="101"/>
      <c r="E218" s="101"/>
      <c r="F218" s="2" t="str">
        <f>IF(D218="","","～")</f>
        <v/>
      </c>
      <c r="G218" s="41"/>
      <c r="H218" s="102"/>
      <c r="I218" s="128"/>
      <c r="J218" s="129"/>
      <c r="K218" s="1">
        <f>VLOOKUP(B212,'（様式２）年間指導計画書（記入用）'!$B$12:$S$111,4,FALSE)</f>
        <v>0</v>
      </c>
    </row>
    <row r="219" spans="1:20" ht="20.149999999999999" customHeight="1" thickTop="1">
      <c r="A219" s="109" t="s">
        <v>46</v>
      </c>
      <c r="B219" s="110"/>
      <c r="C219" s="110"/>
      <c r="D219" s="110"/>
      <c r="E219" s="110"/>
      <c r="F219" s="110"/>
      <c r="G219" s="110"/>
      <c r="H219" s="110"/>
      <c r="I219" s="110"/>
      <c r="J219" s="111"/>
    </row>
    <row r="220" spans="1:20" ht="170.15" customHeight="1" thickBot="1">
      <c r="A220" s="112"/>
      <c r="B220" s="113"/>
      <c r="C220" s="113"/>
      <c r="D220" s="113"/>
      <c r="E220" s="113"/>
      <c r="F220" s="113"/>
      <c r="G220" s="113"/>
      <c r="H220" s="113"/>
      <c r="I220" s="113"/>
      <c r="J220" s="114"/>
    </row>
    <row r="221" spans="1:20" ht="20.149999999999999" customHeight="1"/>
    <row r="222" spans="1:20" ht="13.5" thickBot="1">
      <c r="A222" s="2" t="s">
        <v>5</v>
      </c>
      <c r="B222" s="18">
        <f>B212+1</f>
        <v>54</v>
      </c>
      <c r="C222" s="18"/>
      <c r="L222" s="2">
        <f>B222</f>
        <v>54</v>
      </c>
      <c r="M222" s="31" t="str">
        <f>B226</f>
        <v/>
      </c>
      <c r="N222" s="31" t="str">
        <f>B227</f>
        <v/>
      </c>
      <c r="O222" s="31" t="str">
        <f>B228</f>
        <v/>
      </c>
      <c r="P222" s="1" t="str">
        <f>B224</f>
        <v/>
      </c>
      <c r="Q222" s="32">
        <f>I227</f>
        <v>0</v>
      </c>
      <c r="R222" s="2" t="str">
        <f>IF(B223=$R$4,G223,"")</f>
        <v/>
      </c>
      <c r="S222" s="2" t="str">
        <f>IF(B223=$S$4,G223,"")</f>
        <v/>
      </c>
      <c r="T222" s="2" t="str">
        <f>IF(A230="","","○")</f>
        <v/>
      </c>
    </row>
    <row r="223" spans="1:20" ht="20.149999999999999" customHeight="1">
      <c r="A223" s="25" t="s">
        <v>4</v>
      </c>
      <c r="B223" s="28" t="str">
        <f>IF(B222="","",VLOOKUP(B222,'（様式２）年間指導計画書（記入用）'!$B$12:$U$111,15,FALSE))</f>
        <v/>
      </c>
      <c r="C223" s="29" t="s">
        <v>50</v>
      </c>
      <c r="D223" s="89" t="s">
        <v>19</v>
      </c>
      <c r="E223" s="89"/>
      <c r="F223" s="89"/>
      <c r="G223" s="30">
        <f>IF(B222="","",VLOOKUP(B222,'（様式２）年間指導計画書（記入用）'!$B$12:$S$111,17,FALSE))</f>
        <v>0</v>
      </c>
      <c r="H223" s="89" t="s">
        <v>41</v>
      </c>
      <c r="I223" s="89" t="s">
        <v>42</v>
      </c>
      <c r="J223" s="26" t="s">
        <v>43</v>
      </c>
    </row>
    <row r="224" spans="1:20" ht="20.149999999999999" customHeight="1">
      <c r="A224" s="90" t="s">
        <v>0</v>
      </c>
      <c r="B224" s="134" t="str">
        <f>IF(B222="","",VLOOKUP(B222,'（様式２）年間指導計画書（記入用）'!$B$12:$S$111,5,FALSE))</f>
        <v/>
      </c>
      <c r="C224" s="134"/>
      <c r="D224" s="134"/>
      <c r="E224" s="134"/>
      <c r="F224" s="134"/>
      <c r="G224" s="134"/>
      <c r="H224" s="52"/>
      <c r="I224" s="52"/>
      <c r="J224" s="27" t="s">
        <v>44</v>
      </c>
    </row>
    <row r="225" spans="1:20" ht="20.149999999999999" customHeight="1">
      <c r="A225" s="90"/>
      <c r="B225" s="135">
        <f>IF(B222="","",VLOOKUP(B222,'（様式２）年間指導計画書（記入用）'!$B$12:$S$111,14,FALSE))</f>
        <v>0</v>
      </c>
      <c r="C225" s="135"/>
      <c r="D225" s="135"/>
      <c r="E225" s="135"/>
      <c r="F225" s="135"/>
      <c r="G225" s="135"/>
      <c r="H225" s="52" t="s">
        <v>21</v>
      </c>
      <c r="I225" s="52" t="s">
        <v>21</v>
      </c>
      <c r="J225" s="93" t="s">
        <v>21</v>
      </c>
    </row>
    <row r="226" spans="1:20" ht="20.149999999999999" customHeight="1">
      <c r="A226" s="94" t="s">
        <v>1</v>
      </c>
      <c r="B226" s="120" t="str">
        <f>IF(K226=0,"",K226)</f>
        <v/>
      </c>
      <c r="C226" s="121"/>
      <c r="D226" s="98"/>
      <c r="E226" s="98"/>
      <c r="F226" s="17" t="s">
        <v>38</v>
      </c>
      <c r="G226" s="42"/>
      <c r="H226" s="52"/>
      <c r="I226" s="52"/>
      <c r="J226" s="93"/>
      <c r="K226" s="1">
        <f>VLOOKUP(B222,'（様式２）年間指導計画書（記入用）'!$B$12:$S$111,2,FALSE)</f>
        <v>0</v>
      </c>
    </row>
    <row r="227" spans="1:20" ht="20.149999999999999" customHeight="1">
      <c r="A227" s="94"/>
      <c r="B227" s="122" t="str">
        <f t="shared" ref="B227:B228" si="19">IF(K227=0,"",K227)</f>
        <v/>
      </c>
      <c r="C227" s="123"/>
      <c r="D227" s="101"/>
      <c r="E227" s="101"/>
      <c r="F227" s="2" t="str">
        <f>IF(D227="","","～")</f>
        <v/>
      </c>
      <c r="G227" s="41"/>
      <c r="H227" s="52" t="s">
        <v>45</v>
      </c>
      <c r="I227" s="126">
        <f>VLOOKUP(B222,'（様式２）年間指導計画書（記入用）'!$B$12:$S$111,10,FALSE)</f>
        <v>0</v>
      </c>
      <c r="J227" s="127"/>
      <c r="K227" s="1">
        <f>VLOOKUP(B222,'（様式２）年間指導計画書（記入用）'!$B$12:$S$111,3,FALSE)</f>
        <v>0</v>
      </c>
    </row>
    <row r="228" spans="1:20" ht="20.149999999999999" customHeight="1" thickBot="1">
      <c r="A228" s="95"/>
      <c r="B228" s="130" t="str">
        <f t="shared" si="19"/>
        <v/>
      </c>
      <c r="C228" s="131"/>
      <c r="D228" s="101"/>
      <c r="E228" s="101"/>
      <c r="F228" s="2" t="str">
        <f>IF(D228="","","～")</f>
        <v/>
      </c>
      <c r="G228" s="41"/>
      <c r="H228" s="102"/>
      <c r="I228" s="128"/>
      <c r="J228" s="129"/>
      <c r="K228" s="1">
        <f>VLOOKUP(B222,'（様式２）年間指導計画書（記入用）'!$B$12:$S$111,4,FALSE)</f>
        <v>0</v>
      </c>
    </row>
    <row r="229" spans="1:20" ht="20.149999999999999" customHeight="1" thickTop="1">
      <c r="A229" s="109" t="s">
        <v>46</v>
      </c>
      <c r="B229" s="110"/>
      <c r="C229" s="110"/>
      <c r="D229" s="110"/>
      <c r="E229" s="110"/>
      <c r="F229" s="110"/>
      <c r="G229" s="110"/>
      <c r="H229" s="110"/>
      <c r="I229" s="110"/>
      <c r="J229" s="111"/>
    </row>
    <row r="230" spans="1:20" ht="170.15" customHeight="1" thickBot="1">
      <c r="A230" s="112"/>
      <c r="B230" s="113"/>
      <c r="C230" s="113"/>
      <c r="D230" s="113"/>
      <c r="E230" s="113"/>
      <c r="F230" s="113"/>
      <c r="G230" s="113"/>
      <c r="H230" s="113"/>
      <c r="I230" s="113"/>
      <c r="J230" s="114"/>
    </row>
    <row r="231" spans="1:20" ht="16.5">
      <c r="A231" s="78" t="s">
        <v>47</v>
      </c>
      <c r="B231" s="78"/>
      <c r="C231" s="78"/>
      <c r="D231" s="78"/>
      <c r="E231" s="78"/>
      <c r="F231" s="78"/>
      <c r="G231" s="78"/>
      <c r="H231" s="78"/>
      <c r="I231" s="78"/>
      <c r="J231" s="78"/>
    </row>
    <row r="232" spans="1:20" ht="12" customHeight="1" thickBot="1">
      <c r="A232" s="23"/>
      <c r="B232" s="23"/>
      <c r="C232" s="23"/>
      <c r="D232" s="23"/>
      <c r="E232" s="23"/>
      <c r="F232" s="23"/>
      <c r="G232" s="23"/>
      <c r="H232" s="23"/>
      <c r="I232" s="23"/>
      <c r="J232" s="23"/>
    </row>
    <row r="233" spans="1:20" ht="25" customHeight="1" thickBot="1">
      <c r="A233" s="2"/>
      <c r="B233" s="2"/>
      <c r="C233" s="2"/>
      <c r="D233" s="24" t="s">
        <v>48</v>
      </c>
      <c r="E233" s="132">
        <f>$E$3</f>
        <v>1</v>
      </c>
      <c r="F233" s="132"/>
      <c r="G233" s="19" t="s">
        <v>49</v>
      </c>
      <c r="H233" s="132" t="str">
        <f>$H$3</f>
        <v>〇〇　〇〇</v>
      </c>
      <c r="I233" s="132"/>
      <c r="J233" s="133"/>
    </row>
    <row r="234" spans="1:20" ht="12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20" ht="13.5" thickBot="1">
      <c r="A235" s="2" t="s">
        <v>5</v>
      </c>
      <c r="B235" s="18">
        <f>B222+1</f>
        <v>55</v>
      </c>
      <c r="C235" s="18"/>
      <c r="L235" s="2">
        <f>B235</f>
        <v>55</v>
      </c>
      <c r="M235" s="31" t="str">
        <f>B239</f>
        <v/>
      </c>
      <c r="N235" s="31" t="str">
        <f>B240</f>
        <v/>
      </c>
      <c r="O235" s="31" t="str">
        <f>B241</f>
        <v/>
      </c>
      <c r="P235" s="1" t="str">
        <f>B237</f>
        <v/>
      </c>
      <c r="Q235" s="32">
        <f>I240</f>
        <v>0</v>
      </c>
      <c r="R235" s="2" t="str">
        <f>IF(B236=$R$4,G236,"")</f>
        <v/>
      </c>
      <c r="S235" s="2" t="str">
        <f>IF(B236=$S$4,G236,"")</f>
        <v/>
      </c>
      <c r="T235" s="2" t="str">
        <f>IF(A243="","","○")</f>
        <v/>
      </c>
    </row>
    <row r="236" spans="1:20" ht="20.149999999999999" customHeight="1">
      <c r="A236" s="25" t="s">
        <v>4</v>
      </c>
      <c r="B236" s="28" t="str">
        <f>IF(B235="","",VLOOKUP(B235,'（様式２）年間指導計画書（記入用）'!$B$12:$U$111,15,FALSE))</f>
        <v/>
      </c>
      <c r="C236" s="29" t="s">
        <v>50</v>
      </c>
      <c r="D236" s="89" t="s">
        <v>19</v>
      </c>
      <c r="E236" s="89"/>
      <c r="F236" s="89"/>
      <c r="G236" s="30">
        <f>IF(B235="","",VLOOKUP(B235,'（様式２）年間指導計画書（記入用）'!$B$12:$S$111,17,FALSE))</f>
        <v>0</v>
      </c>
      <c r="H236" s="89" t="s">
        <v>41</v>
      </c>
      <c r="I236" s="89" t="s">
        <v>42</v>
      </c>
      <c r="J236" s="26" t="s">
        <v>43</v>
      </c>
    </row>
    <row r="237" spans="1:20" ht="20.149999999999999" customHeight="1">
      <c r="A237" s="90" t="s">
        <v>0</v>
      </c>
      <c r="B237" s="134" t="str">
        <f>IF(B235="","",VLOOKUP(B235,'（様式２）年間指導計画書（記入用）'!$B$12:$S$111,5,FALSE))</f>
        <v/>
      </c>
      <c r="C237" s="134"/>
      <c r="D237" s="134"/>
      <c r="E237" s="134"/>
      <c r="F237" s="134"/>
      <c r="G237" s="134"/>
      <c r="H237" s="52"/>
      <c r="I237" s="52"/>
      <c r="J237" s="27" t="s">
        <v>44</v>
      </c>
    </row>
    <row r="238" spans="1:20" ht="20.149999999999999" customHeight="1">
      <c r="A238" s="90"/>
      <c r="B238" s="135">
        <f>IF(B235="","",VLOOKUP(B235,'（様式２）年間指導計画書（記入用）'!$B$12:$S$111,14,FALSE))</f>
        <v>0</v>
      </c>
      <c r="C238" s="135"/>
      <c r="D238" s="135"/>
      <c r="E238" s="135"/>
      <c r="F238" s="135"/>
      <c r="G238" s="135"/>
      <c r="H238" s="52" t="s">
        <v>21</v>
      </c>
      <c r="I238" s="52" t="s">
        <v>21</v>
      </c>
      <c r="J238" s="93" t="s">
        <v>21</v>
      </c>
    </row>
    <row r="239" spans="1:20" ht="20.149999999999999" customHeight="1">
      <c r="A239" s="94" t="s">
        <v>1</v>
      </c>
      <c r="B239" s="120" t="str">
        <f>IF(K239=0,"",K239)</f>
        <v/>
      </c>
      <c r="C239" s="121"/>
      <c r="D239" s="98"/>
      <c r="E239" s="98"/>
      <c r="F239" s="17" t="s">
        <v>38</v>
      </c>
      <c r="G239" s="42"/>
      <c r="H239" s="52"/>
      <c r="I239" s="52"/>
      <c r="J239" s="93"/>
      <c r="K239" s="1">
        <f>VLOOKUP(B235,'（様式２）年間指導計画書（記入用）'!$B$12:$S$111,2,FALSE)</f>
        <v>0</v>
      </c>
    </row>
    <row r="240" spans="1:20" ht="20.149999999999999" customHeight="1">
      <c r="A240" s="94"/>
      <c r="B240" s="122" t="str">
        <f t="shared" ref="B240:B241" si="20">IF(K240=0,"",K240)</f>
        <v/>
      </c>
      <c r="C240" s="123"/>
      <c r="D240" s="101"/>
      <c r="E240" s="101"/>
      <c r="F240" s="2" t="str">
        <f>IF(D240="","","～")</f>
        <v/>
      </c>
      <c r="G240" s="41"/>
      <c r="H240" s="52" t="s">
        <v>45</v>
      </c>
      <c r="I240" s="126">
        <f>VLOOKUP(B235,'（様式２）年間指導計画書（記入用）'!$B$12:$S$111,10,FALSE)</f>
        <v>0</v>
      </c>
      <c r="J240" s="127"/>
      <c r="K240" s="1">
        <f>VLOOKUP(B235,'（様式２）年間指導計画書（記入用）'!$B$12:$S$111,3,FALSE)</f>
        <v>0</v>
      </c>
    </row>
    <row r="241" spans="1:20" ht="20.149999999999999" customHeight="1" thickBot="1">
      <c r="A241" s="95"/>
      <c r="B241" s="130" t="str">
        <f t="shared" si="20"/>
        <v/>
      </c>
      <c r="C241" s="131"/>
      <c r="D241" s="101"/>
      <c r="E241" s="101"/>
      <c r="F241" s="2" t="str">
        <f>IF(D241="","","～")</f>
        <v/>
      </c>
      <c r="G241" s="41"/>
      <c r="H241" s="102"/>
      <c r="I241" s="128"/>
      <c r="J241" s="129"/>
      <c r="K241" s="1">
        <f>VLOOKUP(B235,'（様式２）年間指導計画書（記入用）'!$B$12:$S$111,4,FALSE)</f>
        <v>0</v>
      </c>
    </row>
    <row r="242" spans="1:20" ht="20.149999999999999" customHeight="1" thickTop="1">
      <c r="A242" s="109" t="s">
        <v>46</v>
      </c>
      <c r="B242" s="110"/>
      <c r="C242" s="110"/>
      <c r="D242" s="110"/>
      <c r="E242" s="110"/>
      <c r="F242" s="110"/>
      <c r="G242" s="110"/>
      <c r="H242" s="110"/>
      <c r="I242" s="110"/>
      <c r="J242" s="111"/>
    </row>
    <row r="243" spans="1:20" ht="170.15" customHeight="1" thickBot="1">
      <c r="A243" s="112"/>
      <c r="B243" s="113"/>
      <c r="C243" s="113"/>
      <c r="D243" s="113"/>
      <c r="E243" s="113"/>
      <c r="F243" s="113"/>
      <c r="G243" s="113"/>
      <c r="H243" s="113"/>
      <c r="I243" s="113"/>
      <c r="J243" s="114"/>
    </row>
    <row r="244" spans="1:20" ht="20.149999999999999" customHeight="1"/>
    <row r="245" spans="1:20" ht="13.5" thickBot="1">
      <c r="A245" s="2" t="s">
        <v>5</v>
      </c>
      <c r="B245" s="18">
        <f>B235+1</f>
        <v>56</v>
      </c>
      <c r="C245" s="18"/>
      <c r="L245" s="2">
        <f>B245</f>
        <v>56</v>
      </c>
      <c r="M245" s="31" t="str">
        <f>B249</f>
        <v/>
      </c>
      <c r="N245" s="31" t="str">
        <f>B250</f>
        <v/>
      </c>
      <c r="O245" s="31" t="str">
        <f>B251</f>
        <v/>
      </c>
      <c r="P245" s="1" t="str">
        <f>B247</f>
        <v/>
      </c>
      <c r="Q245" s="32">
        <f>I250</f>
        <v>0</v>
      </c>
      <c r="R245" s="2" t="str">
        <f>IF(B246=$R$4,G246,"")</f>
        <v/>
      </c>
      <c r="S245" s="2" t="str">
        <f>IF(B246=$S$4,G246,"")</f>
        <v/>
      </c>
      <c r="T245" s="2" t="str">
        <f>IF(A253="","","○")</f>
        <v/>
      </c>
    </row>
    <row r="246" spans="1:20" ht="20.149999999999999" customHeight="1">
      <c r="A246" s="25" t="s">
        <v>4</v>
      </c>
      <c r="B246" s="28" t="str">
        <f>IF(B245="","",VLOOKUP(B245,'（様式２）年間指導計画書（記入用）'!$B$12:$U$111,15,FALSE))</f>
        <v/>
      </c>
      <c r="C246" s="29" t="s">
        <v>50</v>
      </c>
      <c r="D246" s="89" t="s">
        <v>19</v>
      </c>
      <c r="E246" s="89"/>
      <c r="F246" s="89"/>
      <c r="G246" s="30">
        <f>IF(B245="","",VLOOKUP(B245,'（様式２）年間指導計画書（記入用）'!$B$12:$S$111,17,FALSE))</f>
        <v>0</v>
      </c>
      <c r="H246" s="89" t="s">
        <v>41</v>
      </c>
      <c r="I246" s="89" t="s">
        <v>42</v>
      </c>
      <c r="J246" s="26" t="s">
        <v>43</v>
      </c>
    </row>
    <row r="247" spans="1:20" ht="20.149999999999999" customHeight="1">
      <c r="A247" s="90" t="s">
        <v>0</v>
      </c>
      <c r="B247" s="134" t="str">
        <f>IF(B245="","",VLOOKUP(B245,'（様式２）年間指導計画書（記入用）'!$B$12:$S$111,5,FALSE))</f>
        <v/>
      </c>
      <c r="C247" s="134"/>
      <c r="D247" s="134"/>
      <c r="E247" s="134"/>
      <c r="F247" s="134"/>
      <c r="G247" s="134"/>
      <c r="H247" s="52"/>
      <c r="I247" s="52"/>
      <c r="J247" s="27" t="s">
        <v>44</v>
      </c>
    </row>
    <row r="248" spans="1:20" ht="20.149999999999999" customHeight="1">
      <c r="A248" s="90"/>
      <c r="B248" s="125">
        <f>IF(B245="","",VLOOKUP(B245,'（様式２）年間指導計画書（記入用）'!$B$12:$S$111,14,FALSE))</f>
        <v>0</v>
      </c>
      <c r="C248" s="125"/>
      <c r="D248" s="125"/>
      <c r="E248" s="125"/>
      <c r="F248" s="125"/>
      <c r="G248" s="125"/>
      <c r="H248" s="52" t="s">
        <v>21</v>
      </c>
      <c r="I248" s="52" t="s">
        <v>21</v>
      </c>
      <c r="J248" s="93" t="s">
        <v>21</v>
      </c>
    </row>
    <row r="249" spans="1:20" ht="20.149999999999999" customHeight="1">
      <c r="A249" s="94" t="s">
        <v>1</v>
      </c>
      <c r="B249" s="120" t="str">
        <f>IF(K249=0,"",K249)</f>
        <v/>
      </c>
      <c r="C249" s="121"/>
      <c r="D249" s="98"/>
      <c r="E249" s="98"/>
      <c r="F249" s="17" t="s">
        <v>38</v>
      </c>
      <c r="G249" s="42"/>
      <c r="H249" s="52"/>
      <c r="I249" s="52"/>
      <c r="J249" s="93"/>
      <c r="K249" s="1">
        <f>VLOOKUP(B245,'（様式２）年間指導計画書（記入用）'!$B$12:$S$111,2,FALSE)</f>
        <v>0</v>
      </c>
    </row>
    <row r="250" spans="1:20" ht="20.149999999999999" customHeight="1">
      <c r="A250" s="94"/>
      <c r="B250" s="122" t="str">
        <f t="shared" ref="B250:B251" si="21">IF(K250=0,"",K250)</f>
        <v/>
      </c>
      <c r="C250" s="123"/>
      <c r="D250" s="101"/>
      <c r="E250" s="101"/>
      <c r="F250" s="2" t="str">
        <f>IF(D250="","","～")</f>
        <v/>
      </c>
      <c r="G250" s="41"/>
      <c r="H250" s="52" t="s">
        <v>45</v>
      </c>
      <c r="I250" s="126">
        <f>VLOOKUP(B245,'（様式２）年間指導計画書（記入用）'!$B$12:$S$111,10,FALSE)</f>
        <v>0</v>
      </c>
      <c r="J250" s="127"/>
      <c r="K250" s="1">
        <f>VLOOKUP(B245,'（様式２）年間指導計画書（記入用）'!$B$12:$S$111,3,FALSE)</f>
        <v>0</v>
      </c>
    </row>
    <row r="251" spans="1:20" ht="20.149999999999999" customHeight="1" thickBot="1">
      <c r="A251" s="95"/>
      <c r="B251" s="130" t="str">
        <f t="shared" si="21"/>
        <v/>
      </c>
      <c r="C251" s="131"/>
      <c r="D251" s="101"/>
      <c r="E251" s="101"/>
      <c r="F251" s="2" t="str">
        <f>IF(D251="","","～")</f>
        <v/>
      </c>
      <c r="G251" s="41"/>
      <c r="H251" s="102"/>
      <c r="I251" s="128"/>
      <c r="J251" s="129"/>
      <c r="K251" s="1">
        <f>VLOOKUP(B245,'（様式２）年間指導計画書（記入用）'!$B$12:$S$111,4,FALSE)</f>
        <v>0</v>
      </c>
    </row>
    <row r="252" spans="1:20" ht="20.149999999999999" customHeight="1" thickTop="1">
      <c r="A252" s="109" t="s">
        <v>46</v>
      </c>
      <c r="B252" s="110"/>
      <c r="C252" s="110"/>
      <c r="D252" s="110"/>
      <c r="E252" s="110"/>
      <c r="F252" s="110"/>
      <c r="G252" s="110"/>
      <c r="H252" s="110"/>
      <c r="I252" s="110"/>
      <c r="J252" s="111"/>
    </row>
    <row r="253" spans="1:20" ht="170.15" customHeight="1" thickBot="1">
      <c r="A253" s="112"/>
      <c r="B253" s="113"/>
      <c r="C253" s="113"/>
      <c r="D253" s="113"/>
      <c r="E253" s="113"/>
      <c r="F253" s="113"/>
      <c r="G253" s="113"/>
      <c r="H253" s="113"/>
      <c r="I253" s="113"/>
      <c r="J253" s="114"/>
    </row>
    <row r="254" spans="1:20" ht="16.5">
      <c r="A254" s="78" t="s">
        <v>47</v>
      </c>
      <c r="B254" s="78"/>
      <c r="C254" s="78"/>
      <c r="D254" s="78"/>
      <c r="E254" s="78"/>
      <c r="F254" s="78"/>
      <c r="G254" s="78"/>
      <c r="H254" s="78"/>
      <c r="I254" s="78"/>
      <c r="J254" s="78"/>
    </row>
    <row r="255" spans="1:20" ht="12" customHeight="1" thickBot="1">
      <c r="A255" s="23"/>
      <c r="B255" s="23"/>
      <c r="C255" s="23"/>
      <c r="D255" s="23"/>
      <c r="E255" s="23"/>
      <c r="F255" s="23"/>
      <c r="G255" s="23"/>
      <c r="H255" s="23"/>
      <c r="I255" s="23"/>
      <c r="J255" s="23"/>
    </row>
    <row r="256" spans="1:20" ht="25" customHeight="1" thickBot="1">
      <c r="A256" s="2"/>
      <c r="B256" s="2"/>
      <c r="C256" s="2"/>
      <c r="D256" s="24" t="s">
        <v>48</v>
      </c>
      <c r="E256" s="132">
        <f>$E$3</f>
        <v>1</v>
      </c>
      <c r="F256" s="132"/>
      <c r="G256" s="19" t="s">
        <v>49</v>
      </c>
      <c r="H256" s="132" t="str">
        <f>$H$3</f>
        <v>〇〇　〇〇</v>
      </c>
      <c r="I256" s="132"/>
      <c r="J256" s="133"/>
    </row>
    <row r="257" spans="1:20" ht="12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20" ht="13.5" thickBot="1">
      <c r="A258" s="2" t="s">
        <v>5</v>
      </c>
      <c r="B258" s="18">
        <f>B245+1</f>
        <v>57</v>
      </c>
      <c r="C258" s="18"/>
      <c r="L258" s="2">
        <f>B258</f>
        <v>57</v>
      </c>
      <c r="M258" s="31" t="str">
        <f>B262</f>
        <v/>
      </c>
      <c r="N258" s="31" t="str">
        <f>B263</f>
        <v/>
      </c>
      <c r="O258" s="31" t="str">
        <f>B264</f>
        <v/>
      </c>
      <c r="P258" s="1" t="str">
        <f>B260</f>
        <v/>
      </c>
      <c r="Q258" s="32">
        <f>I263</f>
        <v>0</v>
      </c>
      <c r="R258" s="2" t="str">
        <f>IF(B259=$R$4,G259,"")</f>
        <v/>
      </c>
      <c r="S258" s="2" t="str">
        <f>IF(B259=$S$4,G259,"")</f>
        <v/>
      </c>
      <c r="T258" s="2" t="str">
        <f>IF(A266="","","○")</f>
        <v/>
      </c>
    </row>
    <row r="259" spans="1:20" ht="20.149999999999999" customHeight="1">
      <c r="A259" s="25" t="s">
        <v>4</v>
      </c>
      <c r="B259" s="28" t="str">
        <f>IF(B258="","",VLOOKUP(B258,'（様式２）年間指導計画書（記入用）'!$B$12:$U$111,15,FALSE))</f>
        <v/>
      </c>
      <c r="C259" s="29" t="s">
        <v>50</v>
      </c>
      <c r="D259" s="89" t="s">
        <v>19</v>
      </c>
      <c r="E259" s="89"/>
      <c r="F259" s="89"/>
      <c r="G259" s="30">
        <f>IF(B258="","",VLOOKUP(B258,'（様式２）年間指導計画書（記入用）'!$B$12:$S$111,17,FALSE))</f>
        <v>0</v>
      </c>
      <c r="H259" s="89" t="s">
        <v>41</v>
      </c>
      <c r="I259" s="89" t="s">
        <v>42</v>
      </c>
      <c r="J259" s="26" t="s">
        <v>43</v>
      </c>
    </row>
    <row r="260" spans="1:20" ht="20.149999999999999" customHeight="1">
      <c r="A260" s="90" t="s">
        <v>0</v>
      </c>
      <c r="B260" s="134" t="str">
        <f>IF(B258="","",VLOOKUP(B258,'（様式２）年間指導計画書（記入用）'!$B$12:$S$111,5,FALSE))</f>
        <v/>
      </c>
      <c r="C260" s="134"/>
      <c r="D260" s="134"/>
      <c r="E260" s="134"/>
      <c r="F260" s="134"/>
      <c r="G260" s="134"/>
      <c r="H260" s="52"/>
      <c r="I260" s="52"/>
      <c r="J260" s="27" t="s">
        <v>44</v>
      </c>
    </row>
    <row r="261" spans="1:20" ht="20.149999999999999" customHeight="1">
      <c r="A261" s="90"/>
      <c r="B261" s="135">
        <f>IF(B258="","",VLOOKUP(B258,'（様式２）年間指導計画書（記入用）'!$B$12:$S$111,14,FALSE))</f>
        <v>0</v>
      </c>
      <c r="C261" s="135"/>
      <c r="D261" s="135"/>
      <c r="E261" s="135"/>
      <c r="F261" s="135"/>
      <c r="G261" s="135"/>
      <c r="H261" s="52" t="s">
        <v>21</v>
      </c>
      <c r="I261" s="52" t="s">
        <v>21</v>
      </c>
      <c r="J261" s="93" t="s">
        <v>21</v>
      </c>
    </row>
    <row r="262" spans="1:20" ht="20.149999999999999" customHeight="1">
      <c r="A262" s="94" t="s">
        <v>1</v>
      </c>
      <c r="B262" s="120" t="str">
        <f>IF(K262=0,"",K262)</f>
        <v/>
      </c>
      <c r="C262" s="121"/>
      <c r="D262" s="98"/>
      <c r="E262" s="98"/>
      <c r="F262" s="17" t="s">
        <v>38</v>
      </c>
      <c r="G262" s="42"/>
      <c r="H262" s="52"/>
      <c r="I262" s="52"/>
      <c r="J262" s="93"/>
      <c r="K262" s="1">
        <f>VLOOKUP(B258,'（様式２）年間指導計画書（記入用）'!$B$12:$S$111,2,FALSE)</f>
        <v>0</v>
      </c>
    </row>
    <row r="263" spans="1:20" ht="20.149999999999999" customHeight="1">
      <c r="A263" s="94"/>
      <c r="B263" s="122" t="str">
        <f t="shared" ref="B263:B264" si="22">IF(K263=0,"",K263)</f>
        <v/>
      </c>
      <c r="C263" s="123"/>
      <c r="D263" s="101"/>
      <c r="E263" s="101"/>
      <c r="F263" s="2" t="str">
        <f>IF(D263="","","～")</f>
        <v/>
      </c>
      <c r="G263" s="41"/>
      <c r="H263" s="52" t="s">
        <v>45</v>
      </c>
      <c r="I263" s="126">
        <f>VLOOKUP(B258,'（様式２）年間指導計画書（記入用）'!$B$12:$S$111,10,FALSE)</f>
        <v>0</v>
      </c>
      <c r="J263" s="127"/>
      <c r="K263" s="1">
        <f>VLOOKUP(B258,'（様式２）年間指導計画書（記入用）'!$B$12:$S$111,3,FALSE)</f>
        <v>0</v>
      </c>
    </row>
    <row r="264" spans="1:20" ht="20.149999999999999" customHeight="1" thickBot="1">
      <c r="A264" s="95"/>
      <c r="B264" s="130" t="str">
        <f t="shared" si="22"/>
        <v/>
      </c>
      <c r="C264" s="131"/>
      <c r="D264" s="101"/>
      <c r="E264" s="101"/>
      <c r="F264" s="2" t="str">
        <f>IF(D264="","","～")</f>
        <v/>
      </c>
      <c r="G264" s="41"/>
      <c r="H264" s="102"/>
      <c r="I264" s="128"/>
      <c r="J264" s="129"/>
      <c r="K264" s="1">
        <f>VLOOKUP(B258,'（様式２）年間指導計画書（記入用）'!$B$12:$S$111,4,FALSE)</f>
        <v>0</v>
      </c>
    </row>
    <row r="265" spans="1:20" ht="20.149999999999999" customHeight="1" thickTop="1">
      <c r="A265" s="109" t="s">
        <v>46</v>
      </c>
      <c r="B265" s="110"/>
      <c r="C265" s="110"/>
      <c r="D265" s="110"/>
      <c r="E265" s="110"/>
      <c r="F265" s="110"/>
      <c r="G265" s="110"/>
      <c r="H265" s="110"/>
      <c r="I265" s="110"/>
      <c r="J265" s="111"/>
    </row>
    <row r="266" spans="1:20" ht="170.15" customHeight="1" thickBot="1">
      <c r="A266" s="112"/>
      <c r="B266" s="113"/>
      <c r="C266" s="113"/>
      <c r="D266" s="113"/>
      <c r="E266" s="113"/>
      <c r="F266" s="113"/>
      <c r="G266" s="113"/>
      <c r="H266" s="113"/>
      <c r="I266" s="113"/>
      <c r="J266" s="114"/>
    </row>
    <row r="267" spans="1:20" ht="20.149999999999999" customHeight="1"/>
    <row r="268" spans="1:20" ht="13.5" thickBot="1">
      <c r="A268" s="2" t="s">
        <v>5</v>
      </c>
      <c r="B268" s="18">
        <f>B258+1</f>
        <v>58</v>
      </c>
      <c r="C268" s="18"/>
      <c r="L268" s="2">
        <f>B268</f>
        <v>58</v>
      </c>
      <c r="M268" s="31" t="str">
        <f>B272</f>
        <v/>
      </c>
      <c r="N268" s="31" t="str">
        <f>B273</f>
        <v/>
      </c>
      <c r="O268" s="31" t="str">
        <f>B274</f>
        <v/>
      </c>
      <c r="P268" s="1" t="str">
        <f>B270</f>
        <v/>
      </c>
      <c r="Q268" s="32">
        <f>I273</f>
        <v>0</v>
      </c>
      <c r="R268" s="2" t="str">
        <f>IF(B269=$R$4,G269,"")</f>
        <v/>
      </c>
      <c r="S268" s="2" t="str">
        <f>IF(B269=$S$4,G269,"")</f>
        <v/>
      </c>
      <c r="T268" s="2" t="str">
        <f>IF(A276="","","○")</f>
        <v/>
      </c>
    </row>
    <row r="269" spans="1:20" ht="20.149999999999999" customHeight="1">
      <c r="A269" s="25" t="s">
        <v>4</v>
      </c>
      <c r="B269" s="28" t="str">
        <f>IF(B268="","",VLOOKUP(B268,'（様式２）年間指導計画書（記入用）'!$B$12:$U$111,15,FALSE))</f>
        <v/>
      </c>
      <c r="C269" s="29" t="s">
        <v>50</v>
      </c>
      <c r="D269" s="89" t="s">
        <v>19</v>
      </c>
      <c r="E269" s="89"/>
      <c r="F269" s="89"/>
      <c r="G269" s="30">
        <f>IF(B268="","",VLOOKUP(B268,'（様式２）年間指導計画書（記入用）'!$B$12:$S$111,17,FALSE))</f>
        <v>0</v>
      </c>
      <c r="H269" s="89" t="s">
        <v>41</v>
      </c>
      <c r="I269" s="89" t="s">
        <v>42</v>
      </c>
      <c r="J269" s="26" t="s">
        <v>43</v>
      </c>
    </row>
    <row r="270" spans="1:20" ht="20.149999999999999" customHeight="1">
      <c r="A270" s="90" t="s">
        <v>0</v>
      </c>
      <c r="B270" s="134" t="str">
        <f>IF(B268="","",VLOOKUP(B268,'（様式２）年間指導計画書（記入用）'!$B$12:$S$111,5,FALSE))</f>
        <v/>
      </c>
      <c r="C270" s="134"/>
      <c r="D270" s="134"/>
      <c r="E270" s="134"/>
      <c r="F270" s="134"/>
      <c r="G270" s="134"/>
      <c r="H270" s="52"/>
      <c r="I270" s="52"/>
      <c r="J270" s="27" t="s">
        <v>44</v>
      </c>
    </row>
    <row r="271" spans="1:20" ht="20.149999999999999" customHeight="1">
      <c r="A271" s="90"/>
      <c r="B271" s="135">
        <f>IF(B268="","",VLOOKUP(B268,'（様式２）年間指導計画書（記入用）'!$B$12:$S$111,14,FALSE))</f>
        <v>0</v>
      </c>
      <c r="C271" s="135"/>
      <c r="D271" s="135"/>
      <c r="E271" s="135"/>
      <c r="F271" s="135"/>
      <c r="G271" s="135"/>
      <c r="H271" s="52" t="s">
        <v>21</v>
      </c>
      <c r="I271" s="52" t="s">
        <v>21</v>
      </c>
      <c r="J271" s="93" t="s">
        <v>21</v>
      </c>
    </row>
    <row r="272" spans="1:20" ht="20.149999999999999" customHeight="1">
      <c r="A272" s="94" t="s">
        <v>1</v>
      </c>
      <c r="B272" s="120" t="str">
        <f>IF(K272=0,"",K272)</f>
        <v/>
      </c>
      <c r="C272" s="121"/>
      <c r="D272" s="98"/>
      <c r="E272" s="98"/>
      <c r="F272" s="17" t="s">
        <v>38</v>
      </c>
      <c r="G272" s="42"/>
      <c r="H272" s="52"/>
      <c r="I272" s="52"/>
      <c r="J272" s="93"/>
      <c r="K272" s="1">
        <f>VLOOKUP(B268,'（様式２）年間指導計画書（記入用）'!$B$12:$S$111,2,FALSE)</f>
        <v>0</v>
      </c>
    </row>
    <row r="273" spans="1:20" ht="20.149999999999999" customHeight="1">
      <c r="A273" s="94"/>
      <c r="B273" s="122" t="str">
        <f t="shared" ref="B273:B274" si="23">IF(K273=0,"",K273)</f>
        <v/>
      </c>
      <c r="C273" s="123"/>
      <c r="D273" s="101"/>
      <c r="E273" s="101"/>
      <c r="F273" s="2" t="str">
        <f>IF(D273="","","～")</f>
        <v/>
      </c>
      <c r="G273" s="41"/>
      <c r="H273" s="52" t="s">
        <v>45</v>
      </c>
      <c r="I273" s="126">
        <f>VLOOKUP(B268,'（様式２）年間指導計画書（記入用）'!$B$12:$S$111,10,FALSE)</f>
        <v>0</v>
      </c>
      <c r="J273" s="127"/>
      <c r="K273" s="1">
        <f>VLOOKUP(B268,'（様式２）年間指導計画書（記入用）'!$B$12:$S$111,3,FALSE)</f>
        <v>0</v>
      </c>
    </row>
    <row r="274" spans="1:20" ht="20.149999999999999" customHeight="1" thickBot="1">
      <c r="A274" s="95"/>
      <c r="B274" s="130" t="str">
        <f t="shared" si="23"/>
        <v/>
      </c>
      <c r="C274" s="131"/>
      <c r="D274" s="101"/>
      <c r="E274" s="101"/>
      <c r="F274" s="2" t="str">
        <f>IF(D274="","","～")</f>
        <v/>
      </c>
      <c r="G274" s="41"/>
      <c r="H274" s="102"/>
      <c r="I274" s="128"/>
      <c r="J274" s="129"/>
      <c r="K274" s="1">
        <f>VLOOKUP(B268,'（様式２）年間指導計画書（記入用）'!$B$12:$S$111,4,FALSE)</f>
        <v>0</v>
      </c>
    </row>
    <row r="275" spans="1:20" ht="20.149999999999999" customHeight="1" thickTop="1">
      <c r="A275" s="109" t="s">
        <v>46</v>
      </c>
      <c r="B275" s="110"/>
      <c r="C275" s="110"/>
      <c r="D275" s="110"/>
      <c r="E275" s="110"/>
      <c r="F275" s="110"/>
      <c r="G275" s="110"/>
      <c r="H275" s="110"/>
      <c r="I275" s="110"/>
      <c r="J275" s="111"/>
    </row>
    <row r="276" spans="1:20" ht="170.15" customHeight="1" thickBot="1">
      <c r="A276" s="112"/>
      <c r="B276" s="113"/>
      <c r="C276" s="113"/>
      <c r="D276" s="113"/>
      <c r="E276" s="113"/>
      <c r="F276" s="113"/>
      <c r="G276" s="113"/>
      <c r="H276" s="113"/>
      <c r="I276" s="113"/>
      <c r="J276" s="114"/>
    </row>
    <row r="277" spans="1:20" ht="16.5">
      <c r="A277" s="78" t="s">
        <v>47</v>
      </c>
      <c r="B277" s="78"/>
      <c r="C277" s="78"/>
      <c r="D277" s="78"/>
      <c r="E277" s="78"/>
      <c r="F277" s="78"/>
      <c r="G277" s="78"/>
      <c r="H277" s="78"/>
      <c r="I277" s="78"/>
      <c r="J277" s="78"/>
    </row>
    <row r="278" spans="1:20" ht="12" customHeight="1" thickBot="1">
      <c r="A278" s="23"/>
      <c r="B278" s="23"/>
      <c r="C278" s="23"/>
      <c r="D278" s="23"/>
      <c r="E278" s="23"/>
      <c r="F278" s="23"/>
      <c r="G278" s="23"/>
      <c r="H278" s="23"/>
      <c r="I278" s="23"/>
      <c r="J278" s="23"/>
    </row>
    <row r="279" spans="1:20" ht="25" customHeight="1" thickBot="1">
      <c r="A279" s="2"/>
      <c r="B279" s="2"/>
      <c r="C279" s="2"/>
      <c r="D279" s="24" t="s">
        <v>48</v>
      </c>
      <c r="E279" s="132">
        <f>$E$3</f>
        <v>1</v>
      </c>
      <c r="F279" s="132"/>
      <c r="G279" s="19" t="s">
        <v>49</v>
      </c>
      <c r="H279" s="132" t="str">
        <f>$H$3</f>
        <v>〇〇　〇〇</v>
      </c>
      <c r="I279" s="132"/>
      <c r="J279" s="133"/>
    </row>
    <row r="280" spans="1:20" ht="12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20" ht="13.5" thickBot="1">
      <c r="A281" s="2" t="s">
        <v>5</v>
      </c>
      <c r="B281" s="18">
        <f>B268+1</f>
        <v>59</v>
      </c>
      <c r="C281" s="18"/>
      <c r="L281" s="2">
        <f>B281</f>
        <v>59</v>
      </c>
      <c r="M281" s="31" t="str">
        <f>B285</f>
        <v/>
      </c>
      <c r="N281" s="31" t="str">
        <f>B286</f>
        <v/>
      </c>
      <c r="O281" s="31" t="str">
        <f>B287</f>
        <v/>
      </c>
      <c r="P281" s="1" t="str">
        <f>B283</f>
        <v/>
      </c>
      <c r="Q281" s="32">
        <f>I286</f>
        <v>0</v>
      </c>
      <c r="R281" s="2" t="str">
        <f>IF(B282=$R$4,G282,"")</f>
        <v/>
      </c>
      <c r="S281" s="2" t="str">
        <f>IF(B282=$S$4,G282,"")</f>
        <v/>
      </c>
      <c r="T281" s="2" t="str">
        <f>IF(A289="","","○")</f>
        <v/>
      </c>
    </row>
    <row r="282" spans="1:20" ht="20.149999999999999" customHeight="1">
      <c r="A282" s="25" t="s">
        <v>4</v>
      </c>
      <c r="B282" s="28" t="str">
        <f>IF(B281="","",VLOOKUP(B281,'（様式２）年間指導計画書（記入用）'!$B$12:$U$111,15,FALSE))</f>
        <v/>
      </c>
      <c r="C282" s="29" t="s">
        <v>50</v>
      </c>
      <c r="D282" s="89" t="s">
        <v>19</v>
      </c>
      <c r="E282" s="89"/>
      <c r="F282" s="89"/>
      <c r="G282" s="30">
        <f>IF(B281="","",VLOOKUP(B281,'（様式２）年間指導計画書（記入用）'!$B$12:$S$111,17,FALSE))</f>
        <v>0</v>
      </c>
      <c r="H282" s="89" t="s">
        <v>41</v>
      </c>
      <c r="I282" s="89" t="s">
        <v>42</v>
      </c>
      <c r="J282" s="26" t="s">
        <v>43</v>
      </c>
    </row>
    <row r="283" spans="1:20" ht="20.149999999999999" customHeight="1">
      <c r="A283" s="90" t="s">
        <v>0</v>
      </c>
      <c r="B283" s="134" t="str">
        <f>IF(B281="","",VLOOKUP(B281,'（様式２）年間指導計画書（記入用）'!$B$12:$S$111,5,FALSE))</f>
        <v/>
      </c>
      <c r="C283" s="134"/>
      <c r="D283" s="134"/>
      <c r="E283" s="134"/>
      <c r="F283" s="134"/>
      <c r="G283" s="134"/>
      <c r="H283" s="52"/>
      <c r="I283" s="52"/>
      <c r="J283" s="27" t="s">
        <v>44</v>
      </c>
    </row>
    <row r="284" spans="1:20" ht="20.149999999999999" customHeight="1">
      <c r="A284" s="90"/>
      <c r="B284" s="135">
        <f>IF(B281="","",VLOOKUP(B281,'（様式２）年間指導計画書（記入用）'!$B$12:$S$111,14,FALSE))</f>
        <v>0</v>
      </c>
      <c r="C284" s="135"/>
      <c r="D284" s="135"/>
      <c r="E284" s="135"/>
      <c r="F284" s="135"/>
      <c r="G284" s="135"/>
      <c r="H284" s="52" t="s">
        <v>21</v>
      </c>
      <c r="I284" s="52" t="s">
        <v>21</v>
      </c>
      <c r="J284" s="93" t="s">
        <v>21</v>
      </c>
    </row>
    <row r="285" spans="1:20" ht="20.149999999999999" customHeight="1">
      <c r="A285" s="94" t="s">
        <v>1</v>
      </c>
      <c r="B285" s="120" t="str">
        <f>IF(K285=0,"",K285)</f>
        <v/>
      </c>
      <c r="C285" s="121"/>
      <c r="D285" s="98"/>
      <c r="E285" s="98"/>
      <c r="F285" s="17" t="s">
        <v>38</v>
      </c>
      <c r="G285" s="42"/>
      <c r="H285" s="52"/>
      <c r="I285" s="52"/>
      <c r="J285" s="93"/>
      <c r="K285" s="1">
        <f>VLOOKUP(B281,'（様式２）年間指導計画書（記入用）'!$B$12:$S$111,2,FALSE)</f>
        <v>0</v>
      </c>
    </row>
    <row r="286" spans="1:20" ht="20.149999999999999" customHeight="1">
      <c r="A286" s="94"/>
      <c r="B286" s="122" t="str">
        <f t="shared" ref="B286:B287" si="24">IF(K286=0,"",K286)</f>
        <v/>
      </c>
      <c r="C286" s="123"/>
      <c r="D286" s="101"/>
      <c r="E286" s="101"/>
      <c r="F286" s="2" t="str">
        <f>IF(D286="","","～")</f>
        <v/>
      </c>
      <c r="G286" s="41"/>
      <c r="H286" s="52" t="s">
        <v>45</v>
      </c>
      <c r="I286" s="126">
        <f>VLOOKUP(B281,'（様式２）年間指導計画書（記入用）'!$B$12:$S$111,10,FALSE)</f>
        <v>0</v>
      </c>
      <c r="J286" s="127"/>
      <c r="K286" s="1">
        <f>VLOOKUP(B281,'（様式２）年間指導計画書（記入用）'!$B$12:$S$111,3,FALSE)</f>
        <v>0</v>
      </c>
    </row>
    <row r="287" spans="1:20" ht="20.149999999999999" customHeight="1" thickBot="1">
      <c r="A287" s="95"/>
      <c r="B287" s="130" t="str">
        <f t="shared" si="24"/>
        <v/>
      </c>
      <c r="C287" s="131"/>
      <c r="D287" s="101"/>
      <c r="E287" s="101"/>
      <c r="F287" s="2" t="str">
        <f>IF(D287="","","～")</f>
        <v/>
      </c>
      <c r="G287" s="41"/>
      <c r="H287" s="102"/>
      <c r="I287" s="128"/>
      <c r="J287" s="129"/>
      <c r="K287" s="1">
        <f>VLOOKUP(B281,'（様式２）年間指導計画書（記入用）'!$B$12:$S$111,4,FALSE)</f>
        <v>0</v>
      </c>
    </row>
    <row r="288" spans="1:20" ht="20.149999999999999" customHeight="1" thickTop="1">
      <c r="A288" s="109" t="s">
        <v>46</v>
      </c>
      <c r="B288" s="110"/>
      <c r="C288" s="110"/>
      <c r="D288" s="110"/>
      <c r="E288" s="110"/>
      <c r="F288" s="110"/>
      <c r="G288" s="110"/>
      <c r="H288" s="110"/>
      <c r="I288" s="110"/>
      <c r="J288" s="111"/>
    </row>
    <row r="289" spans="1:20" ht="170.15" customHeight="1" thickBot="1">
      <c r="A289" s="112"/>
      <c r="B289" s="113"/>
      <c r="C289" s="113"/>
      <c r="D289" s="113"/>
      <c r="E289" s="113"/>
      <c r="F289" s="113"/>
      <c r="G289" s="113"/>
      <c r="H289" s="113"/>
      <c r="I289" s="113"/>
      <c r="J289" s="114"/>
    </row>
    <row r="290" spans="1:20" ht="20.149999999999999" customHeight="1"/>
    <row r="291" spans="1:20" ht="13.5" thickBot="1">
      <c r="A291" s="2" t="s">
        <v>5</v>
      </c>
      <c r="B291" s="18">
        <f>B281+1</f>
        <v>60</v>
      </c>
      <c r="C291" s="18"/>
      <c r="L291" s="2">
        <f>B291</f>
        <v>60</v>
      </c>
      <c r="M291" s="31" t="str">
        <f>B295</f>
        <v/>
      </c>
      <c r="N291" s="31" t="str">
        <f>B296</f>
        <v/>
      </c>
      <c r="O291" s="31" t="str">
        <f>B297</f>
        <v/>
      </c>
      <c r="P291" s="1" t="str">
        <f>B293</f>
        <v/>
      </c>
      <c r="Q291" s="32">
        <f>I296</f>
        <v>0</v>
      </c>
      <c r="R291" s="2" t="str">
        <f>IF(B292=$R$4,G292,"")</f>
        <v/>
      </c>
      <c r="S291" s="2" t="str">
        <f>IF(B292=$S$4,G292,"")</f>
        <v/>
      </c>
      <c r="T291" s="2" t="str">
        <f>IF(A299="","","○")</f>
        <v/>
      </c>
    </row>
    <row r="292" spans="1:20" ht="20.149999999999999" customHeight="1">
      <c r="A292" s="25" t="s">
        <v>4</v>
      </c>
      <c r="B292" s="28" t="str">
        <f>IF(B291="","",VLOOKUP(B291,'（様式２）年間指導計画書（記入用）'!$B$12:$U$111,15,FALSE))</f>
        <v/>
      </c>
      <c r="C292" s="29" t="s">
        <v>50</v>
      </c>
      <c r="D292" s="89" t="s">
        <v>19</v>
      </c>
      <c r="E292" s="89"/>
      <c r="F292" s="89"/>
      <c r="G292" s="30">
        <f>IF(B291="","",VLOOKUP(B291,'（様式２）年間指導計画書（記入用）'!$B$12:$S$111,17,FALSE))</f>
        <v>0</v>
      </c>
      <c r="H292" s="89" t="s">
        <v>41</v>
      </c>
      <c r="I292" s="89" t="s">
        <v>42</v>
      </c>
      <c r="J292" s="26" t="s">
        <v>43</v>
      </c>
    </row>
    <row r="293" spans="1:20" ht="20.149999999999999" customHeight="1">
      <c r="A293" s="90" t="s">
        <v>0</v>
      </c>
      <c r="B293" s="134" t="str">
        <f>IF(B291="","",VLOOKUP(B291,'（様式２）年間指導計画書（記入用）'!$B$12:$S$111,5,FALSE))</f>
        <v/>
      </c>
      <c r="C293" s="134"/>
      <c r="D293" s="134"/>
      <c r="E293" s="134"/>
      <c r="F293" s="134"/>
      <c r="G293" s="134"/>
      <c r="H293" s="52"/>
      <c r="I293" s="52"/>
      <c r="J293" s="27" t="s">
        <v>44</v>
      </c>
    </row>
    <row r="294" spans="1:20" ht="20.149999999999999" customHeight="1">
      <c r="A294" s="90"/>
      <c r="B294" s="135">
        <f>IF(B291="","",VLOOKUP(B291,'（様式２）年間指導計画書（記入用）'!$B$12:$S$111,14,FALSE))</f>
        <v>0</v>
      </c>
      <c r="C294" s="135"/>
      <c r="D294" s="135"/>
      <c r="E294" s="135"/>
      <c r="F294" s="135"/>
      <c r="G294" s="135"/>
      <c r="H294" s="52" t="s">
        <v>21</v>
      </c>
      <c r="I294" s="52" t="s">
        <v>21</v>
      </c>
      <c r="J294" s="93" t="s">
        <v>21</v>
      </c>
    </row>
    <row r="295" spans="1:20" ht="20.149999999999999" customHeight="1">
      <c r="A295" s="94" t="s">
        <v>1</v>
      </c>
      <c r="B295" s="120" t="str">
        <f>IF(K295=0,"",K295)</f>
        <v/>
      </c>
      <c r="C295" s="121"/>
      <c r="D295" s="98"/>
      <c r="E295" s="98"/>
      <c r="F295" s="17" t="s">
        <v>38</v>
      </c>
      <c r="G295" s="42"/>
      <c r="H295" s="52"/>
      <c r="I295" s="52"/>
      <c r="J295" s="93"/>
      <c r="K295" s="1">
        <f>VLOOKUP(B291,'（様式２）年間指導計画書（記入用）'!$B$12:$S$111,2,FALSE)</f>
        <v>0</v>
      </c>
    </row>
    <row r="296" spans="1:20" ht="20.149999999999999" customHeight="1">
      <c r="A296" s="94"/>
      <c r="B296" s="122" t="str">
        <f t="shared" ref="B296:B297" si="25">IF(K296=0,"",K296)</f>
        <v/>
      </c>
      <c r="C296" s="123"/>
      <c r="D296" s="101"/>
      <c r="E296" s="101"/>
      <c r="F296" s="2" t="str">
        <f>IF(D296="","","～")</f>
        <v/>
      </c>
      <c r="G296" s="41"/>
      <c r="H296" s="52" t="s">
        <v>45</v>
      </c>
      <c r="I296" s="126">
        <f>VLOOKUP(B291,'（様式２）年間指導計画書（記入用）'!$B$12:$S$111,10,FALSE)</f>
        <v>0</v>
      </c>
      <c r="J296" s="127"/>
      <c r="K296" s="1">
        <f>VLOOKUP(B291,'（様式２）年間指導計画書（記入用）'!$B$12:$S$111,3,FALSE)</f>
        <v>0</v>
      </c>
    </row>
    <row r="297" spans="1:20" ht="20.149999999999999" customHeight="1" thickBot="1">
      <c r="A297" s="95"/>
      <c r="B297" s="130" t="str">
        <f t="shared" si="25"/>
        <v/>
      </c>
      <c r="C297" s="131"/>
      <c r="D297" s="101"/>
      <c r="E297" s="101"/>
      <c r="F297" s="2" t="str">
        <f>IF(D297="","","～")</f>
        <v/>
      </c>
      <c r="G297" s="41"/>
      <c r="H297" s="102"/>
      <c r="I297" s="128"/>
      <c r="J297" s="129"/>
      <c r="K297" s="1">
        <f>VLOOKUP(B291,'（様式２）年間指導計画書（記入用）'!$B$12:$S$111,4,FALSE)</f>
        <v>0</v>
      </c>
    </row>
    <row r="298" spans="1:20" ht="20.149999999999999" customHeight="1" thickTop="1">
      <c r="A298" s="109" t="s">
        <v>46</v>
      </c>
      <c r="B298" s="110"/>
      <c r="C298" s="110"/>
      <c r="D298" s="110"/>
      <c r="E298" s="110"/>
      <c r="F298" s="110"/>
      <c r="G298" s="110"/>
      <c r="H298" s="110"/>
      <c r="I298" s="110"/>
      <c r="J298" s="111"/>
    </row>
    <row r="299" spans="1:20" ht="170.15" customHeight="1" thickBot="1">
      <c r="A299" s="112"/>
      <c r="B299" s="113"/>
      <c r="C299" s="113"/>
      <c r="D299" s="113"/>
      <c r="E299" s="113"/>
      <c r="F299" s="113"/>
      <c r="G299" s="113"/>
      <c r="H299" s="113"/>
      <c r="I299" s="113"/>
      <c r="J299" s="114"/>
    </row>
    <row r="300" spans="1:20" ht="16.5">
      <c r="A300" s="78" t="s">
        <v>47</v>
      </c>
      <c r="B300" s="78"/>
      <c r="C300" s="78"/>
      <c r="D300" s="78"/>
      <c r="E300" s="78"/>
      <c r="F300" s="78"/>
      <c r="G300" s="78"/>
      <c r="H300" s="78"/>
      <c r="I300" s="78"/>
      <c r="J300" s="78"/>
    </row>
    <row r="301" spans="1:20" ht="12" customHeight="1" thickBot="1">
      <c r="A301" s="23"/>
      <c r="B301" s="23"/>
      <c r="C301" s="23"/>
      <c r="D301" s="23"/>
      <c r="E301" s="23"/>
      <c r="F301" s="23"/>
      <c r="G301" s="23"/>
      <c r="H301" s="23"/>
      <c r="I301" s="23"/>
      <c r="J301" s="23"/>
    </row>
    <row r="302" spans="1:20" ht="25" customHeight="1" thickBot="1">
      <c r="A302" s="2"/>
      <c r="B302" s="2"/>
      <c r="C302" s="2"/>
      <c r="D302" s="24" t="s">
        <v>48</v>
      </c>
      <c r="E302" s="132">
        <f>$E$3</f>
        <v>1</v>
      </c>
      <c r="F302" s="132"/>
      <c r="G302" s="19" t="s">
        <v>49</v>
      </c>
      <c r="H302" s="132" t="str">
        <f>$H$3</f>
        <v>〇〇　〇〇</v>
      </c>
      <c r="I302" s="132"/>
      <c r="J302" s="133"/>
    </row>
    <row r="303" spans="1:20" ht="12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20" ht="13.5" thickBot="1">
      <c r="A304" s="2" t="s">
        <v>5</v>
      </c>
      <c r="B304" s="18">
        <f>B291+1</f>
        <v>61</v>
      </c>
      <c r="C304" s="18"/>
      <c r="L304" s="2">
        <f>B304</f>
        <v>61</v>
      </c>
      <c r="M304" s="31" t="str">
        <f>B308</f>
        <v/>
      </c>
      <c r="N304" s="31" t="str">
        <f>B309</f>
        <v/>
      </c>
      <c r="O304" s="31" t="str">
        <f>B310</f>
        <v/>
      </c>
      <c r="P304" s="1" t="str">
        <f>B306</f>
        <v/>
      </c>
      <c r="Q304" s="32">
        <f>I309</f>
        <v>0</v>
      </c>
      <c r="R304" s="2" t="str">
        <f>IF(B305=$R$4,G305,"")</f>
        <v/>
      </c>
      <c r="S304" s="2" t="str">
        <f>IF(B305=$S$4,G305,"")</f>
        <v/>
      </c>
      <c r="T304" s="2" t="str">
        <f>IF(A312="","","○")</f>
        <v/>
      </c>
    </row>
    <row r="305" spans="1:20" ht="20.149999999999999" customHeight="1">
      <c r="A305" s="25" t="s">
        <v>4</v>
      </c>
      <c r="B305" s="28" t="str">
        <f>IF(B304="","",VLOOKUP(B304,'（様式２）年間指導計画書（記入用）'!$B$12:$U$111,15,FALSE))</f>
        <v/>
      </c>
      <c r="C305" s="29" t="s">
        <v>50</v>
      </c>
      <c r="D305" s="89" t="s">
        <v>19</v>
      </c>
      <c r="E305" s="89"/>
      <c r="F305" s="89"/>
      <c r="G305" s="30">
        <f>IF(B304="","",VLOOKUP(B304,'（様式２）年間指導計画書（記入用）'!$B$12:$S$111,17,FALSE))</f>
        <v>0</v>
      </c>
      <c r="H305" s="89" t="s">
        <v>41</v>
      </c>
      <c r="I305" s="89" t="s">
        <v>42</v>
      </c>
      <c r="J305" s="26" t="s">
        <v>43</v>
      </c>
    </row>
    <row r="306" spans="1:20" ht="20.149999999999999" customHeight="1">
      <c r="A306" s="90" t="s">
        <v>0</v>
      </c>
      <c r="B306" s="134" t="str">
        <f>IF(B304="","",VLOOKUP(B304,'（様式２）年間指導計画書（記入用）'!$B$12:$S$111,5,FALSE))</f>
        <v/>
      </c>
      <c r="C306" s="134"/>
      <c r="D306" s="134"/>
      <c r="E306" s="134"/>
      <c r="F306" s="134"/>
      <c r="G306" s="134"/>
      <c r="H306" s="52"/>
      <c r="I306" s="52"/>
      <c r="J306" s="27" t="s">
        <v>44</v>
      </c>
    </row>
    <row r="307" spans="1:20" ht="20.149999999999999" customHeight="1">
      <c r="A307" s="90"/>
      <c r="B307" s="135">
        <f>IF(B304="","",VLOOKUP(B304,'（様式２）年間指導計画書（記入用）'!$B$12:$S$111,14,FALSE))</f>
        <v>0</v>
      </c>
      <c r="C307" s="135"/>
      <c r="D307" s="135"/>
      <c r="E307" s="135"/>
      <c r="F307" s="135"/>
      <c r="G307" s="135"/>
      <c r="H307" s="52" t="s">
        <v>21</v>
      </c>
      <c r="I307" s="52" t="s">
        <v>21</v>
      </c>
      <c r="J307" s="93" t="s">
        <v>21</v>
      </c>
    </row>
    <row r="308" spans="1:20" ht="20.149999999999999" customHeight="1">
      <c r="A308" s="94" t="s">
        <v>1</v>
      </c>
      <c r="B308" s="120" t="str">
        <f>IF(K308=0,"",K308)</f>
        <v/>
      </c>
      <c r="C308" s="121"/>
      <c r="D308" s="98"/>
      <c r="E308" s="98"/>
      <c r="F308" s="17" t="s">
        <v>38</v>
      </c>
      <c r="G308" s="42"/>
      <c r="H308" s="52"/>
      <c r="I308" s="52"/>
      <c r="J308" s="93"/>
      <c r="K308" s="1">
        <f>VLOOKUP(B304,'（様式２）年間指導計画書（記入用）'!$B$12:$S$111,2,FALSE)</f>
        <v>0</v>
      </c>
    </row>
    <row r="309" spans="1:20" ht="20.149999999999999" customHeight="1">
      <c r="A309" s="94"/>
      <c r="B309" s="122" t="str">
        <f t="shared" ref="B309:B310" si="26">IF(K309=0,"",K309)</f>
        <v/>
      </c>
      <c r="C309" s="123"/>
      <c r="D309" s="101"/>
      <c r="E309" s="101"/>
      <c r="F309" s="2" t="str">
        <f>IF(D309="","","～")</f>
        <v/>
      </c>
      <c r="G309" s="41"/>
      <c r="H309" s="52" t="s">
        <v>45</v>
      </c>
      <c r="I309" s="126">
        <f>VLOOKUP(B304,'（様式２）年間指導計画書（記入用）'!$B$12:$S$111,10,FALSE)</f>
        <v>0</v>
      </c>
      <c r="J309" s="127"/>
      <c r="K309" s="1">
        <f>VLOOKUP(B304,'（様式２）年間指導計画書（記入用）'!$B$12:$S$111,3,FALSE)</f>
        <v>0</v>
      </c>
    </row>
    <row r="310" spans="1:20" ht="20.149999999999999" customHeight="1" thickBot="1">
      <c r="A310" s="95"/>
      <c r="B310" s="130" t="str">
        <f t="shared" si="26"/>
        <v/>
      </c>
      <c r="C310" s="131"/>
      <c r="D310" s="101"/>
      <c r="E310" s="101"/>
      <c r="F310" s="2" t="str">
        <f>IF(D310="","","～")</f>
        <v/>
      </c>
      <c r="G310" s="41"/>
      <c r="H310" s="102"/>
      <c r="I310" s="128"/>
      <c r="J310" s="129"/>
      <c r="K310" s="1">
        <f>VLOOKUP(B304,'（様式２）年間指導計画書（記入用）'!$B$12:$S$111,4,FALSE)</f>
        <v>0</v>
      </c>
    </row>
    <row r="311" spans="1:20" ht="20.149999999999999" customHeight="1" thickTop="1">
      <c r="A311" s="109" t="s">
        <v>46</v>
      </c>
      <c r="B311" s="110"/>
      <c r="C311" s="110"/>
      <c r="D311" s="110"/>
      <c r="E311" s="110"/>
      <c r="F311" s="110"/>
      <c r="G311" s="110"/>
      <c r="H311" s="110"/>
      <c r="I311" s="110"/>
      <c r="J311" s="111"/>
    </row>
    <row r="312" spans="1:20" ht="170.15" customHeight="1" thickBot="1">
      <c r="A312" s="112"/>
      <c r="B312" s="113"/>
      <c r="C312" s="113"/>
      <c r="D312" s="113"/>
      <c r="E312" s="113"/>
      <c r="F312" s="113"/>
      <c r="G312" s="113"/>
      <c r="H312" s="113"/>
      <c r="I312" s="113"/>
      <c r="J312" s="114"/>
    </row>
    <row r="313" spans="1:20" ht="20.149999999999999" customHeight="1"/>
    <row r="314" spans="1:20" ht="13.5" thickBot="1">
      <c r="A314" s="2" t="s">
        <v>5</v>
      </c>
      <c r="B314" s="18">
        <f>B304+1</f>
        <v>62</v>
      </c>
      <c r="C314" s="18"/>
      <c r="L314" s="2">
        <f>B314</f>
        <v>62</v>
      </c>
      <c r="M314" s="31" t="str">
        <f>B318</f>
        <v/>
      </c>
      <c r="N314" s="31" t="str">
        <f>B319</f>
        <v/>
      </c>
      <c r="O314" s="31" t="str">
        <f>B320</f>
        <v/>
      </c>
      <c r="P314" s="1" t="str">
        <f>B316</f>
        <v/>
      </c>
      <c r="Q314" s="32">
        <f>I319</f>
        <v>0</v>
      </c>
      <c r="R314" s="2" t="str">
        <f>IF(B315=$R$4,G315,"")</f>
        <v/>
      </c>
      <c r="S314" s="2" t="str">
        <f>IF(B315=$S$4,G315,"")</f>
        <v/>
      </c>
      <c r="T314" s="2" t="str">
        <f>IF(A322="","","○")</f>
        <v/>
      </c>
    </row>
    <row r="315" spans="1:20" ht="20.149999999999999" customHeight="1">
      <c r="A315" s="25" t="s">
        <v>4</v>
      </c>
      <c r="B315" s="28" t="str">
        <f>IF(B314="","",VLOOKUP(B314,'（様式２）年間指導計画書（記入用）'!$B$12:$U$111,15,FALSE))</f>
        <v/>
      </c>
      <c r="C315" s="29" t="s">
        <v>50</v>
      </c>
      <c r="D315" s="89" t="s">
        <v>19</v>
      </c>
      <c r="E315" s="89"/>
      <c r="F315" s="89"/>
      <c r="G315" s="30">
        <f>IF(B314="","",VLOOKUP(B314,'（様式２）年間指導計画書（記入用）'!$B$12:$S$111,17,FALSE))</f>
        <v>0</v>
      </c>
      <c r="H315" s="89" t="s">
        <v>41</v>
      </c>
      <c r="I315" s="89" t="s">
        <v>42</v>
      </c>
      <c r="J315" s="26" t="s">
        <v>43</v>
      </c>
    </row>
    <row r="316" spans="1:20" ht="20.149999999999999" customHeight="1">
      <c r="A316" s="90" t="s">
        <v>0</v>
      </c>
      <c r="B316" s="134" t="str">
        <f>IF(B314="","",VLOOKUP(B314,'（様式２）年間指導計画書（記入用）'!$B$12:$S$111,5,FALSE))</f>
        <v/>
      </c>
      <c r="C316" s="134"/>
      <c r="D316" s="134"/>
      <c r="E316" s="134"/>
      <c r="F316" s="134"/>
      <c r="G316" s="134"/>
      <c r="H316" s="52"/>
      <c r="I316" s="52"/>
      <c r="J316" s="27" t="s">
        <v>44</v>
      </c>
    </row>
    <row r="317" spans="1:20" ht="20.149999999999999" customHeight="1">
      <c r="A317" s="90"/>
      <c r="B317" s="135">
        <f>IF(B314="","",VLOOKUP(B314,'（様式２）年間指導計画書（記入用）'!$B$12:$S$111,14,FALSE))</f>
        <v>0</v>
      </c>
      <c r="C317" s="135"/>
      <c r="D317" s="135"/>
      <c r="E317" s="135"/>
      <c r="F317" s="135"/>
      <c r="G317" s="135"/>
      <c r="H317" s="52" t="s">
        <v>21</v>
      </c>
      <c r="I317" s="52" t="s">
        <v>21</v>
      </c>
      <c r="J317" s="93" t="s">
        <v>21</v>
      </c>
    </row>
    <row r="318" spans="1:20" ht="20.149999999999999" customHeight="1">
      <c r="A318" s="94" t="s">
        <v>1</v>
      </c>
      <c r="B318" s="120" t="str">
        <f>IF(K318=0,"",K318)</f>
        <v/>
      </c>
      <c r="C318" s="121"/>
      <c r="D318" s="98"/>
      <c r="E318" s="98"/>
      <c r="F318" s="17" t="s">
        <v>38</v>
      </c>
      <c r="G318" s="42"/>
      <c r="H318" s="52"/>
      <c r="I318" s="52"/>
      <c r="J318" s="93"/>
      <c r="K318" s="1">
        <f>VLOOKUP(B314,'（様式２）年間指導計画書（記入用）'!$B$12:$S$111,2,FALSE)</f>
        <v>0</v>
      </c>
    </row>
    <row r="319" spans="1:20" ht="20.149999999999999" customHeight="1">
      <c r="A319" s="94"/>
      <c r="B319" s="122" t="str">
        <f t="shared" ref="B319:B320" si="27">IF(K319=0,"",K319)</f>
        <v/>
      </c>
      <c r="C319" s="123"/>
      <c r="D319" s="101"/>
      <c r="E319" s="101"/>
      <c r="F319" s="2" t="str">
        <f>IF(D319="","","～")</f>
        <v/>
      </c>
      <c r="G319" s="41"/>
      <c r="H319" s="52" t="s">
        <v>45</v>
      </c>
      <c r="I319" s="126">
        <f>VLOOKUP(B314,'（様式２）年間指導計画書（記入用）'!$B$12:$S$111,10,FALSE)</f>
        <v>0</v>
      </c>
      <c r="J319" s="127"/>
      <c r="K319" s="1">
        <f>VLOOKUP(B314,'（様式２）年間指導計画書（記入用）'!$B$12:$S$111,3,FALSE)</f>
        <v>0</v>
      </c>
    </row>
    <row r="320" spans="1:20" ht="20.149999999999999" customHeight="1" thickBot="1">
      <c r="A320" s="95"/>
      <c r="B320" s="130" t="str">
        <f t="shared" si="27"/>
        <v/>
      </c>
      <c r="C320" s="131"/>
      <c r="D320" s="101"/>
      <c r="E320" s="101"/>
      <c r="F320" s="2" t="str">
        <f>IF(D320="","","～")</f>
        <v/>
      </c>
      <c r="G320" s="41"/>
      <c r="H320" s="102"/>
      <c r="I320" s="128"/>
      <c r="J320" s="129"/>
      <c r="K320" s="1">
        <f>VLOOKUP(B314,'（様式２）年間指導計画書（記入用）'!$B$12:$S$111,4,FALSE)</f>
        <v>0</v>
      </c>
    </row>
    <row r="321" spans="1:20" ht="20.149999999999999" customHeight="1" thickTop="1">
      <c r="A321" s="109" t="s">
        <v>46</v>
      </c>
      <c r="B321" s="110"/>
      <c r="C321" s="110"/>
      <c r="D321" s="110"/>
      <c r="E321" s="110"/>
      <c r="F321" s="110"/>
      <c r="G321" s="110"/>
      <c r="H321" s="110"/>
      <c r="I321" s="110"/>
      <c r="J321" s="111"/>
    </row>
    <row r="322" spans="1:20" ht="170.15" customHeight="1" thickBot="1">
      <c r="A322" s="112"/>
      <c r="B322" s="113"/>
      <c r="C322" s="113"/>
      <c r="D322" s="113"/>
      <c r="E322" s="113"/>
      <c r="F322" s="113"/>
      <c r="G322" s="113"/>
      <c r="H322" s="113"/>
      <c r="I322" s="113"/>
      <c r="J322" s="114"/>
    </row>
    <row r="323" spans="1:20" ht="16.5">
      <c r="A323" s="78" t="s">
        <v>47</v>
      </c>
      <c r="B323" s="78"/>
      <c r="C323" s="78"/>
      <c r="D323" s="78"/>
      <c r="E323" s="78"/>
      <c r="F323" s="78"/>
      <c r="G323" s="78"/>
      <c r="H323" s="78"/>
      <c r="I323" s="78"/>
      <c r="J323" s="78"/>
    </row>
    <row r="324" spans="1:20" ht="12" customHeight="1" thickBot="1">
      <c r="A324" s="23"/>
      <c r="B324" s="23"/>
      <c r="C324" s="23"/>
      <c r="D324" s="23"/>
      <c r="E324" s="23"/>
      <c r="F324" s="23"/>
      <c r="G324" s="23"/>
      <c r="H324" s="23"/>
      <c r="I324" s="23"/>
      <c r="J324" s="23"/>
    </row>
    <row r="325" spans="1:20" ht="25" customHeight="1" thickBot="1">
      <c r="A325" s="2"/>
      <c r="B325" s="2"/>
      <c r="C325" s="2"/>
      <c r="D325" s="24" t="s">
        <v>48</v>
      </c>
      <c r="E325" s="132">
        <f>$E$3</f>
        <v>1</v>
      </c>
      <c r="F325" s="132"/>
      <c r="G325" s="19" t="s">
        <v>49</v>
      </c>
      <c r="H325" s="132" t="str">
        <f>$H$3</f>
        <v>〇〇　〇〇</v>
      </c>
      <c r="I325" s="132"/>
      <c r="J325" s="133"/>
    </row>
    <row r="326" spans="1:20" ht="12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20" ht="13.5" thickBot="1">
      <c r="A327" s="2" t="s">
        <v>5</v>
      </c>
      <c r="B327" s="18">
        <f>B314+1</f>
        <v>63</v>
      </c>
      <c r="C327" s="18"/>
      <c r="L327" s="2">
        <f>B327</f>
        <v>63</v>
      </c>
      <c r="M327" s="31" t="str">
        <f>B331</f>
        <v/>
      </c>
      <c r="N327" s="31" t="str">
        <f>B332</f>
        <v/>
      </c>
      <c r="O327" s="31" t="str">
        <f>B333</f>
        <v/>
      </c>
      <c r="P327" s="1" t="str">
        <f>B329</f>
        <v/>
      </c>
      <c r="Q327" s="32">
        <f>I332</f>
        <v>0</v>
      </c>
      <c r="R327" s="2" t="str">
        <f>IF(B328=$R$4,G328,"")</f>
        <v/>
      </c>
      <c r="S327" s="2" t="str">
        <f>IF(B328=$S$4,G328,"")</f>
        <v/>
      </c>
      <c r="T327" s="2" t="str">
        <f>IF(A335="","","○")</f>
        <v/>
      </c>
    </row>
    <row r="328" spans="1:20" ht="20.149999999999999" customHeight="1">
      <c r="A328" s="25" t="s">
        <v>4</v>
      </c>
      <c r="B328" s="28" t="str">
        <f>IF(B327="","",VLOOKUP(B327,'（様式２）年間指導計画書（記入用）'!$B$12:$U$111,15,FALSE))</f>
        <v/>
      </c>
      <c r="C328" s="29" t="s">
        <v>50</v>
      </c>
      <c r="D328" s="89" t="s">
        <v>19</v>
      </c>
      <c r="E328" s="89"/>
      <c r="F328" s="89"/>
      <c r="G328" s="30">
        <f>IF(B327="","",VLOOKUP(B327,'（様式２）年間指導計画書（記入用）'!$B$12:$S$111,17,FALSE))</f>
        <v>0</v>
      </c>
      <c r="H328" s="89" t="s">
        <v>41</v>
      </c>
      <c r="I328" s="89" t="s">
        <v>42</v>
      </c>
      <c r="J328" s="26" t="s">
        <v>43</v>
      </c>
    </row>
    <row r="329" spans="1:20" ht="20.149999999999999" customHeight="1">
      <c r="A329" s="90" t="s">
        <v>0</v>
      </c>
      <c r="B329" s="134" t="str">
        <f>IF(B327="","",VLOOKUP(B327,'（様式２）年間指導計画書（記入用）'!$B$12:$S$111,5,FALSE))</f>
        <v/>
      </c>
      <c r="C329" s="134"/>
      <c r="D329" s="134"/>
      <c r="E329" s="134"/>
      <c r="F329" s="134"/>
      <c r="G329" s="134"/>
      <c r="H329" s="52"/>
      <c r="I329" s="52"/>
      <c r="J329" s="27" t="s">
        <v>44</v>
      </c>
    </row>
    <row r="330" spans="1:20" ht="20.149999999999999" customHeight="1">
      <c r="A330" s="90"/>
      <c r="B330" s="135">
        <f>IF(B327="","",VLOOKUP(B327,'（様式２）年間指導計画書（記入用）'!$B$12:$S$111,14,FALSE))</f>
        <v>0</v>
      </c>
      <c r="C330" s="135"/>
      <c r="D330" s="135"/>
      <c r="E330" s="135"/>
      <c r="F330" s="135"/>
      <c r="G330" s="135"/>
      <c r="H330" s="52" t="s">
        <v>21</v>
      </c>
      <c r="I330" s="52" t="s">
        <v>21</v>
      </c>
      <c r="J330" s="93" t="s">
        <v>21</v>
      </c>
    </row>
    <row r="331" spans="1:20" ht="20.149999999999999" customHeight="1">
      <c r="A331" s="94" t="s">
        <v>1</v>
      </c>
      <c r="B331" s="120" t="str">
        <f>IF(K331=0,"",K331)</f>
        <v/>
      </c>
      <c r="C331" s="121"/>
      <c r="D331" s="98"/>
      <c r="E331" s="98"/>
      <c r="F331" s="17" t="s">
        <v>38</v>
      </c>
      <c r="G331" s="42"/>
      <c r="H331" s="52"/>
      <c r="I331" s="52"/>
      <c r="J331" s="93"/>
      <c r="K331" s="1">
        <f>VLOOKUP(B327,'（様式２）年間指導計画書（記入用）'!$B$12:$S$111,2,FALSE)</f>
        <v>0</v>
      </c>
    </row>
    <row r="332" spans="1:20" ht="20.149999999999999" customHeight="1">
      <c r="A332" s="94"/>
      <c r="B332" s="122" t="str">
        <f t="shared" ref="B332:B333" si="28">IF(K332=0,"",K332)</f>
        <v/>
      </c>
      <c r="C332" s="123"/>
      <c r="D332" s="101"/>
      <c r="E332" s="101"/>
      <c r="F332" s="2" t="str">
        <f>IF(D332="","","～")</f>
        <v/>
      </c>
      <c r="G332" s="41"/>
      <c r="H332" s="52" t="s">
        <v>45</v>
      </c>
      <c r="I332" s="126">
        <f>VLOOKUP(B327,'（様式２）年間指導計画書（記入用）'!$B$12:$S$111,10,FALSE)</f>
        <v>0</v>
      </c>
      <c r="J332" s="127"/>
      <c r="K332" s="1">
        <f>VLOOKUP(B327,'（様式２）年間指導計画書（記入用）'!$B$12:$S$111,3,FALSE)</f>
        <v>0</v>
      </c>
    </row>
    <row r="333" spans="1:20" ht="20.149999999999999" customHeight="1" thickBot="1">
      <c r="A333" s="95"/>
      <c r="B333" s="130" t="str">
        <f t="shared" si="28"/>
        <v/>
      </c>
      <c r="C333" s="131"/>
      <c r="D333" s="101"/>
      <c r="E333" s="101"/>
      <c r="F333" s="2" t="str">
        <f>IF(D333="","","～")</f>
        <v/>
      </c>
      <c r="G333" s="41"/>
      <c r="H333" s="102"/>
      <c r="I333" s="128"/>
      <c r="J333" s="129"/>
      <c r="K333" s="1">
        <f>VLOOKUP(B327,'（様式２）年間指導計画書（記入用）'!$B$12:$S$111,4,FALSE)</f>
        <v>0</v>
      </c>
    </row>
    <row r="334" spans="1:20" ht="20.149999999999999" customHeight="1" thickTop="1">
      <c r="A334" s="109" t="s">
        <v>46</v>
      </c>
      <c r="B334" s="110"/>
      <c r="C334" s="110"/>
      <c r="D334" s="110"/>
      <c r="E334" s="110"/>
      <c r="F334" s="110"/>
      <c r="G334" s="110"/>
      <c r="H334" s="110"/>
      <c r="I334" s="110"/>
      <c r="J334" s="111"/>
    </row>
    <row r="335" spans="1:20" ht="170.15" customHeight="1" thickBot="1">
      <c r="A335" s="112"/>
      <c r="B335" s="113"/>
      <c r="C335" s="113"/>
      <c r="D335" s="113"/>
      <c r="E335" s="113"/>
      <c r="F335" s="113"/>
      <c r="G335" s="113"/>
      <c r="H335" s="113"/>
      <c r="I335" s="113"/>
      <c r="J335" s="114"/>
    </row>
    <row r="336" spans="1:20" ht="20.149999999999999" customHeight="1"/>
    <row r="337" spans="1:20" ht="13.5" thickBot="1">
      <c r="A337" s="2" t="s">
        <v>5</v>
      </c>
      <c r="B337" s="18">
        <f>B327+1</f>
        <v>64</v>
      </c>
      <c r="C337" s="18"/>
      <c r="L337" s="2">
        <f>B337</f>
        <v>64</v>
      </c>
      <c r="M337" s="31" t="str">
        <f>B341</f>
        <v/>
      </c>
      <c r="N337" s="31" t="str">
        <f>B342</f>
        <v/>
      </c>
      <c r="O337" s="31" t="str">
        <f>B343</f>
        <v/>
      </c>
      <c r="P337" s="1" t="str">
        <f>B339</f>
        <v/>
      </c>
      <c r="Q337" s="32">
        <f>I342</f>
        <v>0</v>
      </c>
      <c r="R337" s="2" t="str">
        <f>IF(B338=$R$4,G338,"")</f>
        <v/>
      </c>
      <c r="S337" s="2" t="str">
        <f>IF(B338=$S$4,G338,"")</f>
        <v/>
      </c>
      <c r="T337" s="2" t="str">
        <f>IF(A345="","","○")</f>
        <v/>
      </c>
    </row>
    <row r="338" spans="1:20" ht="20.149999999999999" customHeight="1">
      <c r="A338" s="25" t="s">
        <v>4</v>
      </c>
      <c r="B338" s="28" t="str">
        <f>IF(B337="","",VLOOKUP(B337,'（様式２）年間指導計画書（記入用）'!$B$12:$U$111,15,FALSE))</f>
        <v/>
      </c>
      <c r="C338" s="29" t="s">
        <v>50</v>
      </c>
      <c r="D338" s="89" t="s">
        <v>19</v>
      </c>
      <c r="E338" s="89"/>
      <c r="F338" s="89"/>
      <c r="G338" s="30">
        <f>IF(B337="","",VLOOKUP(B337,'（様式２）年間指導計画書（記入用）'!$B$12:$S$111,17,FALSE))</f>
        <v>0</v>
      </c>
      <c r="H338" s="89" t="s">
        <v>41</v>
      </c>
      <c r="I338" s="89" t="s">
        <v>42</v>
      </c>
      <c r="J338" s="26" t="s">
        <v>43</v>
      </c>
    </row>
    <row r="339" spans="1:20" ht="20.149999999999999" customHeight="1">
      <c r="A339" s="90" t="s">
        <v>0</v>
      </c>
      <c r="B339" s="134" t="str">
        <f>IF(B337="","",VLOOKUP(B337,'（様式２）年間指導計画書（記入用）'!$B$12:$S$111,5,FALSE))</f>
        <v/>
      </c>
      <c r="C339" s="134"/>
      <c r="D339" s="134"/>
      <c r="E339" s="134"/>
      <c r="F339" s="134"/>
      <c r="G339" s="134"/>
      <c r="H339" s="52"/>
      <c r="I339" s="52"/>
      <c r="J339" s="27" t="s">
        <v>44</v>
      </c>
    </row>
    <row r="340" spans="1:20" ht="20.149999999999999" customHeight="1">
      <c r="A340" s="90"/>
      <c r="B340" s="135">
        <f>IF(B337="","",VLOOKUP(B337,'（様式２）年間指導計画書（記入用）'!$B$12:$S$111,14,FALSE))</f>
        <v>0</v>
      </c>
      <c r="C340" s="135"/>
      <c r="D340" s="135"/>
      <c r="E340" s="135"/>
      <c r="F340" s="135"/>
      <c r="G340" s="135"/>
      <c r="H340" s="52" t="s">
        <v>21</v>
      </c>
      <c r="I340" s="52" t="s">
        <v>21</v>
      </c>
      <c r="J340" s="93" t="s">
        <v>21</v>
      </c>
    </row>
    <row r="341" spans="1:20" ht="20.149999999999999" customHeight="1">
      <c r="A341" s="94" t="s">
        <v>1</v>
      </c>
      <c r="B341" s="120" t="str">
        <f>IF(K341=0,"",K341)</f>
        <v/>
      </c>
      <c r="C341" s="121"/>
      <c r="D341" s="98"/>
      <c r="E341" s="98"/>
      <c r="F341" s="17" t="s">
        <v>38</v>
      </c>
      <c r="G341" s="42"/>
      <c r="H341" s="52"/>
      <c r="I341" s="52"/>
      <c r="J341" s="93"/>
      <c r="K341" s="1">
        <f>VLOOKUP(B337,'（様式２）年間指導計画書（記入用）'!$B$12:$S$111,2,FALSE)</f>
        <v>0</v>
      </c>
    </row>
    <row r="342" spans="1:20" ht="20.149999999999999" customHeight="1">
      <c r="A342" s="94"/>
      <c r="B342" s="122" t="str">
        <f t="shared" ref="B342:B343" si="29">IF(K342=0,"",K342)</f>
        <v/>
      </c>
      <c r="C342" s="123"/>
      <c r="D342" s="101"/>
      <c r="E342" s="101"/>
      <c r="F342" s="2" t="str">
        <f>IF(D342="","","～")</f>
        <v/>
      </c>
      <c r="G342" s="41"/>
      <c r="H342" s="52" t="s">
        <v>45</v>
      </c>
      <c r="I342" s="126">
        <f>VLOOKUP(B337,'（様式２）年間指導計画書（記入用）'!$B$12:$S$111,10,FALSE)</f>
        <v>0</v>
      </c>
      <c r="J342" s="127"/>
      <c r="K342" s="1">
        <f>VLOOKUP(B337,'（様式２）年間指導計画書（記入用）'!$B$12:$S$111,3,FALSE)</f>
        <v>0</v>
      </c>
    </row>
    <row r="343" spans="1:20" ht="20.149999999999999" customHeight="1" thickBot="1">
      <c r="A343" s="95"/>
      <c r="B343" s="130" t="str">
        <f t="shared" si="29"/>
        <v/>
      </c>
      <c r="C343" s="131"/>
      <c r="D343" s="101"/>
      <c r="E343" s="101"/>
      <c r="F343" s="2" t="str">
        <f>IF(D343="","","～")</f>
        <v/>
      </c>
      <c r="G343" s="41"/>
      <c r="H343" s="102"/>
      <c r="I343" s="128"/>
      <c r="J343" s="129"/>
      <c r="K343" s="1">
        <f>VLOOKUP(B337,'（様式２）年間指導計画書（記入用）'!$B$12:$S$111,4,FALSE)</f>
        <v>0</v>
      </c>
    </row>
    <row r="344" spans="1:20" ht="20.149999999999999" customHeight="1" thickTop="1">
      <c r="A344" s="109" t="s">
        <v>46</v>
      </c>
      <c r="B344" s="110"/>
      <c r="C344" s="110"/>
      <c r="D344" s="110"/>
      <c r="E344" s="110"/>
      <c r="F344" s="110"/>
      <c r="G344" s="110"/>
      <c r="H344" s="110"/>
      <c r="I344" s="110"/>
      <c r="J344" s="111"/>
    </row>
    <row r="345" spans="1:20" ht="170.15" customHeight="1" thickBot="1">
      <c r="A345" s="112"/>
      <c r="B345" s="113"/>
      <c r="C345" s="113"/>
      <c r="D345" s="113"/>
      <c r="E345" s="113"/>
      <c r="F345" s="113"/>
      <c r="G345" s="113"/>
      <c r="H345" s="113"/>
      <c r="I345" s="113"/>
      <c r="J345" s="114"/>
    </row>
    <row r="346" spans="1:20" ht="16.5">
      <c r="A346" s="78" t="s">
        <v>47</v>
      </c>
      <c r="B346" s="78"/>
      <c r="C346" s="78"/>
      <c r="D346" s="78"/>
      <c r="E346" s="78"/>
      <c r="F346" s="78"/>
      <c r="G346" s="78"/>
      <c r="H346" s="78"/>
      <c r="I346" s="78"/>
      <c r="J346" s="78"/>
    </row>
    <row r="347" spans="1:20" ht="12" customHeight="1" thickBot="1">
      <c r="A347" s="23"/>
      <c r="B347" s="23"/>
      <c r="C347" s="23"/>
      <c r="D347" s="23"/>
      <c r="E347" s="23"/>
      <c r="F347" s="23"/>
      <c r="G347" s="23"/>
      <c r="H347" s="23"/>
      <c r="I347" s="23"/>
      <c r="J347" s="23"/>
    </row>
    <row r="348" spans="1:20" ht="25" customHeight="1" thickBot="1">
      <c r="A348" s="2"/>
      <c r="B348" s="2"/>
      <c r="C348" s="2"/>
      <c r="D348" s="24" t="s">
        <v>48</v>
      </c>
      <c r="E348" s="132">
        <f>$E$3</f>
        <v>1</v>
      </c>
      <c r="F348" s="132"/>
      <c r="G348" s="19" t="s">
        <v>49</v>
      </c>
      <c r="H348" s="132" t="str">
        <f>$H$3</f>
        <v>〇〇　〇〇</v>
      </c>
      <c r="I348" s="132"/>
      <c r="J348" s="133"/>
    </row>
    <row r="349" spans="1:20" ht="12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20" ht="13.5" thickBot="1">
      <c r="A350" s="2" t="s">
        <v>5</v>
      </c>
      <c r="B350" s="18">
        <f>B337+1</f>
        <v>65</v>
      </c>
      <c r="C350" s="18"/>
      <c r="L350" s="2">
        <f>B350</f>
        <v>65</v>
      </c>
      <c r="M350" s="31" t="str">
        <f>B354</f>
        <v/>
      </c>
      <c r="N350" s="31" t="str">
        <f>B355</f>
        <v/>
      </c>
      <c r="O350" s="31" t="str">
        <f>B356</f>
        <v/>
      </c>
      <c r="P350" s="1" t="str">
        <f>B352</f>
        <v/>
      </c>
      <c r="Q350" s="32">
        <f>I355</f>
        <v>0</v>
      </c>
      <c r="R350" s="2" t="str">
        <f>IF(B351=$R$4,G351,"")</f>
        <v/>
      </c>
      <c r="S350" s="2" t="str">
        <f>IF(B351=$S$4,G351,"")</f>
        <v/>
      </c>
      <c r="T350" s="2" t="str">
        <f>IF(A358="","","○")</f>
        <v/>
      </c>
    </row>
    <row r="351" spans="1:20" ht="20.149999999999999" customHeight="1">
      <c r="A351" s="25" t="s">
        <v>4</v>
      </c>
      <c r="B351" s="28" t="str">
        <f>IF(B350="","",VLOOKUP(B350,'（様式２）年間指導計画書（記入用）'!$B$12:$U$111,15,FALSE))</f>
        <v/>
      </c>
      <c r="C351" s="29" t="s">
        <v>50</v>
      </c>
      <c r="D351" s="89" t="s">
        <v>19</v>
      </c>
      <c r="E351" s="89"/>
      <c r="F351" s="89"/>
      <c r="G351" s="30">
        <f>IF(B350="","",VLOOKUP(B350,'（様式２）年間指導計画書（記入用）'!$B$12:$S$111,17,FALSE))</f>
        <v>0</v>
      </c>
      <c r="H351" s="89" t="s">
        <v>41</v>
      </c>
      <c r="I351" s="89" t="s">
        <v>42</v>
      </c>
      <c r="J351" s="26" t="s">
        <v>43</v>
      </c>
    </row>
    <row r="352" spans="1:20" ht="20.149999999999999" customHeight="1">
      <c r="A352" s="90" t="s">
        <v>0</v>
      </c>
      <c r="B352" s="134" t="str">
        <f>IF(B350="","",VLOOKUP(B350,'（様式２）年間指導計画書（記入用）'!$B$12:$S$111,5,FALSE))</f>
        <v/>
      </c>
      <c r="C352" s="134"/>
      <c r="D352" s="134"/>
      <c r="E352" s="134"/>
      <c r="F352" s="134"/>
      <c r="G352" s="134"/>
      <c r="H352" s="52"/>
      <c r="I352" s="52"/>
      <c r="J352" s="27" t="s">
        <v>44</v>
      </c>
    </row>
    <row r="353" spans="1:20" ht="20.149999999999999" customHeight="1">
      <c r="A353" s="90"/>
      <c r="B353" s="135">
        <f>IF(B350="","",VLOOKUP(B350,'（様式２）年間指導計画書（記入用）'!$B$12:$S$111,14,FALSE))</f>
        <v>0</v>
      </c>
      <c r="C353" s="135"/>
      <c r="D353" s="135"/>
      <c r="E353" s="135"/>
      <c r="F353" s="135"/>
      <c r="G353" s="135"/>
      <c r="H353" s="52" t="s">
        <v>21</v>
      </c>
      <c r="I353" s="52" t="s">
        <v>21</v>
      </c>
      <c r="J353" s="93" t="s">
        <v>21</v>
      </c>
    </row>
    <row r="354" spans="1:20" ht="20.149999999999999" customHeight="1">
      <c r="A354" s="94" t="s">
        <v>1</v>
      </c>
      <c r="B354" s="120" t="str">
        <f>IF(K354=0,"",K354)</f>
        <v/>
      </c>
      <c r="C354" s="121"/>
      <c r="D354" s="98"/>
      <c r="E354" s="98"/>
      <c r="F354" s="17" t="s">
        <v>38</v>
      </c>
      <c r="G354" s="42"/>
      <c r="H354" s="52"/>
      <c r="I354" s="52"/>
      <c r="J354" s="93"/>
      <c r="K354" s="1">
        <f>VLOOKUP(B350,'（様式２）年間指導計画書（記入用）'!$B$12:$S$111,2,FALSE)</f>
        <v>0</v>
      </c>
    </row>
    <row r="355" spans="1:20" ht="20.149999999999999" customHeight="1">
      <c r="A355" s="94"/>
      <c r="B355" s="122" t="str">
        <f t="shared" ref="B355:B356" si="30">IF(K355=0,"",K355)</f>
        <v/>
      </c>
      <c r="C355" s="123"/>
      <c r="D355" s="101"/>
      <c r="E355" s="101"/>
      <c r="F355" s="2" t="str">
        <f>IF(D355="","","～")</f>
        <v/>
      </c>
      <c r="G355" s="41"/>
      <c r="H355" s="52" t="s">
        <v>45</v>
      </c>
      <c r="I355" s="126">
        <f>VLOOKUP(B350,'（様式２）年間指導計画書（記入用）'!$B$12:$S$111,10,FALSE)</f>
        <v>0</v>
      </c>
      <c r="J355" s="127"/>
      <c r="K355" s="1">
        <f>VLOOKUP(B350,'（様式２）年間指導計画書（記入用）'!$B$12:$S$111,3,FALSE)</f>
        <v>0</v>
      </c>
    </row>
    <row r="356" spans="1:20" ht="20.149999999999999" customHeight="1" thickBot="1">
      <c r="A356" s="95"/>
      <c r="B356" s="130" t="str">
        <f t="shared" si="30"/>
        <v/>
      </c>
      <c r="C356" s="131"/>
      <c r="D356" s="101"/>
      <c r="E356" s="101"/>
      <c r="F356" s="2" t="str">
        <f>IF(D356="","","～")</f>
        <v/>
      </c>
      <c r="G356" s="41"/>
      <c r="H356" s="102"/>
      <c r="I356" s="128"/>
      <c r="J356" s="129"/>
      <c r="K356" s="1">
        <f>VLOOKUP(B350,'（様式２）年間指導計画書（記入用）'!$B$12:$S$111,4,FALSE)</f>
        <v>0</v>
      </c>
    </row>
    <row r="357" spans="1:20" ht="20.149999999999999" customHeight="1" thickTop="1">
      <c r="A357" s="109" t="s">
        <v>46</v>
      </c>
      <c r="B357" s="110"/>
      <c r="C357" s="110"/>
      <c r="D357" s="110"/>
      <c r="E357" s="110"/>
      <c r="F357" s="110"/>
      <c r="G357" s="110"/>
      <c r="H357" s="110"/>
      <c r="I357" s="110"/>
      <c r="J357" s="111"/>
    </row>
    <row r="358" spans="1:20" ht="170.15" customHeight="1" thickBot="1">
      <c r="A358" s="112"/>
      <c r="B358" s="113"/>
      <c r="C358" s="113"/>
      <c r="D358" s="113"/>
      <c r="E358" s="113"/>
      <c r="F358" s="113"/>
      <c r="G358" s="113"/>
      <c r="H358" s="113"/>
      <c r="I358" s="113"/>
      <c r="J358" s="114"/>
    </row>
    <row r="359" spans="1:20" ht="20.149999999999999" customHeight="1"/>
    <row r="360" spans="1:20" ht="13.5" thickBot="1">
      <c r="A360" s="2" t="s">
        <v>5</v>
      </c>
      <c r="B360" s="18">
        <f>B350+1</f>
        <v>66</v>
      </c>
      <c r="C360" s="18"/>
      <c r="L360" s="2">
        <f>B360</f>
        <v>66</v>
      </c>
      <c r="M360" s="31" t="str">
        <f>B364</f>
        <v/>
      </c>
      <c r="N360" s="31" t="str">
        <f>B365</f>
        <v/>
      </c>
      <c r="O360" s="31" t="str">
        <f>B366</f>
        <v/>
      </c>
      <c r="P360" s="1" t="str">
        <f>B362</f>
        <v/>
      </c>
      <c r="Q360" s="32">
        <f>I365</f>
        <v>0</v>
      </c>
      <c r="R360" s="2" t="str">
        <f>IF(B361=$R$4,G361,"")</f>
        <v/>
      </c>
      <c r="S360" s="2" t="str">
        <f>IF(B361=$S$4,G361,"")</f>
        <v/>
      </c>
      <c r="T360" s="2" t="str">
        <f>IF(A368="","","○")</f>
        <v/>
      </c>
    </row>
    <row r="361" spans="1:20" ht="20.149999999999999" customHeight="1">
      <c r="A361" s="25" t="s">
        <v>4</v>
      </c>
      <c r="B361" s="28" t="str">
        <f>IF(B360="","",VLOOKUP(B360,'（様式２）年間指導計画書（記入用）'!$B$12:$U$111,15,FALSE))</f>
        <v/>
      </c>
      <c r="C361" s="29" t="s">
        <v>50</v>
      </c>
      <c r="D361" s="89" t="s">
        <v>19</v>
      </c>
      <c r="E361" s="89"/>
      <c r="F361" s="89"/>
      <c r="G361" s="30">
        <f>IF(B360="","",VLOOKUP(B360,'（様式２）年間指導計画書（記入用）'!$B$12:$S$111,17,FALSE))</f>
        <v>0</v>
      </c>
      <c r="H361" s="89" t="s">
        <v>41</v>
      </c>
      <c r="I361" s="89" t="s">
        <v>42</v>
      </c>
      <c r="J361" s="26" t="s">
        <v>43</v>
      </c>
    </row>
    <row r="362" spans="1:20" ht="20.149999999999999" customHeight="1">
      <c r="A362" s="90" t="s">
        <v>0</v>
      </c>
      <c r="B362" s="134" t="str">
        <f>IF(B360="","",VLOOKUP(B360,'（様式２）年間指導計画書（記入用）'!$B$12:$S$111,5,FALSE))</f>
        <v/>
      </c>
      <c r="C362" s="134"/>
      <c r="D362" s="134"/>
      <c r="E362" s="134"/>
      <c r="F362" s="134"/>
      <c r="G362" s="134"/>
      <c r="H362" s="52"/>
      <c r="I362" s="52"/>
      <c r="J362" s="27" t="s">
        <v>44</v>
      </c>
    </row>
    <row r="363" spans="1:20" ht="20.149999999999999" customHeight="1">
      <c r="A363" s="90"/>
      <c r="B363" s="135">
        <f>IF(B360="","",VLOOKUP(B360,'（様式２）年間指導計画書（記入用）'!$B$12:$S$111,14,FALSE))</f>
        <v>0</v>
      </c>
      <c r="C363" s="135"/>
      <c r="D363" s="135"/>
      <c r="E363" s="135"/>
      <c r="F363" s="135"/>
      <c r="G363" s="135"/>
      <c r="H363" s="52" t="s">
        <v>21</v>
      </c>
      <c r="I363" s="52" t="s">
        <v>21</v>
      </c>
      <c r="J363" s="93" t="s">
        <v>21</v>
      </c>
    </row>
    <row r="364" spans="1:20" ht="20.149999999999999" customHeight="1">
      <c r="A364" s="94" t="s">
        <v>1</v>
      </c>
      <c r="B364" s="120" t="str">
        <f>IF(K364=0,"",K364)</f>
        <v/>
      </c>
      <c r="C364" s="121"/>
      <c r="D364" s="98"/>
      <c r="E364" s="98"/>
      <c r="F364" s="17" t="s">
        <v>38</v>
      </c>
      <c r="G364" s="42"/>
      <c r="H364" s="52"/>
      <c r="I364" s="52"/>
      <c r="J364" s="93"/>
      <c r="K364" s="1">
        <f>VLOOKUP(B360,'（様式２）年間指導計画書（記入用）'!$B$12:$S$111,2,FALSE)</f>
        <v>0</v>
      </c>
    </row>
    <row r="365" spans="1:20" ht="20.149999999999999" customHeight="1">
      <c r="A365" s="94"/>
      <c r="B365" s="122" t="str">
        <f t="shared" ref="B365:B366" si="31">IF(K365=0,"",K365)</f>
        <v/>
      </c>
      <c r="C365" s="123"/>
      <c r="D365" s="101"/>
      <c r="E365" s="101"/>
      <c r="F365" s="2" t="str">
        <f>IF(D365="","","～")</f>
        <v/>
      </c>
      <c r="G365" s="41"/>
      <c r="H365" s="52" t="s">
        <v>45</v>
      </c>
      <c r="I365" s="126">
        <f>VLOOKUP(B360,'（様式２）年間指導計画書（記入用）'!$B$12:$S$111,10,FALSE)</f>
        <v>0</v>
      </c>
      <c r="J365" s="127"/>
      <c r="K365" s="1">
        <f>VLOOKUP(B360,'（様式２）年間指導計画書（記入用）'!$B$12:$S$111,3,FALSE)</f>
        <v>0</v>
      </c>
    </row>
    <row r="366" spans="1:20" ht="20.149999999999999" customHeight="1" thickBot="1">
      <c r="A366" s="95"/>
      <c r="B366" s="130" t="str">
        <f t="shared" si="31"/>
        <v/>
      </c>
      <c r="C366" s="131"/>
      <c r="D366" s="101"/>
      <c r="E366" s="101"/>
      <c r="F366" s="2" t="str">
        <f>IF(D366="","","～")</f>
        <v/>
      </c>
      <c r="G366" s="41"/>
      <c r="H366" s="102"/>
      <c r="I366" s="128"/>
      <c r="J366" s="129"/>
      <c r="K366" s="1">
        <f>VLOOKUP(B360,'（様式２）年間指導計画書（記入用）'!$B$12:$S$111,4,FALSE)</f>
        <v>0</v>
      </c>
    </row>
    <row r="367" spans="1:20" ht="20.149999999999999" customHeight="1" thickTop="1">
      <c r="A367" s="109" t="s">
        <v>46</v>
      </c>
      <c r="B367" s="110"/>
      <c r="C367" s="110"/>
      <c r="D367" s="110"/>
      <c r="E367" s="110"/>
      <c r="F367" s="110"/>
      <c r="G367" s="110"/>
      <c r="H367" s="110"/>
      <c r="I367" s="110"/>
      <c r="J367" s="111"/>
    </row>
    <row r="368" spans="1:20" ht="170.15" customHeight="1" thickBot="1">
      <c r="A368" s="112"/>
      <c r="B368" s="113"/>
      <c r="C368" s="113"/>
      <c r="D368" s="113"/>
      <c r="E368" s="113"/>
      <c r="F368" s="113"/>
      <c r="G368" s="113"/>
      <c r="H368" s="113"/>
      <c r="I368" s="113"/>
      <c r="J368" s="114"/>
    </row>
    <row r="369" spans="1:20" ht="16.5">
      <c r="A369" s="78" t="s">
        <v>47</v>
      </c>
      <c r="B369" s="78"/>
      <c r="C369" s="78"/>
      <c r="D369" s="78"/>
      <c r="E369" s="78"/>
      <c r="F369" s="78"/>
      <c r="G369" s="78"/>
      <c r="H369" s="78"/>
      <c r="I369" s="78"/>
      <c r="J369" s="78"/>
    </row>
    <row r="370" spans="1:20" ht="12" customHeight="1" thickBot="1">
      <c r="A370" s="23"/>
      <c r="B370" s="23"/>
      <c r="C370" s="23"/>
      <c r="D370" s="23"/>
      <c r="E370" s="23"/>
      <c r="F370" s="23"/>
      <c r="G370" s="23"/>
      <c r="H370" s="23"/>
      <c r="I370" s="23"/>
      <c r="J370" s="23"/>
    </row>
    <row r="371" spans="1:20" ht="25" customHeight="1" thickBot="1">
      <c r="A371" s="2"/>
      <c r="B371" s="2"/>
      <c r="C371" s="2"/>
      <c r="D371" s="24" t="s">
        <v>48</v>
      </c>
      <c r="E371" s="132">
        <f>$E$3</f>
        <v>1</v>
      </c>
      <c r="F371" s="132"/>
      <c r="G371" s="19" t="s">
        <v>49</v>
      </c>
      <c r="H371" s="132" t="str">
        <f>$H$3</f>
        <v>〇〇　〇〇</v>
      </c>
      <c r="I371" s="132"/>
      <c r="J371" s="133"/>
    </row>
    <row r="372" spans="1:20" ht="12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20" ht="13.5" thickBot="1">
      <c r="A373" s="2" t="s">
        <v>5</v>
      </c>
      <c r="B373" s="18">
        <f>B360+1</f>
        <v>67</v>
      </c>
      <c r="C373" s="18"/>
      <c r="L373" s="2">
        <f>B373</f>
        <v>67</v>
      </c>
      <c r="M373" s="31" t="str">
        <f>B377</f>
        <v/>
      </c>
      <c r="N373" s="31" t="str">
        <f>B378</f>
        <v/>
      </c>
      <c r="O373" s="31" t="str">
        <f>B379</f>
        <v/>
      </c>
      <c r="P373" s="1" t="str">
        <f>B375</f>
        <v/>
      </c>
      <c r="Q373" s="32">
        <f>I378</f>
        <v>0</v>
      </c>
      <c r="R373" s="2" t="str">
        <f>IF(B374=$R$4,G374,"")</f>
        <v/>
      </c>
      <c r="S373" s="2" t="str">
        <f>IF(B374=$S$4,G374,"")</f>
        <v/>
      </c>
      <c r="T373" s="2" t="str">
        <f>IF(A381="","","○")</f>
        <v/>
      </c>
    </row>
    <row r="374" spans="1:20" ht="20.149999999999999" customHeight="1">
      <c r="A374" s="25" t="s">
        <v>4</v>
      </c>
      <c r="B374" s="28" t="str">
        <f>IF(B373="","",VLOOKUP(B373,'（様式２）年間指導計画書（記入用）'!$B$12:$U$111,15,FALSE))</f>
        <v/>
      </c>
      <c r="C374" s="29" t="s">
        <v>50</v>
      </c>
      <c r="D374" s="89" t="s">
        <v>19</v>
      </c>
      <c r="E374" s="89"/>
      <c r="F374" s="89"/>
      <c r="G374" s="30">
        <f>IF(B373="","",VLOOKUP(B373,'（様式２）年間指導計画書（記入用）'!$B$12:$S$111,17,FALSE))</f>
        <v>0</v>
      </c>
      <c r="H374" s="89" t="s">
        <v>41</v>
      </c>
      <c r="I374" s="89" t="s">
        <v>42</v>
      </c>
      <c r="J374" s="26" t="s">
        <v>43</v>
      </c>
    </row>
    <row r="375" spans="1:20" ht="20.149999999999999" customHeight="1">
      <c r="A375" s="90" t="s">
        <v>0</v>
      </c>
      <c r="B375" s="134" t="str">
        <f>IF(B373="","",VLOOKUP(B373,'（様式２）年間指導計画書（記入用）'!$B$12:$S$111,5,FALSE))</f>
        <v/>
      </c>
      <c r="C375" s="134"/>
      <c r="D375" s="134"/>
      <c r="E375" s="134"/>
      <c r="F375" s="134"/>
      <c r="G375" s="134"/>
      <c r="H375" s="52"/>
      <c r="I375" s="52"/>
      <c r="J375" s="27" t="s">
        <v>44</v>
      </c>
    </row>
    <row r="376" spans="1:20" ht="20.149999999999999" customHeight="1">
      <c r="A376" s="90"/>
      <c r="B376" s="135">
        <f>IF(B373="","",VLOOKUP(B373,'（様式２）年間指導計画書（記入用）'!$B$12:$S$111,14,FALSE))</f>
        <v>0</v>
      </c>
      <c r="C376" s="135"/>
      <c r="D376" s="135"/>
      <c r="E376" s="135"/>
      <c r="F376" s="135"/>
      <c r="G376" s="135"/>
      <c r="H376" s="52" t="s">
        <v>21</v>
      </c>
      <c r="I376" s="52" t="s">
        <v>21</v>
      </c>
      <c r="J376" s="93" t="s">
        <v>21</v>
      </c>
    </row>
    <row r="377" spans="1:20" ht="20.149999999999999" customHeight="1">
      <c r="A377" s="94" t="s">
        <v>1</v>
      </c>
      <c r="B377" s="120" t="str">
        <f>IF(K377=0,"",K377)</f>
        <v/>
      </c>
      <c r="C377" s="121"/>
      <c r="D377" s="98"/>
      <c r="E377" s="98"/>
      <c r="F377" s="17" t="s">
        <v>38</v>
      </c>
      <c r="G377" s="42"/>
      <c r="H377" s="52"/>
      <c r="I377" s="52"/>
      <c r="J377" s="93"/>
      <c r="K377" s="1">
        <f>VLOOKUP(B373,'（様式２）年間指導計画書（記入用）'!$B$12:$S$111,2,FALSE)</f>
        <v>0</v>
      </c>
    </row>
    <row r="378" spans="1:20" ht="20.149999999999999" customHeight="1">
      <c r="A378" s="94"/>
      <c r="B378" s="122" t="str">
        <f t="shared" ref="B378:B379" si="32">IF(K378=0,"",K378)</f>
        <v/>
      </c>
      <c r="C378" s="123"/>
      <c r="D378" s="101"/>
      <c r="E378" s="101"/>
      <c r="F378" s="2" t="str">
        <f>IF(D378="","","～")</f>
        <v/>
      </c>
      <c r="G378" s="41"/>
      <c r="H378" s="52" t="s">
        <v>45</v>
      </c>
      <c r="I378" s="126">
        <f>VLOOKUP(B373,'（様式２）年間指導計画書（記入用）'!$B$12:$S$111,10,FALSE)</f>
        <v>0</v>
      </c>
      <c r="J378" s="127"/>
      <c r="K378" s="1">
        <f>VLOOKUP(B373,'（様式２）年間指導計画書（記入用）'!$B$12:$S$111,3,FALSE)</f>
        <v>0</v>
      </c>
    </row>
    <row r="379" spans="1:20" ht="20.149999999999999" customHeight="1" thickBot="1">
      <c r="A379" s="95"/>
      <c r="B379" s="130" t="str">
        <f t="shared" si="32"/>
        <v/>
      </c>
      <c r="C379" s="131"/>
      <c r="D379" s="101"/>
      <c r="E379" s="101"/>
      <c r="F379" s="2" t="str">
        <f>IF(D379="","","～")</f>
        <v/>
      </c>
      <c r="G379" s="41"/>
      <c r="H379" s="102"/>
      <c r="I379" s="128"/>
      <c r="J379" s="129"/>
      <c r="K379" s="1">
        <f>VLOOKUP(B373,'（様式２）年間指導計画書（記入用）'!$B$12:$S$111,4,FALSE)</f>
        <v>0</v>
      </c>
    </row>
    <row r="380" spans="1:20" ht="20.149999999999999" customHeight="1" thickTop="1">
      <c r="A380" s="109" t="s">
        <v>46</v>
      </c>
      <c r="B380" s="110"/>
      <c r="C380" s="110"/>
      <c r="D380" s="110"/>
      <c r="E380" s="110"/>
      <c r="F380" s="110"/>
      <c r="G380" s="110"/>
      <c r="H380" s="110"/>
      <c r="I380" s="110"/>
      <c r="J380" s="111"/>
    </row>
    <row r="381" spans="1:20" ht="170.15" customHeight="1" thickBot="1">
      <c r="A381" s="112"/>
      <c r="B381" s="113"/>
      <c r="C381" s="113"/>
      <c r="D381" s="113"/>
      <c r="E381" s="113"/>
      <c r="F381" s="113"/>
      <c r="G381" s="113"/>
      <c r="H381" s="113"/>
      <c r="I381" s="113"/>
      <c r="J381" s="114"/>
    </row>
    <row r="382" spans="1:20" ht="20.149999999999999" customHeight="1"/>
    <row r="383" spans="1:20" ht="13.5" thickBot="1">
      <c r="A383" s="2" t="s">
        <v>5</v>
      </c>
      <c r="B383" s="18">
        <f>B373+1</f>
        <v>68</v>
      </c>
      <c r="C383" s="18"/>
      <c r="L383" s="2">
        <f>B383</f>
        <v>68</v>
      </c>
      <c r="M383" s="31" t="str">
        <f>B387</f>
        <v/>
      </c>
      <c r="N383" s="31" t="str">
        <f>B388</f>
        <v/>
      </c>
      <c r="O383" s="31" t="str">
        <f>B389</f>
        <v/>
      </c>
      <c r="P383" s="1" t="str">
        <f>B385</f>
        <v/>
      </c>
      <c r="Q383" s="32">
        <f>I388</f>
        <v>0</v>
      </c>
      <c r="R383" s="2" t="str">
        <f>IF(B384=$R$4,G384,"")</f>
        <v/>
      </c>
      <c r="S383" s="2" t="str">
        <f>IF(B384=$S$4,G384,"")</f>
        <v/>
      </c>
      <c r="T383" s="2" t="str">
        <f>IF(A391="","","○")</f>
        <v/>
      </c>
    </row>
    <row r="384" spans="1:20" ht="20.149999999999999" customHeight="1">
      <c r="A384" s="25" t="s">
        <v>4</v>
      </c>
      <c r="B384" s="28" t="str">
        <f>IF(B383="","",VLOOKUP(B383,'（様式２）年間指導計画書（記入用）'!$B$12:$U$111,15,FALSE))</f>
        <v/>
      </c>
      <c r="C384" s="29" t="s">
        <v>50</v>
      </c>
      <c r="D384" s="89" t="s">
        <v>19</v>
      </c>
      <c r="E384" s="89"/>
      <c r="F384" s="89"/>
      <c r="G384" s="30">
        <f>IF(B383="","",VLOOKUP(B383,'（様式２）年間指導計画書（記入用）'!$B$12:$S$111,17,FALSE))</f>
        <v>0</v>
      </c>
      <c r="H384" s="89" t="s">
        <v>41</v>
      </c>
      <c r="I384" s="89" t="s">
        <v>42</v>
      </c>
      <c r="J384" s="26" t="s">
        <v>43</v>
      </c>
    </row>
    <row r="385" spans="1:20" ht="20.149999999999999" customHeight="1">
      <c r="A385" s="90" t="s">
        <v>0</v>
      </c>
      <c r="B385" s="134" t="str">
        <f>IF(B383="","",VLOOKUP(B383,'（様式２）年間指導計画書（記入用）'!$B$12:$S$111,5,FALSE))</f>
        <v/>
      </c>
      <c r="C385" s="134"/>
      <c r="D385" s="134"/>
      <c r="E385" s="134"/>
      <c r="F385" s="134"/>
      <c r="G385" s="134"/>
      <c r="H385" s="52"/>
      <c r="I385" s="52"/>
      <c r="J385" s="27" t="s">
        <v>44</v>
      </c>
    </row>
    <row r="386" spans="1:20" ht="20.149999999999999" customHeight="1">
      <c r="A386" s="90"/>
      <c r="B386" s="135">
        <f>IF(B383="","",VLOOKUP(B383,'（様式２）年間指導計画書（記入用）'!$B$12:$S$111,14,FALSE))</f>
        <v>0</v>
      </c>
      <c r="C386" s="135"/>
      <c r="D386" s="135"/>
      <c r="E386" s="135"/>
      <c r="F386" s="135"/>
      <c r="G386" s="135"/>
      <c r="H386" s="52" t="s">
        <v>21</v>
      </c>
      <c r="I386" s="52" t="s">
        <v>21</v>
      </c>
      <c r="J386" s="93" t="s">
        <v>21</v>
      </c>
    </row>
    <row r="387" spans="1:20" ht="20.149999999999999" customHeight="1">
      <c r="A387" s="94" t="s">
        <v>1</v>
      </c>
      <c r="B387" s="120" t="str">
        <f>IF(K387=0,"",K387)</f>
        <v/>
      </c>
      <c r="C387" s="121"/>
      <c r="D387" s="98"/>
      <c r="E387" s="98"/>
      <c r="F387" s="17" t="s">
        <v>38</v>
      </c>
      <c r="G387" s="42"/>
      <c r="H387" s="52"/>
      <c r="I387" s="52"/>
      <c r="J387" s="93"/>
      <c r="K387" s="1">
        <f>VLOOKUP(B383,'（様式２）年間指導計画書（記入用）'!$B$12:$S$111,2,FALSE)</f>
        <v>0</v>
      </c>
    </row>
    <row r="388" spans="1:20" ht="20.149999999999999" customHeight="1">
      <c r="A388" s="94"/>
      <c r="B388" s="122" t="str">
        <f t="shared" ref="B388:B389" si="33">IF(K388=0,"",K388)</f>
        <v/>
      </c>
      <c r="C388" s="123"/>
      <c r="D388" s="101"/>
      <c r="E388" s="101"/>
      <c r="F388" s="2" t="str">
        <f>IF(D388="","","～")</f>
        <v/>
      </c>
      <c r="G388" s="41"/>
      <c r="H388" s="52" t="s">
        <v>45</v>
      </c>
      <c r="I388" s="126">
        <f>VLOOKUP(B383,'（様式２）年間指導計画書（記入用）'!$B$12:$S$111,10,FALSE)</f>
        <v>0</v>
      </c>
      <c r="J388" s="127"/>
      <c r="K388" s="1">
        <f>VLOOKUP(B383,'（様式２）年間指導計画書（記入用）'!$B$12:$S$111,3,FALSE)</f>
        <v>0</v>
      </c>
    </row>
    <row r="389" spans="1:20" ht="20.149999999999999" customHeight="1" thickBot="1">
      <c r="A389" s="95"/>
      <c r="B389" s="130" t="str">
        <f t="shared" si="33"/>
        <v/>
      </c>
      <c r="C389" s="131"/>
      <c r="D389" s="101"/>
      <c r="E389" s="101"/>
      <c r="F389" s="2" t="str">
        <f>IF(D389="","","～")</f>
        <v/>
      </c>
      <c r="G389" s="41"/>
      <c r="H389" s="102"/>
      <c r="I389" s="128"/>
      <c r="J389" s="129"/>
      <c r="K389" s="1">
        <f>VLOOKUP(B383,'（様式２）年間指導計画書（記入用）'!$B$12:$S$111,4,FALSE)</f>
        <v>0</v>
      </c>
    </row>
    <row r="390" spans="1:20" ht="20.149999999999999" customHeight="1" thickTop="1">
      <c r="A390" s="109" t="s">
        <v>46</v>
      </c>
      <c r="B390" s="110"/>
      <c r="C390" s="110"/>
      <c r="D390" s="110"/>
      <c r="E390" s="110"/>
      <c r="F390" s="110"/>
      <c r="G390" s="110"/>
      <c r="H390" s="110"/>
      <c r="I390" s="110"/>
      <c r="J390" s="111"/>
    </row>
    <row r="391" spans="1:20" ht="170.15" customHeight="1" thickBot="1">
      <c r="A391" s="112"/>
      <c r="B391" s="113"/>
      <c r="C391" s="113"/>
      <c r="D391" s="113"/>
      <c r="E391" s="113"/>
      <c r="F391" s="113"/>
      <c r="G391" s="113"/>
      <c r="H391" s="113"/>
      <c r="I391" s="113"/>
      <c r="J391" s="114"/>
    </row>
    <row r="392" spans="1:20" ht="16.5">
      <c r="A392" s="78" t="s">
        <v>47</v>
      </c>
      <c r="B392" s="78"/>
      <c r="C392" s="78"/>
      <c r="D392" s="78"/>
      <c r="E392" s="78"/>
      <c r="F392" s="78"/>
      <c r="G392" s="78"/>
      <c r="H392" s="78"/>
      <c r="I392" s="78"/>
      <c r="J392" s="78"/>
    </row>
    <row r="393" spans="1:20" ht="12" customHeight="1" thickBot="1">
      <c r="A393" s="23"/>
      <c r="B393" s="23"/>
      <c r="C393" s="23"/>
      <c r="D393" s="23"/>
      <c r="E393" s="23"/>
      <c r="F393" s="23"/>
      <c r="G393" s="23"/>
      <c r="H393" s="23"/>
      <c r="I393" s="23"/>
      <c r="J393" s="23"/>
    </row>
    <row r="394" spans="1:20" ht="25" customHeight="1" thickBot="1">
      <c r="A394" s="2"/>
      <c r="B394" s="2"/>
      <c r="C394" s="2"/>
      <c r="D394" s="24" t="s">
        <v>48</v>
      </c>
      <c r="E394" s="132">
        <f>$E$3</f>
        <v>1</v>
      </c>
      <c r="F394" s="132"/>
      <c r="G394" s="19" t="s">
        <v>49</v>
      </c>
      <c r="H394" s="132" t="str">
        <f>$H$3</f>
        <v>〇〇　〇〇</v>
      </c>
      <c r="I394" s="132"/>
      <c r="J394" s="133"/>
    </row>
    <row r="395" spans="1:20" ht="12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20" ht="13.5" thickBot="1">
      <c r="A396" s="2" t="s">
        <v>5</v>
      </c>
      <c r="B396" s="18">
        <f>B383+1</f>
        <v>69</v>
      </c>
      <c r="C396" s="18"/>
      <c r="L396" s="2">
        <f>B396</f>
        <v>69</v>
      </c>
      <c r="M396" s="31" t="str">
        <f>B400</f>
        <v/>
      </c>
      <c r="N396" s="31" t="str">
        <f>B401</f>
        <v/>
      </c>
      <c r="O396" s="31" t="str">
        <f>B402</f>
        <v/>
      </c>
      <c r="P396" s="1" t="str">
        <f>B398</f>
        <v/>
      </c>
      <c r="Q396" s="32">
        <f>I401</f>
        <v>0</v>
      </c>
      <c r="R396" s="2" t="str">
        <f>IF(B397=$R$4,G397,"")</f>
        <v/>
      </c>
      <c r="S396" s="2" t="str">
        <f>IF(B397=$S$4,G397,"")</f>
        <v/>
      </c>
      <c r="T396" s="2" t="str">
        <f>IF(A404="","","○")</f>
        <v/>
      </c>
    </row>
    <row r="397" spans="1:20" ht="20.149999999999999" customHeight="1">
      <c r="A397" s="25" t="s">
        <v>4</v>
      </c>
      <c r="B397" s="28" t="str">
        <f>IF(B396="","",VLOOKUP(B396,'（様式２）年間指導計画書（記入用）'!$B$12:$U$111,15,FALSE))</f>
        <v/>
      </c>
      <c r="C397" s="29" t="s">
        <v>50</v>
      </c>
      <c r="D397" s="89" t="s">
        <v>19</v>
      </c>
      <c r="E397" s="89"/>
      <c r="F397" s="89"/>
      <c r="G397" s="30">
        <f>IF(B396="","",VLOOKUP(B396,'（様式２）年間指導計画書（記入用）'!$B$12:$S$111,17,FALSE))</f>
        <v>0</v>
      </c>
      <c r="H397" s="89" t="s">
        <v>41</v>
      </c>
      <c r="I397" s="89" t="s">
        <v>42</v>
      </c>
      <c r="J397" s="26" t="s">
        <v>43</v>
      </c>
    </row>
    <row r="398" spans="1:20" ht="20.149999999999999" customHeight="1">
      <c r="A398" s="90" t="s">
        <v>0</v>
      </c>
      <c r="B398" s="134" t="str">
        <f>IF(B396="","",VLOOKUP(B396,'（様式２）年間指導計画書（記入用）'!$B$12:$S$111,5,FALSE))</f>
        <v/>
      </c>
      <c r="C398" s="134"/>
      <c r="D398" s="134"/>
      <c r="E398" s="134"/>
      <c r="F398" s="134"/>
      <c r="G398" s="134"/>
      <c r="H398" s="52"/>
      <c r="I398" s="52"/>
      <c r="J398" s="27" t="s">
        <v>44</v>
      </c>
    </row>
    <row r="399" spans="1:20" ht="20.149999999999999" customHeight="1">
      <c r="A399" s="90"/>
      <c r="B399" s="135">
        <f>IF(B396="","",VLOOKUP(B396,'（様式２）年間指導計画書（記入用）'!$B$12:$S$111,14,FALSE))</f>
        <v>0</v>
      </c>
      <c r="C399" s="135"/>
      <c r="D399" s="135"/>
      <c r="E399" s="135"/>
      <c r="F399" s="135"/>
      <c r="G399" s="135"/>
      <c r="H399" s="52" t="s">
        <v>21</v>
      </c>
      <c r="I399" s="52" t="s">
        <v>21</v>
      </c>
      <c r="J399" s="93" t="s">
        <v>21</v>
      </c>
    </row>
    <row r="400" spans="1:20" ht="20.149999999999999" customHeight="1">
      <c r="A400" s="94" t="s">
        <v>1</v>
      </c>
      <c r="B400" s="120" t="str">
        <f>IF(K400=0,"",K400)</f>
        <v/>
      </c>
      <c r="C400" s="121"/>
      <c r="D400" s="98"/>
      <c r="E400" s="98"/>
      <c r="F400" s="17" t="s">
        <v>38</v>
      </c>
      <c r="G400" s="42"/>
      <c r="H400" s="52"/>
      <c r="I400" s="52"/>
      <c r="J400" s="93"/>
      <c r="K400" s="1">
        <f>VLOOKUP(B396,'（様式２）年間指導計画書（記入用）'!$B$12:$S$111,2,FALSE)</f>
        <v>0</v>
      </c>
    </row>
    <row r="401" spans="1:20" ht="20.149999999999999" customHeight="1">
      <c r="A401" s="94"/>
      <c r="B401" s="122" t="str">
        <f t="shared" ref="B401:B402" si="34">IF(K401=0,"",K401)</f>
        <v/>
      </c>
      <c r="C401" s="123"/>
      <c r="D401" s="101"/>
      <c r="E401" s="101"/>
      <c r="F401" s="2" t="str">
        <f>IF(D401="","","～")</f>
        <v/>
      </c>
      <c r="G401" s="41"/>
      <c r="H401" s="52" t="s">
        <v>45</v>
      </c>
      <c r="I401" s="126">
        <f>VLOOKUP(B396,'（様式２）年間指導計画書（記入用）'!$B$12:$S$111,10,FALSE)</f>
        <v>0</v>
      </c>
      <c r="J401" s="127"/>
      <c r="K401" s="1">
        <f>VLOOKUP(B396,'（様式２）年間指導計画書（記入用）'!$B$12:$S$111,3,FALSE)</f>
        <v>0</v>
      </c>
    </row>
    <row r="402" spans="1:20" ht="20.149999999999999" customHeight="1" thickBot="1">
      <c r="A402" s="95"/>
      <c r="B402" s="130" t="str">
        <f t="shared" si="34"/>
        <v/>
      </c>
      <c r="C402" s="131"/>
      <c r="D402" s="101"/>
      <c r="E402" s="101"/>
      <c r="F402" s="2" t="str">
        <f>IF(D402="","","～")</f>
        <v/>
      </c>
      <c r="G402" s="41"/>
      <c r="H402" s="102"/>
      <c r="I402" s="128"/>
      <c r="J402" s="129"/>
      <c r="K402" s="1">
        <f>VLOOKUP(B396,'（様式２）年間指導計画書（記入用）'!$B$12:$S$111,4,FALSE)</f>
        <v>0</v>
      </c>
    </row>
    <row r="403" spans="1:20" ht="20.149999999999999" customHeight="1" thickTop="1">
      <c r="A403" s="109" t="s">
        <v>46</v>
      </c>
      <c r="B403" s="110"/>
      <c r="C403" s="110"/>
      <c r="D403" s="110"/>
      <c r="E403" s="110"/>
      <c r="F403" s="110"/>
      <c r="G403" s="110"/>
      <c r="H403" s="110"/>
      <c r="I403" s="110"/>
      <c r="J403" s="111"/>
    </row>
    <row r="404" spans="1:20" ht="170.15" customHeight="1" thickBot="1">
      <c r="A404" s="112"/>
      <c r="B404" s="113"/>
      <c r="C404" s="113"/>
      <c r="D404" s="113"/>
      <c r="E404" s="113"/>
      <c r="F404" s="113"/>
      <c r="G404" s="113"/>
      <c r="H404" s="113"/>
      <c r="I404" s="113"/>
      <c r="J404" s="114"/>
    </row>
    <row r="405" spans="1:20" ht="20.149999999999999" customHeight="1"/>
    <row r="406" spans="1:20" ht="13.5" thickBot="1">
      <c r="A406" s="2" t="s">
        <v>5</v>
      </c>
      <c r="B406" s="18">
        <f>B396+1</f>
        <v>70</v>
      </c>
      <c r="C406" s="18"/>
      <c r="L406" s="2">
        <f>B406</f>
        <v>70</v>
      </c>
      <c r="M406" s="31" t="str">
        <f>B410</f>
        <v/>
      </c>
      <c r="N406" s="31" t="str">
        <f>B411</f>
        <v/>
      </c>
      <c r="O406" s="31" t="str">
        <f>B412</f>
        <v/>
      </c>
      <c r="P406" s="1" t="str">
        <f>B408</f>
        <v/>
      </c>
      <c r="Q406" s="32">
        <f>I411</f>
        <v>0</v>
      </c>
      <c r="R406" s="2" t="str">
        <f>IF(B407=$R$4,G407,"")</f>
        <v/>
      </c>
      <c r="S406" s="2" t="str">
        <f>IF(B407=$S$4,G407,"")</f>
        <v/>
      </c>
      <c r="T406" s="2" t="str">
        <f>IF(A414="","","○")</f>
        <v/>
      </c>
    </row>
    <row r="407" spans="1:20" ht="20.149999999999999" customHeight="1">
      <c r="A407" s="25" t="s">
        <v>4</v>
      </c>
      <c r="B407" s="28" t="str">
        <f>IF(B406="","",VLOOKUP(B406,'（様式２）年間指導計画書（記入用）'!$B$12:$U$111,15,FALSE))</f>
        <v/>
      </c>
      <c r="C407" s="29" t="s">
        <v>50</v>
      </c>
      <c r="D407" s="89" t="s">
        <v>19</v>
      </c>
      <c r="E407" s="89"/>
      <c r="F407" s="89"/>
      <c r="G407" s="30">
        <f>IF(B406="","",VLOOKUP(B406,'（様式２）年間指導計画書（記入用）'!$B$12:$S$111,17,FALSE))</f>
        <v>0</v>
      </c>
      <c r="H407" s="89" t="s">
        <v>41</v>
      </c>
      <c r="I407" s="89" t="s">
        <v>42</v>
      </c>
      <c r="J407" s="26" t="s">
        <v>43</v>
      </c>
    </row>
    <row r="408" spans="1:20" ht="20.149999999999999" customHeight="1">
      <c r="A408" s="90" t="s">
        <v>0</v>
      </c>
      <c r="B408" s="134" t="str">
        <f>IF(B406="","",VLOOKUP(B406,'（様式２）年間指導計画書（記入用）'!$B$12:$S$111,5,FALSE))</f>
        <v/>
      </c>
      <c r="C408" s="134"/>
      <c r="D408" s="134"/>
      <c r="E408" s="134"/>
      <c r="F408" s="134"/>
      <c r="G408" s="134"/>
      <c r="H408" s="52"/>
      <c r="I408" s="52"/>
      <c r="J408" s="27" t="s">
        <v>44</v>
      </c>
    </row>
    <row r="409" spans="1:20" ht="20.149999999999999" customHeight="1">
      <c r="A409" s="90"/>
      <c r="B409" s="135">
        <f>IF(B406="","",VLOOKUP(B406,'（様式２）年間指導計画書（記入用）'!$B$12:$S$111,14,FALSE))</f>
        <v>0</v>
      </c>
      <c r="C409" s="135"/>
      <c r="D409" s="135"/>
      <c r="E409" s="135"/>
      <c r="F409" s="135"/>
      <c r="G409" s="135"/>
      <c r="H409" s="52" t="s">
        <v>21</v>
      </c>
      <c r="I409" s="52" t="s">
        <v>21</v>
      </c>
      <c r="J409" s="93" t="s">
        <v>21</v>
      </c>
    </row>
    <row r="410" spans="1:20" ht="20.149999999999999" customHeight="1">
      <c r="A410" s="94" t="s">
        <v>1</v>
      </c>
      <c r="B410" s="120" t="str">
        <f>IF(K410=0,"",K410)</f>
        <v/>
      </c>
      <c r="C410" s="121"/>
      <c r="D410" s="98"/>
      <c r="E410" s="98"/>
      <c r="F410" s="17" t="s">
        <v>38</v>
      </c>
      <c r="G410" s="42"/>
      <c r="H410" s="52"/>
      <c r="I410" s="52"/>
      <c r="J410" s="93"/>
      <c r="K410" s="1">
        <f>VLOOKUP(B406,'（様式２）年間指導計画書（記入用）'!$B$12:$S$111,2,FALSE)</f>
        <v>0</v>
      </c>
    </row>
    <row r="411" spans="1:20" ht="20.149999999999999" customHeight="1">
      <c r="A411" s="94"/>
      <c r="B411" s="122" t="str">
        <f t="shared" ref="B411:B412" si="35">IF(K411=0,"",K411)</f>
        <v/>
      </c>
      <c r="C411" s="123"/>
      <c r="D411" s="101"/>
      <c r="E411" s="101"/>
      <c r="F411" s="2" t="str">
        <f>IF(D411="","","～")</f>
        <v/>
      </c>
      <c r="G411" s="41"/>
      <c r="H411" s="52" t="s">
        <v>45</v>
      </c>
      <c r="I411" s="126">
        <f>VLOOKUP(B406,'（様式２）年間指導計画書（記入用）'!$B$12:$S$111,10,FALSE)</f>
        <v>0</v>
      </c>
      <c r="J411" s="127"/>
      <c r="K411" s="1">
        <f>VLOOKUP(B406,'（様式２）年間指導計画書（記入用）'!$B$12:$S$111,3,FALSE)</f>
        <v>0</v>
      </c>
    </row>
    <row r="412" spans="1:20" ht="20.149999999999999" customHeight="1" thickBot="1">
      <c r="A412" s="95"/>
      <c r="B412" s="130" t="str">
        <f t="shared" si="35"/>
        <v/>
      </c>
      <c r="C412" s="131"/>
      <c r="D412" s="101"/>
      <c r="E412" s="101"/>
      <c r="F412" s="2" t="str">
        <f>IF(D412="","","～")</f>
        <v/>
      </c>
      <c r="G412" s="41"/>
      <c r="H412" s="102"/>
      <c r="I412" s="128"/>
      <c r="J412" s="129"/>
      <c r="K412" s="1">
        <f>VLOOKUP(B406,'（様式２）年間指導計画書（記入用）'!$B$12:$S$111,4,FALSE)</f>
        <v>0</v>
      </c>
    </row>
    <row r="413" spans="1:20" ht="20.149999999999999" customHeight="1" thickTop="1">
      <c r="A413" s="109" t="s">
        <v>46</v>
      </c>
      <c r="B413" s="110"/>
      <c r="C413" s="110"/>
      <c r="D413" s="110"/>
      <c r="E413" s="110"/>
      <c r="F413" s="110"/>
      <c r="G413" s="110"/>
      <c r="H413" s="110"/>
      <c r="I413" s="110"/>
      <c r="J413" s="111"/>
    </row>
    <row r="414" spans="1:20" ht="170.15" customHeight="1" thickBot="1">
      <c r="A414" s="112"/>
      <c r="B414" s="113"/>
      <c r="C414" s="113"/>
      <c r="D414" s="113"/>
      <c r="E414" s="113"/>
      <c r="F414" s="113"/>
      <c r="G414" s="113"/>
      <c r="H414" s="113"/>
      <c r="I414" s="113"/>
      <c r="J414" s="114"/>
    </row>
    <row r="415" spans="1:20" ht="16.5">
      <c r="A415" s="78" t="s">
        <v>47</v>
      </c>
      <c r="B415" s="78"/>
      <c r="C415" s="78"/>
      <c r="D415" s="78"/>
      <c r="E415" s="78"/>
      <c r="F415" s="78"/>
      <c r="G415" s="78"/>
      <c r="H415" s="78"/>
      <c r="I415" s="78"/>
      <c r="J415" s="78"/>
    </row>
    <row r="416" spans="1:20" ht="12" customHeight="1" thickBot="1">
      <c r="A416" s="23"/>
      <c r="B416" s="23"/>
      <c r="C416" s="23"/>
      <c r="D416" s="23"/>
      <c r="E416" s="23"/>
      <c r="F416" s="23"/>
      <c r="G416" s="23"/>
      <c r="H416" s="23"/>
      <c r="I416" s="23"/>
      <c r="J416" s="23"/>
    </row>
    <row r="417" spans="1:20" ht="25" customHeight="1" thickBot="1">
      <c r="A417" s="2"/>
      <c r="B417" s="2"/>
      <c r="C417" s="2"/>
      <c r="D417" s="24" t="s">
        <v>48</v>
      </c>
      <c r="E417" s="132">
        <f>$E$3</f>
        <v>1</v>
      </c>
      <c r="F417" s="132"/>
      <c r="G417" s="19" t="s">
        <v>49</v>
      </c>
      <c r="H417" s="132" t="str">
        <f>$H$3</f>
        <v>〇〇　〇〇</v>
      </c>
      <c r="I417" s="132"/>
      <c r="J417" s="133"/>
    </row>
    <row r="418" spans="1:20" ht="12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20" ht="13.5" thickBot="1">
      <c r="A419" s="2" t="s">
        <v>5</v>
      </c>
      <c r="B419" s="18">
        <f>B406+1</f>
        <v>71</v>
      </c>
      <c r="C419" s="18"/>
      <c r="L419" s="2">
        <f>B419</f>
        <v>71</v>
      </c>
      <c r="M419" s="31" t="str">
        <f>B423</f>
        <v/>
      </c>
      <c r="N419" s="31" t="str">
        <f>B424</f>
        <v/>
      </c>
      <c r="O419" s="31" t="str">
        <f>B425</f>
        <v/>
      </c>
      <c r="P419" s="1" t="str">
        <f>B421</f>
        <v/>
      </c>
      <c r="Q419" s="32">
        <f>I424</f>
        <v>0</v>
      </c>
      <c r="R419" s="2" t="str">
        <f>IF(B420=$R$4,G420,"")</f>
        <v/>
      </c>
      <c r="S419" s="2" t="str">
        <f>IF(B420=$S$4,G420,"")</f>
        <v/>
      </c>
      <c r="T419" s="2" t="str">
        <f>IF(A427="","","○")</f>
        <v/>
      </c>
    </row>
    <row r="420" spans="1:20" ht="20.149999999999999" customHeight="1">
      <c r="A420" s="25" t="s">
        <v>4</v>
      </c>
      <c r="B420" s="28" t="str">
        <f>IF(B419="","",VLOOKUP(B419,'（様式２）年間指導計画書（記入用）'!$B$12:$U$111,15,FALSE))</f>
        <v/>
      </c>
      <c r="C420" s="29" t="s">
        <v>50</v>
      </c>
      <c r="D420" s="89" t="s">
        <v>19</v>
      </c>
      <c r="E420" s="89"/>
      <c r="F420" s="89"/>
      <c r="G420" s="30">
        <f>IF(B419="","",VLOOKUP(B419,'（様式２）年間指導計画書（記入用）'!$B$12:$S$111,17,FALSE))</f>
        <v>0</v>
      </c>
      <c r="H420" s="89" t="s">
        <v>41</v>
      </c>
      <c r="I420" s="89" t="s">
        <v>42</v>
      </c>
      <c r="J420" s="26" t="s">
        <v>43</v>
      </c>
    </row>
    <row r="421" spans="1:20" ht="20.149999999999999" customHeight="1">
      <c r="A421" s="90" t="s">
        <v>0</v>
      </c>
      <c r="B421" s="134" t="str">
        <f>IF(B419="","",VLOOKUP(B419,'（様式２）年間指導計画書（記入用）'!$B$12:$S$111,5,FALSE))</f>
        <v/>
      </c>
      <c r="C421" s="134"/>
      <c r="D421" s="134"/>
      <c r="E421" s="134"/>
      <c r="F421" s="134"/>
      <c r="G421" s="134"/>
      <c r="H421" s="52"/>
      <c r="I421" s="52"/>
      <c r="J421" s="27" t="s">
        <v>44</v>
      </c>
    </row>
    <row r="422" spans="1:20" ht="20.149999999999999" customHeight="1">
      <c r="A422" s="90"/>
      <c r="B422" s="135">
        <f>IF(B419="","",VLOOKUP(B419,'（様式２）年間指導計画書（記入用）'!$B$12:$S$111,14,FALSE))</f>
        <v>0</v>
      </c>
      <c r="C422" s="135"/>
      <c r="D422" s="135"/>
      <c r="E422" s="135"/>
      <c r="F422" s="135"/>
      <c r="G422" s="135"/>
      <c r="H422" s="52" t="s">
        <v>21</v>
      </c>
      <c r="I422" s="52" t="s">
        <v>21</v>
      </c>
      <c r="J422" s="93" t="s">
        <v>21</v>
      </c>
    </row>
    <row r="423" spans="1:20" ht="20.149999999999999" customHeight="1">
      <c r="A423" s="94" t="s">
        <v>1</v>
      </c>
      <c r="B423" s="120" t="str">
        <f>IF(K423=0,"",K423)</f>
        <v/>
      </c>
      <c r="C423" s="121"/>
      <c r="D423" s="98"/>
      <c r="E423" s="98"/>
      <c r="F423" s="17" t="s">
        <v>38</v>
      </c>
      <c r="G423" s="42"/>
      <c r="H423" s="52"/>
      <c r="I423" s="52"/>
      <c r="J423" s="93"/>
      <c r="K423" s="1">
        <f>VLOOKUP(B419,'（様式２）年間指導計画書（記入用）'!$B$12:$S$111,2,FALSE)</f>
        <v>0</v>
      </c>
    </row>
    <row r="424" spans="1:20" ht="20.149999999999999" customHeight="1">
      <c r="A424" s="94"/>
      <c r="B424" s="122" t="str">
        <f t="shared" ref="B424:B425" si="36">IF(K424=0,"",K424)</f>
        <v/>
      </c>
      <c r="C424" s="123"/>
      <c r="D424" s="101"/>
      <c r="E424" s="101"/>
      <c r="F424" s="2" t="str">
        <f>IF(D424="","","～")</f>
        <v/>
      </c>
      <c r="G424" s="41"/>
      <c r="H424" s="52" t="s">
        <v>45</v>
      </c>
      <c r="I424" s="126">
        <f>VLOOKUP(B419,'（様式２）年間指導計画書（記入用）'!$B$12:$S$111,10,FALSE)</f>
        <v>0</v>
      </c>
      <c r="J424" s="127"/>
      <c r="K424" s="1">
        <f>VLOOKUP(B419,'（様式２）年間指導計画書（記入用）'!$B$12:$S$111,3,FALSE)</f>
        <v>0</v>
      </c>
    </row>
    <row r="425" spans="1:20" ht="20.149999999999999" customHeight="1" thickBot="1">
      <c r="A425" s="95"/>
      <c r="B425" s="130" t="str">
        <f t="shared" si="36"/>
        <v/>
      </c>
      <c r="C425" s="131"/>
      <c r="D425" s="101"/>
      <c r="E425" s="101"/>
      <c r="F425" s="2" t="str">
        <f>IF(D425="","","～")</f>
        <v/>
      </c>
      <c r="G425" s="41"/>
      <c r="H425" s="102"/>
      <c r="I425" s="128"/>
      <c r="J425" s="129"/>
      <c r="K425" s="1">
        <f>VLOOKUP(B419,'（様式２）年間指導計画書（記入用）'!$B$12:$S$111,4,FALSE)</f>
        <v>0</v>
      </c>
    </row>
    <row r="426" spans="1:20" ht="20.149999999999999" customHeight="1" thickTop="1">
      <c r="A426" s="109" t="s">
        <v>46</v>
      </c>
      <c r="B426" s="110"/>
      <c r="C426" s="110"/>
      <c r="D426" s="110"/>
      <c r="E426" s="110"/>
      <c r="F426" s="110"/>
      <c r="G426" s="110"/>
      <c r="H426" s="110"/>
      <c r="I426" s="110"/>
      <c r="J426" s="111"/>
    </row>
    <row r="427" spans="1:20" ht="170.15" customHeight="1" thickBot="1">
      <c r="A427" s="112"/>
      <c r="B427" s="113"/>
      <c r="C427" s="113"/>
      <c r="D427" s="113"/>
      <c r="E427" s="113"/>
      <c r="F427" s="113"/>
      <c r="G427" s="113"/>
      <c r="H427" s="113"/>
      <c r="I427" s="113"/>
      <c r="J427" s="114"/>
    </row>
    <row r="428" spans="1:20" ht="20.149999999999999" customHeight="1"/>
    <row r="429" spans="1:20" ht="13.5" thickBot="1">
      <c r="A429" s="2" t="s">
        <v>5</v>
      </c>
      <c r="B429" s="18">
        <f>B419+1</f>
        <v>72</v>
      </c>
      <c r="C429" s="18"/>
      <c r="L429" s="2">
        <f>B429</f>
        <v>72</v>
      </c>
      <c r="M429" s="31" t="str">
        <f>B433</f>
        <v/>
      </c>
      <c r="N429" s="31" t="str">
        <f>B434</f>
        <v/>
      </c>
      <c r="O429" s="31" t="str">
        <f>B435</f>
        <v/>
      </c>
      <c r="P429" s="1" t="str">
        <f>B431</f>
        <v/>
      </c>
      <c r="Q429" s="32">
        <f>I434</f>
        <v>0</v>
      </c>
      <c r="R429" s="2" t="str">
        <f>IF(B430=$R$4,G430,"")</f>
        <v/>
      </c>
      <c r="S429" s="2" t="str">
        <f>IF(B430=$S$4,G430,"")</f>
        <v/>
      </c>
      <c r="T429" s="2" t="str">
        <f>IF(A437="","","○")</f>
        <v/>
      </c>
    </row>
    <row r="430" spans="1:20" ht="20.149999999999999" customHeight="1">
      <c r="A430" s="25" t="s">
        <v>4</v>
      </c>
      <c r="B430" s="28" t="str">
        <f>IF(B429="","",VLOOKUP(B429,'（様式２）年間指導計画書（記入用）'!$B$12:$U$111,15,FALSE))</f>
        <v/>
      </c>
      <c r="C430" s="29" t="s">
        <v>50</v>
      </c>
      <c r="D430" s="89" t="s">
        <v>19</v>
      </c>
      <c r="E430" s="89"/>
      <c r="F430" s="89"/>
      <c r="G430" s="30">
        <f>IF(B429="","",VLOOKUP(B429,'（様式２）年間指導計画書（記入用）'!$B$12:$S$111,17,FALSE))</f>
        <v>0</v>
      </c>
      <c r="H430" s="89" t="s">
        <v>41</v>
      </c>
      <c r="I430" s="89" t="s">
        <v>42</v>
      </c>
      <c r="J430" s="26" t="s">
        <v>43</v>
      </c>
    </row>
    <row r="431" spans="1:20" ht="20.149999999999999" customHeight="1">
      <c r="A431" s="90" t="s">
        <v>0</v>
      </c>
      <c r="B431" s="134" t="str">
        <f>IF(B429="","",VLOOKUP(B429,'（様式２）年間指導計画書（記入用）'!$B$12:$S$111,5,FALSE))</f>
        <v/>
      </c>
      <c r="C431" s="134"/>
      <c r="D431" s="134"/>
      <c r="E431" s="134"/>
      <c r="F431" s="134"/>
      <c r="G431" s="134"/>
      <c r="H431" s="52"/>
      <c r="I431" s="52"/>
      <c r="J431" s="27" t="s">
        <v>44</v>
      </c>
    </row>
    <row r="432" spans="1:20" ht="20.149999999999999" customHeight="1">
      <c r="A432" s="90"/>
      <c r="B432" s="135">
        <f>IF(B429="","",VLOOKUP(B429,'（様式２）年間指導計画書（記入用）'!$B$12:$S$111,14,FALSE))</f>
        <v>0</v>
      </c>
      <c r="C432" s="135"/>
      <c r="D432" s="135"/>
      <c r="E432" s="135"/>
      <c r="F432" s="135"/>
      <c r="G432" s="135"/>
      <c r="H432" s="52" t="s">
        <v>21</v>
      </c>
      <c r="I432" s="52" t="s">
        <v>21</v>
      </c>
      <c r="J432" s="93" t="s">
        <v>21</v>
      </c>
    </row>
    <row r="433" spans="1:20" ht="20.149999999999999" customHeight="1">
      <c r="A433" s="94" t="s">
        <v>1</v>
      </c>
      <c r="B433" s="120" t="str">
        <f>IF(K433=0,"",K433)</f>
        <v/>
      </c>
      <c r="C433" s="121"/>
      <c r="D433" s="98"/>
      <c r="E433" s="98"/>
      <c r="F433" s="17" t="s">
        <v>38</v>
      </c>
      <c r="G433" s="42"/>
      <c r="H433" s="52"/>
      <c r="I433" s="52"/>
      <c r="J433" s="93"/>
      <c r="K433" s="1">
        <f>VLOOKUP(B429,'（様式２）年間指導計画書（記入用）'!$B$12:$S$111,2,FALSE)</f>
        <v>0</v>
      </c>
    </row>
    <row r="434" spans="1:20" ht="20.149999999999999" customHeight="1">
      <c r="A434" s="94"/>
      <c r="B434" s="122" t="str">
        <f t="shared" ref="B434:B435" si="37">IF(K434=0,"",K434)</f>
        <v/>
      </c>
      <c r="C434" s="123"/>
      <c r="D434" s="101"/>
      <c r="E434" s="101"/>
      <c r="F434" s="2" t="str">
        <f>IF(D434="","","～")</f>
        <v/>
      </c>
      <c r="G434" s="41"/>
      <c r="H434" s="52" t="s">
        <v>45</v>
      </c>
      <c r="I434" s="126">
        <f>VLOOKUP(B429,'（様式２）年間指導計画書（記入用）'!$B$12:$S$111,10,FALSE)</f>
        <v>0</v>
      </c>
      <c r="J434" s="127"/>
      <c r="K434" s="1">
        <f>VLOOKUP(B429,'（様式２）年間指導計画書（記入用）'!$B$12:$S$111,3,FALSE)</f>
        <v>0</v>
      </c>
    </row>
    <row r="435" spans="1:20" ht="20.149999999999999" customHeight="1" thickBot="1">
      <c r="A435" s="95"/>
      <c r="B435" s="130" t="str">
        <f t="shared" si="37"/>
        <v/>
      </c>
      <c r="C435" s="131"/>
      <c r="D435" s="101"/>
      <c r="E435" s="101"/>
      <c r="F435" s="2" t="str">
        <f>IF(D435="","","～")</f>
        <v/>
      </c>
      <c r="G435" s="41"/>
      <c r="H435" s="102"/>
      <c r="I435" s="128"/>
      <c r="J435" s="129"/>
      <c r="K435" s="1">
        <f>VLOOKUP(B429,'（様式２）年間指導計画書（記入用）'!$B$12:$S$111,4,FALSE)</f>
        <v>0</v>
      </c>
    </row>
    <row r="436" spans="1:20" ht="20.149999999999999" customHeight="1" thickTop="1">
      <c r="A436" s="109" t="s">
        <v>46</v>
      </c>
      <c r="B436" s="110"/>
      <c r="C436" s="110"/>
      <c r="D436" s="110"/>
      <c r="E436" s="110"/>
      <c r="F436" s="110"/>
      <c r="G436" s="110"/>
      <c r="H436" s="110"/>
      <c r="I436" s="110"/>
      <c r="J436" s="111"/>
    </row>
    <row r="437" spans="1:20" ht="170.15" customHeight="1" thickBot="1">
      <c r="A437" s="112"/>
      <c r="B437" s="113"/>
      <c r="C437" s="113"/>
      <c r="D437" s="113"/>
      <c r="E437" s="113"/>
      <c r="F437" s="113"/>
      <c r="G437" s="113"/>
      <c r="H437" s="113"/>
      <c r="I437" s="113"/>
      <c r="J437" s="114"/>
    </row>
    <row r="438" spans="1:20" ht="16.5">
      <c r="A438" s="78" t="s">
        <v>47</v>
      </c>
      <c r="B438" s="78"/>
      <c r="C438" s="78"/>
      <c r="D438" s="78"/>
      <c r="E438" s="78"/>
      <c r="F438" s="78"/>
      <c r="G438" s="78"/>
      <c r="H438" s="78"/>
      <c r="I438" s="78"/>
      <c r="J438" s="78"/>
    </row>
    <row r="439" spans="1:20" ht="12" customHeight="1" thickBot="1">
      <c r="A439" s="23"/>
      <c r="B439" s="23"/>
      <c r="C439" s="23"/>
      <c r="D439" s="23"/>
      <c r="E439" s="23"/>
      <c r="F439" s="23"/>
      <c r="G439" s="23"/>
      <c r="H439" s="23"/>
      <c r="I439" s="23"/>
      <c r="J439" s="23"/>
    </row>
    <row r="440" spans="1:20" ht="25" customHeight="1" thickBot="1">
      <c r="A440" s="2"/>
      <c r="B440" s="2"/>
      <c r="C440" s="2"/>
      <c r="D440" s="24" t="s">
        <v>48</v>
      </c>
      <c r="E440" s="132">
        <f>$E$3</f>
        <v>1</v>
      </c>
      <c r="F440" s="132"/>
      <c r="G440" s="19" t="s">
        <v>49</v>
      </c>
      <c r="H440" s="132" t="str">
        <f>$H$3</f>
        <v>〇〇　〇〇</v>
      </c>
      <c r="I440" s="132"/>
      <c r="J440" s="133"/>
    </row>
    <row r="441" spans="1:20" ht="12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20" ht="13.5" thickBot="1">
      <c r="A442" s="2" t="s">
        <v>5</v>
      </c>
      <c r="B442" s="18">
        <f>B429+1</f>
        <v>73</v>
      </c>
      <c r="C442" s="18"/>
      <c r="L442" s="2">
        <f>B442</f>
        <v>73</v>
      </c>
      <c r="M442" s="31" t="str">
        <f>B446</f>
        <v/>
      </c>
      <c r="N442" s="31" t="str">
        <f>B447</f>
        <v/>
      </c>
      <c r="O442" s="31" t="str">
        <f>B448</f>
        <v/>
      </c>
      <c r="P442" s="1" t="str">
        <f>B444</f>
        <v/>
      </c>
      <c r="Q442" s="32">
        <f>I447</f>
        <v>0</v>
      </c>
      <c r="R442" s="2" t="str">
        <f>IF(B443=$R$4,G443,"")</f>
        <v/>
      </c>
      <c r="S442" s="2" t="str">
        <f>IF(B443=$S$4,G443,"")</f>
        <v/>
      </c>
      <c r="T442" s="2" t="str">
        <f>IF(A450="","","○")</f>
        <v/>
      </c>
    </row>
    <row r="443" spans="1:20" ht="20.149999999999999" customHeight="1">
      <c r="A443" s="25" t="s">
        <v>4</v>
      </c>
      <c r="B443" s="28" t="str">
        <f>IF(B442="","",VLOOKUP(B442,'（様式２）年間指導計画書（記入用）'!$B$12:$U$111,15,FALSE))</f>
        <v/>
      </c>
      <c r="C443" s="29" t="s">
        <v>50</v>
      </c>
      <c r="D443" s="89" t="s">
        <v>19</v>
      </c>
      <c r="E443" s="89"/>
      <c r="F443" s="89"/>
      <c r="G443" s="30">
        <f>IF(B442="","",VLOOKUP(B442,'（様式２）年間指導計画書（記入用）'!$B$12:$S$111,17,FALSE))</f>
        <v>0</v>
      </c>
      <c r="H443" s="89" t="s">
        <v>41</v>
      </c>
      <c r="I443" s="89" t="s">
        <v>42</v>
      </c>
      <c r="J443" s="26" t="s">
        <v>43</v>
      </c>
    </row>
    <row r="444" spans="1:20" ht="20.149999999999999" customHeight="1">
      <c r="A444" s="90" t="s">
        <v>0</v>
      </c>
      <c r="B444" s="134" t="str">
        <f>IF(B442="","",VLOOKUP(B442,'（様式２）年間指導計画書（記入用）'!$B$12:$S$111,5,FALSE))</f>
        <v/>
      </c>
      <c r="C444" s="134"/>
      <c r="D444" s="134"/>
      <c r="E444" s="134"/>
      <c r="F444" s="134"/>
      <c r="G444" s="134"/>
      <c r="H444" s="52"/>
      <c r="I444" s="52"/>
      <c r="J444" s="27" t="s">
        <v>44</v>
      </c>
    </row>
    <row r="445" spans="1:20" ht="20.149999999999999" customHeight="1">
      <c r="A445" s="90"/>
      <c r="B445" s="135">
        <f>IF(B442="","",VLOOKUP(B442,'（様式２）年間指導計画書（記入用）'!$B$12:$S$111,14,FALSE))</f>
        <v>0</v>
      </c>
      <c r="C445" s="135"/>
      <c r="D445" s="135"/>
      <c r="E445" s="135"/>
      <c r="F445" s="135"/>
      <c r="G445" s="135"/>
      <c r="H445" s="52" t="s">
        <v>21</v>
      </c>
      <c r="I445" s="52" t="s">
        <v>21</v>
      </c>
      <c r="J445" s="93" t="s">
        <v>21</v>
      </c>
    </row>
    <row r="446" spans="1:20" ht="20.149999999999999" customHeight="1">
      <c r="A446" s="94" t="s">
        <v>1</v>
      </c>
      <c r="B446" s="120" t="str">
        <f>IF(K446=0,"",K446)</f>
        <v/>
      </c>
      <c r="C446" s="121"/>
      <c r="D446" s="98"/>
      <c r="E446" s="98"/>
      <c r="F446" s="17" t="s">
        <v>38</v>
      </c>
      <c r="G446" s="42"/>
      <c r="H446" s="52"/>
      <c r="I446" s="52"/>
      <c r="J446" s="93"/>
      <c r="K446" s="1">
        <f>VLOOKUP(B442,'（様式２）年間指導計画書（記入用）'!$B$12:$S$111,2,FALSE)</f>
        <v>0</v>
      </c>
    </row>
    <row r="447" spans="1:20" ht="20.149999999999999" customHeight="1">
      <c r="A447" s="94"/>
      <c r="B447" s="122" t="str">
        <f t="shared" ref="B447:B448" si="38">IF(K447=0,"",K447)</f>
        <v/>
      </c>
      <c r="C447" s="123"/>
      <c r="D447" s="101"/>
      <c r="E447" s="101"/>
      <c r="F447" s="2" t="str">
        <f>IF(D447="","","～")</f>
        <v/>
      </c>
      <c r="G447" s="41"/>
      <c r="H447" s="52" t="s">
        <v>45</v>
      </c>
      <c r="I447" s="126">
        <f>VLOOKUP(B442,'（様式２）年間指導計画書（記入用）'!$B$12:$S$111,10,FALSE)</f>
        <v>0</v>
      </c>
      <c r="J447" s="127"/>
      <c r="K447" s="1">
        <f>VLOOKUP(B442,'（様式２）年間指導計画書（記入用）'!$B$12:$S$111,3,FALSE)</f>
        <v>0</v>
      </c>
    </row>
    <row r="448" spans="1:20" ht="20.149999999999999" customHeight="1" thickBot="1">
      <c r="A448" s="95"/>
      <c r="B448" s="130" t="str">
        <f t="shared" si="38"/>
        <v/>
      </c>
      <c r="C448" s="131"/>
      <c r="D448" s="101"/>
      <c r="E448" s="101"/>
      <c r="F448" s="2" t="str">
        <f>IF(D448="","","～")</f>
        <v/>
      </c>
      <c r="G448" s="41"/>
      <c r="H448" s="102"/>
      <c r="I448" s="128"/>
      <c r="J448" s="129"/>
      <c r="K448" s="1">
        <f>VLOOKUP(B442,'（様式２）年間指導計画書（記入用）'!$B$12:$S$111,4,FALSE)</f>
        <v>0</v>
      </c>
    </row>
    <row r="449" spans="1:20" ht="20.149999999999999" customHeight="1" thickTop="1">
      <c r="A449" s="109" t="s">
        <v>46</v>
      </c>
      <c r="B449" s="110"/>
      <c r="C449" s="110"/>
      <c r="D449" s="110"/>
      <c r="E449" s="110"/>
      <c r="F449" s="110"/>
      <c r="G449" s="110"/>
      <c r="H449" s="110"/>
      <c r="I449" s="110"/>
      <c r="J449" s="111"/>
    </row>
    <row r="450" spans="1:20" ht="170.15" customHeight="1" thickBot="1">
      <c r="A450" s="112"/>
      <c r="B450" s="113"/>
      <c r="C450" s="113"/>
      <c r="D450" s="113"/>
      <c r="E450" s="113"/>
      <c r="F450" s="113"/>
      <c r="G450" s="113"/>
      <c r="H450" s="113"/>
      <c r="I450" s="113"/>
      <c r="J450" s="114"/>
    </row>
    <row r="451" spans="1:20" ht="20.149999999999999" customHeight="1"/>
    <row r="452" spans="1:20" ht="13.5" thickBot="1">
      <c r="A452" s="2" t="s">
        <v>5</v>
      </c>
      <c r="B452" s="18">
        <f>B442+1</f>
        <v>74</v>
      </c>
      <c r="C452" s="18"/>
      <c r="L452" s="2">
        <f>B452</f>
        <v>74</v>
      </c>
      <c r="M452" s="31" t="str">
        <f>B456</f>
        <v/>
      </c>
      <c r="N452" s="31" t="str">
        <f>B457</f>
        <v/>
      </c>
      <c r="O452" s="31" t="str">
        <f>B458</f>
        <v/>
      </c>
      <c r="P452" s="1" t="str">
        <f>B454</f>
        <v/>
      </c>
      <c r="Q452" s="32">
        <f>I457</f>
        <v>0</v>
      </c>
      <c r="R452" s="2" t="str">
        <f>IF(B453=$R$4,G453,"")</f>
        <v/>
      </c>
      <c r="S452" s="2" t="str">
        <f>IF(B453=$S$4,G453,"")</f>
        <v/>
      </c>
      <c r="T452" s="2" t="str">
        <f>IF(A460="","","○")</f>
        <v/>
      </c>
    </row>
    <row r="453" spans="1:20" ht="20.149999999999999" customHeight="1">
      <c r="A453" s="25" t="s">
        <v>4</v>
      </c>
      <c r="B453" s="28" t="str">
        <f>IF(B452="","",VLOOKUP(B452,'（様式２）年間指導計画書（記入用）'!$B$12:$U$111,15,FALSE))</f>
        <v/>
      </c>
      <c r="C453" s="29" t="s">
        <v>50</v>
      </c>
      <c r="D453" s="89" t="s">
        <v>19</v>
      </c>
      <c r="E453" s="89"/>
      <c r="F453" s="89"/>
      <c r="G453" s="30">
        <f>IF(B452="","",VLOOKUP(B452,'（様式２）年間指導計画書（記入用）'!$B$12:$S$111,17,FALSE))</f>
        <v>0</v>
      </c>
      <c r="H453" s="89" t="s">
        <v>41</v>
      </c>
      <c r="I453" s="89" t="s">
        <v>42</v>
      </c>
      <c r="J453" s="26" t="s">
        <v>43</v>
      </c>
    </row>
    <row r="454" spans="1:20" ht="20.149999999999999" customHeight="1">
      <c r="A454" s="90" t="s">
        <v>0</v>
      </c>
      <c r="B454" s="134" t="str">
        <f>IF(B452="","",VLOOKUP(B452,'（様式２）年間指導計画書（記入用）'!$B$12:$S$111,5,FALSE))</f>
        <v/>
      </c>
      <c r="C454" s="134"/>
      <c r="D454" s="134"/>
      <c r="E454" s="134"/>
      <c r="F454" s="134"/>
      <c r="G454" s="134"/>
      <c r="H454" s="52"/>
      <c r="I454" s="52"/>
      <c r="J454" s="27" t="s">
        <v>44</v>
      </c>
    </row>
    <row r="455" spans="1:20" ht="20.149999999999999" customHeight="1">
      <c r="A455" s="90"/>
      <c r="B455" s="135">
        <f>IF(B452="","",VLOOKUP(B452,'（様式２）年間指導計画書（記入用）'!$B$12:$S$111,14,FALSE))</f>
        <v>0</v>
      </c>
      <c r="C455" s="135"/>
      <c r="D455" s="135"/>
      <c r="E455" s="135"/>
      <c r="F455" s="135"/>
      <c r="G455" s="135"/>
      <c r="H455" s="52" t="s">
        <v>21</v>
      </c>
      <c r="I455" s="52" t="s">
        <v>21</v>
      </c>
      <c r="J455" s="93" t="s">
        <v>21</v>
      </c>
    </row>
    <row r="456" spans="1:20" ht="20.149999999999999" customHeight="1">
      <c r="A456" s="94" t="s">
        <v>1</v>
      </c>
      <c r="B456" s="120" t="str">
        <f>IF(K456=0,"",K456)</f>
        <v/>
      </c>
      <c r="C456" s="121"/>
      <c r="D456" s="98"/>
      <c r="E456" s="98"/>
      <c r="F456" s="17" t="s">
        <v>38</v>
      </c>
      <c r="G456" s="42"/>
      <c r="H456" s="52"/>
      <c r="I456" s="52"/>
      <c r="J456" s="93"/>
      <c r="K456" s="1">
        <f>VLOOKUP(B452,'（様式２）年間指導計画書（記入用）'!$B$12:$S$111,2,FALSE)</f>
        <v>0</v>
      </c>
    </row>
    <row r="457" spans="1:20" ht="20.149999999999999" customHeight="1">
      <c r="A457" s="94"/>
      <c r="B457" s="122" t="str">
        <f t="shared" ref="B457:B458" si="39">IF(K457=0,"",K457)</f>
        <v/>
      </c>
      <c r="C457" s="123"/>
      <c r="D457" s="101"/>
      <c r="E457" s="101"/>
      <c r="F457" s="2" t="str">
        <f>IF(D457="","","～")</f>
        <v/>
      </c>
      <c r="G457" s="41"/>
      <c r="H457" s="52" t="s">
        <v>45</v>
      </c>
      <c r="I457" s="126">
        <f>VLOOKUP(B452,'（様式２）年間指導計画書（記入用）'!$B$12:$S$111,10,FALSE)</f>
        <v>0</v>
      </c>
      <c r="J457" s="127"/>
      <c r="K457" s="1">
        <f>VLOOKUP(B452,'（様式２）年間指導計画書（記入用）'!$B$12:$S$111,3,FALSE)</f>
        <v>0</v>
      </c>
    </row>
    <row r="458" spans="1:20" ht="20.149999999999999" customHeight="1" thickBot="1">
      <c r="A458" s="95"/>
      <c r="B458" s="130" t="str">
        <f t="shared" si="39"/>
        <v/>
      </c>
      <c r="C458" s="131"/>
      <c r="D458" s="101"/>
      <c r="E458" s="101"/>
      <c r="F458" s="2" t="str">
        <f>IF(D458="","","～")</f>
        <v/>
      </c>
      <c r="G458" s="41"/>
      <c r="H458" s="102"/>
      <c r="I458" s="128"/>
      <c r="J458" s="129"/>
      <c r="K458" s="1">
        <f>VLOOKUP(B452,'（様式２）年間指導計画書（記入用）'!$B$12:$S$111,4,FALSE)</f>
        <v>0</v>
      </c>
    </row>
    <row r="459" spans="1:20" ht="20.149999999999999" customHeight="1" thickTop="1">
      <c r="A459" s="109" t="s">
        <v>46</v>
      </c>
      <c r="B459" s="110"/>
      <c r="C459" s="110"/>
      <c r="D459" s="110"/>
      <c r="E459" s="110"/>
      <c r="F459" s="110"/>
      <c r="G459" s="110"/>
      <c r="H459" s="110"/>
      <c r="I459" s="110"/>
      <c r="J459" s="111"/>
    </row>
    <row r="460" spans="1:20" ht="170.15" customHeight="1" thickBot="1">
      <c r="A460" s="112"/>
      <c r="B460" s="113"/>
      <c r="C460" s="113"/>
      <c r="D460" s="113"/>
      <c r="E460" s="113"/>
      <c r="F460" s="113"/>
      <c r="G460" s="113"/>
      <c r="H460" s="113"/>
      <c r="I460" s="113"/>
      <c r="J460" s="114"/>
    </row>
    <row r="461" spans="1:20" ht="16.5">
      <c r="A461" s="78" t="s">
        <v>47</v>
      </c>
      <c r="B461" s="78"/>
      <c r="C461" s="78"/>
      <c r="D461" s="78"/>
      <c r="E461" s="78"/>
      <c r="F461" s="78"/>
      <c r="G461" s="78"/>
      <c r="H461" s="78"/>
      <c r="I461" s="78"/>
      <c r="J461" s="78"/>
    </row>
    <row r="462" spans="1:20" ht="12" customHeight="1" thickBot="1">
      <c r="A462" s="23"/>
      <c r="B462" s="23"/>
      <c r="C462" s="23"/>
      <c r="D462" s="23"/>
      <c r="E462" s="23"/>
      <c r="F462" s="23"/>
      <c r="G462" s="23"/>
      <c r="H462" s="23"/>
      <c r="I462" s="23"/>
      <c r="J462" s="23"/>
    </row>
    <row r="463" spans="1:20" ht="25" customHeight="1" thickBot="1">
      <c r="A463" s="2"/>
      <c r="B463" s="2"/>
      <c r="C463" s="2"/>
      <c r="D463" s="24" t="s">
        <v>48</v>
      </c>
      <c r="E463" s="132">
        <f>$E$3</f>
        <v>1</v>
      </c>
      <c r="F463" s="132"/>
      <c r="G463" s="19" t="s">
        <v>49</v>
      </c>
      <c r="H463" s="132" t="str">
        <f>$H$3</f>
        <v>〇〇　〇〇</v>
      </c>
      <c r="I463" s="132"/>
      <c r="J463" s="133"/>
    </row>
    <row r="464" spans="1:20" ht="12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20" ht="13.5" thickBot="1">
      <c r="A465" s="2" t="s">
        <v>5</v>
      </c>
      <c r="B465" s="18">
        <f>B452+1</f>
        <v>75</v>
      </c>
      <c r="C465" s="18"/>
      <c r="L465" s="2">
        <f>B465</f>
        <v>75</v>
      </c>
      <c r="M465" s="31" t="str">
        <f>B469</f>
        <v/>
      </c>
      <c r="N465" s="31" t="str">
        <f>B470</f>
        <v/>
      </c>
      <c r="O465" s="31" t="str">
        <f>B471</f>
        <v/>
      </c>
      <c r="P465" s="1" t="str">
        <f>B467</f>
        <v/>
      </c>
      <c r="Q465" s="32">
        <f>I470</f>
        <v>0</v>
      </c>
      <c r="R465" s="2" t="str">
        <f>IF(B466=$R$4,G466,"")</f>
        <v/>
      </c>
      <c r="S465" s="2" t="str">
        <f>IF(B466=$S$4,G466,"")</f>
        <v/>
      </c>
      <c r="T465" s="2" t="str">
        <f>IF(A473="","","○")</f>
        <v/>
      </c>
    </row>
    <row r="466" spans="1:20" ht="20.149999999999999" customHeight="1">
      <c r="A466" s="25" t="s">
        <v>4</v>
      </c>
      <c r="B466" s="28" t="str">
        <f>IF(B465="","",VLOOKUP(B465,'（様式２）年間指導計画書（記入用）'!$B$12:$U$111,15,FALSE))</f>
        <v/>
      </c>
      <c r="C466" s="29" t="s">
        <v>50</v>
      </c>
      <c r="D466" s="89" t="s">
        <v>19</v>
      </c>
      <c r="E466" s="89"/>
      <c r="F466" s="89"/>
      <c r="G466" s="30">
        <f>IF(B465="","",VLOOKUP(B465,'（様式２）年間指導計画書（記入用）'!$B$12:$S$111,17,FALSE))</f>
        <v>0</v>
      </c>
      <c r="H466" s="89" t="s">
        <v>41</v>
      </c>
      <c r="I466" s="89" t="s">
        <v>42</v>
      </c>
      <c r="J466" s="26" t="s">
        <v>43</v>
      </c>
    </row>
    <row r="467" spans="1:20" ht="20.149999999999999" customHeight="1">
      <c r="A467" s="90" t="s">
        <v>0</v>
      </c>
      <c r="B467" s="134" t="str">
        <f>IF(B465="","",VLOOKUP(B465,'（様式２）年間指導計画書（記入用）'!$B$12:$S$111,5,FALSE))</f>
        <v/>
      </c>
      <c r="C467" s="134"/>
      <c r="D467" s="134"/>
      <c r="E467" s="134"/>
      <c r="F467" s="134"/>
      <c r="G467" s="134"/>
      <c r="H467" s="52"/>
      <c r="I467" s="52"/>
      <c r="J467" s="27" t="s">
        <v>44</v>
      </c>
    </row>
    <row r="468" spans="1:20" ht="20.149999999999999" customHeight="1">
      <c r="A468" s="90"/>
      <c r="B468" s="135">
        <f>IF(B465="","",VLOOKUP(B465,'（様式２）年間指導計画書（記入用）'!$B$12:$S$111,14,FALSE))</f>
        <v>0</v>
      </c>
      <c r="C468" s="135"/>
      <c r="D468" s="135"/>
      <c r="E468" s="135"/>
      <c r="F468" s="135"/>
      <c r="G468" s="135"/>
      <c r="H468" s="52" t="s">
        <v>21</v>
      </c>
      <c r="I468" s="52" t="s">
        <v>21</v>
      </c>
      <c r="J468" s="93" t="s">
        <v>21</v>
      </c>
    </row>
    <row r="469" spans="1:20" ht="20.149999999999999" customHeight="1">
      <c r="A469" s="94" t="s">
        <v>1</v>
      </c>
      <c r="B469" s="120" t="str">
        <f>IF(K469=0,"",K469)</f>
        <v/>
      </c>
      <c r="C469" s="121"/>
      <c r="D469" s="98"/>
      <c r="E469" s="98"/>
      <c r="F469" s="17" t="s">
        <v>38</v>
      </c>
      <c r="G469" s="42"/>
      <c r="H469" s="52"/>
      <c r="I469" s="52"/>
      <c r="J469" s="93"/>
      <c r="K469" s="1">
        <f>VLOOKUP(B465,'（様式２）年間指導計画書（記入用）'!$B$12:$S$111,2,FALSE)</f>
        <v>0</v>
      </c>
    </row>
    <row r="470" spans="1:20" ht="20.149999999999999" customHeight="1">
      <c r="A470" s="94"/>
      <c r="B470" s="122" t="str">
        <f t="shared" ref="B470:B471" si="40">IF(K470=0,"",K470)</f>
        <v/>
      </c>
      <c r="C470" s="123"/>
      <c r="D470" s="101"/>
      <c r="E470" s="101"/>
      <c r="F470" s="2" t="str">
        <f>IF(D470="","","～")</f>
        <v/>
      </c>
      <c r="G470" s="41"/>
      <c r="H470" s="52" t="s">
        <v>45</v>
      </c>
      <c r="I470" s="126">
        <f>VLOOKUP(B465,'（様式２）年間指導計画書（記入用）'!$B$12:$S$111,10,FALSE)</f>
        <v>0</v>
      </c>
      <c r="J470" s="127"/>
      <c r="K470" s="1">
        <f>VLOOKUP(B465,'（様式２）年間指導計画書（記入用）'!$B$12:$S$111,3,FALSE)</f>
        <v>0</v>
      </c>
    </row>
    <row r="471" spans="1:20" ht="20.149999999999999" customHeight="1" thickBot="1">
      <c r="A471" s="95"/>
      <c r="B471" s="130" t="str">
        <f t="shared" si="40"/>
        <v/>
      </c>
      <c r="C471" s="131"/>
      <c r="D471" s="101"/>
      <c r="E471" s="101"/>
      <c r="F471" s="2" t="str">
        <f>IF(D471="","","～")</f>
        <v/>
      </c>
      <c r="G471" s="41"/>
      <c r="H471" s="102"/>
      <c r="I471" s="128"/>
      <c r="J471" s="129"/>
      <c r="K471" s="1">
        <f>VLOOKUP(B465,'（様式２）年間指導計画書（記入用）'!$B$12:$S$111,4,FALSE)</f>
        <v>0</v>
      </c>
    </row>
    <row r="472" spans="1:20" ht="20.149999999999999" customHeight="1" thickTop="1">
      <c r="A472" s="109" t="s">
        <v>46</v>
      </c>
      <c r="B472" s="110"/>
      <c r="C472" s="110"/>
      <c r="D472" s="110"/>
      <c r="E472" s="110"/>
      <c r="F472" s="110"/>
      <c r="G472" s="110"/>
      <c r="H472" s="110"/>
      <c r="I472" s="110"/>
      <c r="J472" s="111"/>
    </row>
    <row r="473" spans="1:20" ht="170.15" customHeight="1" thickBot="1">
      <c r="A473" s="112"/>
      <c r="B473" s="113"/>
      <c r="C473" s="113"/>
      <c r="D473" s="113"/>
      <c r="E473" s="113"/>
      <c r="F473" s="113"/>
      <c r="G473" s="113"/>
      <c r="H473" s="113"/>
      <c r="I473" s="113"/>
      <c r="J473" s="114"/>
    </row>
    <row r="474" spans="1:20" ht="20.149999999999999" customHeight="1"/>
    <row r="475" spans="1:20" ht="13.5" thickBot="1">
      <c r="A475" s="2" t="s">
        <v>5</v>
      </c>
      <c r="B475" s="18">
        <f>B465+1</f>
        <v>76</v>
      </c>
      <c r="C475" s="18"/>
      <c r="L475" s="2">
        <f>B475</f>
        <v>76</v>
      </c>
      <c r="M475" s="31" t="str">
        <f>B479</f>
        <v/>
      </c>
      <c r="N475" s="31" t="str">
        <f>B480</f>
        <v/>
      </c>
      <c r="O475" s="31" t="str">
        <f>B481</f>
        <v/>
      </c>
      <c r="P475" s="1" t="str">
        <f>B477</f>
        <v/>
      </c>
      <c r="Q475" s="32">
        <f>I480</f>
        <v>0</v>
      </c>
      <c r="R475" s="2" t="str">
        <f>IF(B476=$R$4,G476,"")</f>
        <v/>
      </c>
      <c r="S475" s="2" t="str">
        <f>IF(B476=$S$4,G476,"")</f>
        <v/>
      </c>
      <c r="T475" s="2" t="str">
        <f>IF(A483="","","○")</f>
        <v/>
      </c>
    </row>
    <row r="476" spans="1:20" ht="20.149999999999999" customHeight="1">
      <c r="A476" s="25" t="s">
        <v>4</v>
      </c>
      <c r="B476" s="28" t="str">
        <f>IF(B475="","",VLOOKUP(B475,'（様式２）年間指導計画書（記入用）'!$B$12:$U$111,15,FALSE))</f>
        <v/>
      </c>
      <c r="C476" s="29" t="s">
        <v>50</v>
      </c>
      <c r="D476" s="89" t="s">
        <v>19</v>
      </c>
      <c r="E476" s="89"/>
      <c r="F476" s="89"/>
      <c r="G476" s="30">
        <f>IF(B475="","",VLOOKUP(B475,'（様式２）年間指導計画書（記入用）'!$B$12:$S$111,17,FALSE))</f>
        <v>0</v>
      </c>
      <c r="H476" s="89" t="s">
        <v>41</v>
      </c>
      <c r="I476" s="89" t="s">
        <v>42</v>
      </c>
      <c r="J476" s="26" t="s">
        <v>43</v>
      </c>
    </row>
    <row r="477" spans="1:20" ht="20.149999999999999" customHeight="1">
      <c r="A477" s="90" t="s">
        <v>0</v>
      </c>
      <c r="B477" s="134" t="str">
        <f>IF(B475="","",VLOOKUP(B475,'（様式２）年間指導計画書（記入用）'!$B$12:$S$111,5,FALSE))</f>
        <v/>
      </c>
      <c r="C477" s="134"/>
      <c r="D477" s="134"/>
      <c r="E477" s="134"/>
      <c r="F477" s="134"/>
      <c r="G477" s="134"/>
      <c r="H477" s="52"/>
      <c r="I477" s="52"/>
      <c r="J477" s="27" t="s">
        <v>44</v>
      </c>
    </row>
    <row r="478" spans="1:20" ht="20.149999999999999" customHeight="1">
      <c r="A478" s="90"/>
      <c r="B478" s="135">
        <f>IF(B475="","",VLOOKUP(B475,'（様式２）年間指導計画書（記入用）'!$B$12:$S$111,14,FALSE))</f>
        <v>0</v>
      </c>
      <c r="C478" s="135"/>
      <c r="D478" s="135"/>
      <c r="E478" s="135"/>
      <c r="F478" s="135"/>
      <c r="G478" s="135"/>
      <c r="H478" s="52" t="s">
        <v>21</v>
      </c>
      <c r="I478" s="52" t="s">
        <v>21</v>
      </c>
      <c r="J478" s="93" t="s">
        <v>21</v>
      </c>
    </row>
    <row r="479" spans="1:20" ht="20.149999999999999" customHeight="1">
      <c r="A479" s="94" t="s">
        <v>1</v>
      </c>
      <c r="B479" s="120" t="str">
        <f>IF(K479=0,"",K479)</f>
        <v/>
      </c>
      <c r="C479" s="121"/>
      <c r="D479" s="98"/>
      <c r="E479" s="98"/>
      <c r="F479" s="17" t="s">
        <v>38</v>
      </c>
      <c r="G479" s="42"/>
      <c r="H479" s="52"/>
      <c r="I479" s="52"/>
      <c r="J479" s="93"/>
      <c r="K479" s="1">
        <f>VLOOKUP(B475,'（様式２）年間指導計画書（記入用）'!$B$12:$S$111,2,FALSE)</f>
        <v>0</v>
      </c>
    </row>
    <row r="480" spans="1:20" ht="20.149999999999999" customHeight="1">
      <c r="A480" s="94"/>
      <c r="B480" s="122" t="str">
        <f t="shared" ref="B480:B481" si="41">IF(K480=0,"",K480)</f>
        <v/>
      </c>
      <c r="C480" s="123"/>
      <c r="D480" s="101"/>
      <c r="E480" s="101"/>
      <c r="F480" s="2" t="str">
        <f>IF(D480="","","～")</f>
        <v/>
      </c>
      <c r="G480" s="41"/>
      <c r="H480" s="52" t="s">
        <v>45</v>
      </c>
      <c r="I480" s="126">
        <f>VLOOKUP(B475,'（様式２）年間指導計画書（記入用）'!$B$12:$S$111,10,FALSE)</f>
        <v>0</v>
      </c>
      <c r="J480" s="127"/>
      <c r="K480" s="1">
        <f>VLOOKUP(B475,'（様式２）年間指導計画書（記入用）'!$B$12:$S$111,3,FALSE)</f>
        <v>0</v>
      </c>
    </row>
    <row r="481" spans="1:20" ht="20.149999999999999" customHeight="1" thickBot="1">
      <c r="A481" s="95"/>
      <c r="B481" s="130" t="str">
        <f t="shared" si="41"/>
        <v/>
      </c>
      <c r="C481" s="131"/>
      <c r="D481" s="101"/>
      <c r="E481" s="101"/>
      <c r="F481" s="2" t="str">
        <f>IF(D481="","","～")</f>
        <v/>
      </c>
      <c r="G481" s="41"/>
      <c r="H481" s="102"/>
      <c r="I481" s="128"/>
      <c r="J481" s="129"/>
      <c r="K481" s="1">
        <f>VLOOKUP(B475,'（様式２）年間指導計画書（記入用）'!$B$12:$S$111,4,FALSE)</f>
        <v>0</v>
      </c>
    </row>
    <row r="482" spans="1:20" ht="20.149999999999999" customHeight="1" thickTop="1">
      <c r="A482" s="109" t="s">
        <v>46</v>
      </c>
      <c r="B482" s="110"/>
      <c r="C482" s="110"/>
      <c r="D482" s="110"/>
      <c r="E482" s="110"/>
      <c r="F482" s="110"/>
      <c r="G482" s="110"/>
      <c r="H482" s="110"/>
      <c r="I482" s="110"/>
      <c r="J482" s="111"/>
    </row>
    <row r="483" spans="1:20" ht="170.15" customHeight="1" thickBot="1">
      <c r="A483" s="112"/>
      <c r="B483" s="113"/>
      <c r="C483" s="113"/>
      <c r="D483" s="113"/>
      <c r="E483" s="113"/>
      <c r="F483" s="113"/>
      <c r="G483" s="113"/>
      <c r="H483" s="113"/>
      <c r="I483" s="113"/>
      <c r="J483" s="114"/>
    </row>
    <row r="484" spans="1:20" ht="16.5">
      <c r="A484" s="78" t="s">
        <v>47</v>
      </c>
      <c r="B484" s="78"/>
      <c r="C484" s="78"/>
      <c r="D484" s="78"/>
      <c r="E484" s="78"/>
      <c r="F484" s="78"/>
      <c r="G484" s="78"/>
      <c r="H484" s="78"/>
      <c r="I484" s="78"/>
      <c r="J484" s="78"/>
    </row>
    <row r="485" spans="1:20" ht="12" customHeight="1" thickBot="1">
      <c r="A485" s="23"/>
      <c r="B485" s="23"/>
      <c r="C485" s="23"/>
      <c r="D485" s="23"/>
      <c r="E485" s="23"/>
      <c r="F485" s="23"/>
      <c r="G485" s="23"/>
      <c r="H485" s="23"/>
      <c r="I485" s="23"/>
      <c r="J485" s="23"/>
    </row>
    <row r="486" spans="1:20" ht="25" customHeight="1" thickBot="1">
      <c r="A486" s="2"/>
      <c r="B486" s="2"/>
      <c r="C486" s="2"/>
      <c r="D486" s="24" t="s">
        <v>48</v>
      </c>
      <c r="E486" s="132">
        <f>$E$3</f>
        <v>1</v>
      </c>
      <c r="F486" s="132"/>
      <c r="G486" s="19" t="s">
        <v>49</v>
      </c>
      <c r="H486" s="132" t="str">
        <f>$H$3</f>
        <v>〇〇　〇〇</v>
      </c>
      <c r="I486" s="132"/>
      <c r="J486" s="133"/>
    </row>
    <row r="487" spans="1:20" ht="12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20" ht="13.5" thickBot="1">
      <c r="A488" s="2" t="s">
        <v>5</v>
      </c>
      <c r="B488" s="18">
        <f>B475+1</f>
        <v>77</v>
      </c>
      <c r="C488" s="18"/>
      <c r="L488" s="2">
        <f>B488</f>
        <v>77</v>
      </c>
      <c r="M488" s="31" t="str">
        <f>B492</f>
        <v/>
      </c>
      <c r="N488" s="31" t="str">
        <f>B493</f>
        <v/>
      </c>
      <c r="O488" s="31" t="str">
        <f>B494</f>
        <v/>
      </c>
      <c r="P488" s="1" t="str">
        <f>B490</f>
        <v/>
      </c>
      <c r="Q488" s="32">
        <f>I493</f>
        <v>0</v>
      </c>
      <c r="R488" s="2" t="str">
        <f>IF(B489=$R$4,G489,"")</f>
        <v/>
      </c>
      <c r="S488" s="2" t="str">
        <f>IF(B489=$S$4,G489,"")</f>
        <v/>
      </c>
      <c r="T488" s="2" t="str">
        <f>IF(A496="","","○")</f>
        <v/>
      </c>
    </row>
    <row r="489" spans="1:20" ht="20.149999999999999" customHeight="1">
      <c r="A489" s="25" t="s">
        <v>4</v>
      </c>
      <c r="B489" s="28" t="str">
        <f>IF(B488="","",VLOOKUP(B488,'（様式２）年間指導計画書（記入用）'!$B$12:$U$111,15,FALSE))</f>
        <v/>
      </c>
      <c r="C489" s="29" t="s">
        <v>50</v>
      </c>
      <c r="D489" s="89" t="s">
        <v>19</v>
      </c>
      <c r="E489" s="89"/>
      <c r="F489" s="89"/>
      <c r="G489" s="30">
        <f>IF(B488="","",VLOOKUP(B488,'（様式２）年間指導計画書（記入用）'!$B$12:$S$111,17,FALSE))</f>
        <v>0</v>
      </c>
      <c r="H489" s="89" t="s">
        <v>41</v>
      </c>
      <c r="I489" s="89" t="s">
        <v>42</v>
      </c>
      <c r="J489" s="26" t="s">
        <v>43</v>
      </c>
    </row>
    <row r="490" spans="1:20" ht="20.149999999999999" customHeight="1">
      <c r="A490" s="90" t="s">
        <v>0</v>
      </c>
      <c r="B490" s="134" t="str">
        <f>IF(B488="","",VLOOKUP(B488,'（様式２）年間指導計画書（記入用）'!$B$12:$S$111,5,FALSE))</f>
        <v/>
      </c>
      <c r="C490" s="134"/>
      <c r="D490" s="134"/>
      <c r="E490" s="134"/>
      <c r="F490" s="134"/>
      <c r="G490" s="134"/>
      <c r="H490" s="52"/>
      <c r="I490" s="52"/>
      <c r="J490" s="27" t="s">
        <v>44</v>
      </c>
    </row>
    <row r="491" spans="1:20" ht="20.149999999999999" customHeight="1">
      <c r="A491" s="90"/>
      <c r="B491" s="135">
        <f>IF(B488="","",VLOOKUP(B488,'（様式２）年間指導計画書（記入用）'!$B$12:$S$111,14,FALSE))</f>
        <v>0</v>
      </c>
      <c r="C491" s="135"/>
      <c r="D491" s="135"/>
      <c r="E491" s="135"/>
      <c r="F491" s="135"/>
      <c r="G491" s="135"/>
      <c r="H491" s="52" t="s">
        <v>21</v>
      </c>
      <c r="I491" s="52" t="s">
        <v>21</v>
      </c>
      <c r="J491" s="93" t="s">
        <v>21</v>
      </c>
    </row>
    <row r="492" spans="1:20" ht="20.149999999999999" customHeight="1">
      <c r="A492" s="94" t="s">
        <v>1</v>
      </c>
      <c r="B492" s="120" t="str">
        <f>IF(K492=0,"",K492)</f>
        <v/>
      </c>
      <c r="C492" s="121"/>
      <c r="D492" s="98"/>
      <c r="E492" s="98"/>
      <c r="F492" s="17" t="s">
        <v>38</v>
      </c>
      <c r="G492" s="42"/>
      <c r="H492" s="52"/>
      <c r="I492" s="52"/>
      <c r="J492" s="93"/>
      <c r="K492" s="1">
        <f>VLOOKUP(B488,'（様式２）年間指導計画書（記入用）'!$B$12:$S$111,2,FALSE)</f>
        <v>0</v>
      </c>
    </row>
    <row r="493" spans="1:20" ht="20.149999999999999" customHeight="1">
      <c r="A493" s="94"/>
      <c r="B493" s="122" t="str">
        <f t="shared" ref="B493:B494" si="42">IF(K493=0,"",K493)</f>
        <v/>
      </c>
      <c r="C493" s="123"/>
      <c r="D493" s="101"/>
      <c r="E493" s="101"/>
      <c r="F493" s="2" t="str">
        <f>IF(D493="","","～")</f>
        <v/>
      </c>
      <c r="G493" s="41"/>
      <c r="H493" s="52" t="s">
        <v>45</v>
      </c>
      <c r="I493" s="126">
        <f>VLOOKUP(B488,'（様式２）年間指導計画書（記入用）'!$B$12:$S$111,10,FALSE)</f>
        <v>0</v>
      </c>
      <c r="J493" s="127"/>
      <c r="K493" s="1">
        <f>VLOOKUP(B488,'（様式２）年間指導計画書（記入用）'!$B$12:$S$111,3,FALSE)</f>
        <v>0</v>
      </c>
    </row>
    <row r="494" spans="1:20" ht="20.149999999999999" customHeight="1" thickBot="1">
      <c r="A494" s="95"/>
      <c r="B494" s="130" t="str">
        <f t="shared" si="42"/>
        <v/>
      </c>
      <c r="C494" s="131"/>
      <c r="D494" s="101"/>
      <c r="E494" s="101"/>
      <c r="F494" s="2" t="str">
        <f>IF(D494="","","～")</f>
        <v/>
      </c>
      <c r="G494" s="41"/>
      <c r="H494" s="102"/>
      <c r="I494" s="128"/>
      <c r="J494" s="129"/>
      <c r="K494" s="1">
        <f>VLOOKUP(B488,'（様式２）年間指導計画書（記入用）'!$B$12:$S$111,4,FALSE)</f>
        <v>0</v>
      </c>
    </row>
    <row r="495" spans="1:20" ht="20.149999999999999" customHeight="1" thickTop="1">
      <c r="A495" s="109" t="s">
        <v>46</v>
      </c>
      <c r="B495" s="110"/>
      <c r="C495" s="110"/>
      <c r="D495" s="110"/>
      <c r="E495" s="110"/>
      <c r="F495" s="110"/>
      <c r="G495" s="110"/>
      <c r="H495" s="110"/>
      <c r="I495" s="110"/>
      <c r="J495" s="111"/>
    </row>
    <row r="496" spans="1:20" ht="170.15" customHeight="1" thickBot="1">
      <c r="A496" s="112"/>
      <c r="B496" s="113"/>
      <c r="C496" s="113"/>
      <c r="D496" s="113"/>
      <c r="E496" s="113"/>
      <c r="F496" s="113"/>
      <c r="G496" s="113"/>
      <c r="H496" s="113"/>
      <c r="I496" s="113"/>
      <c r="J496" s="114"/>
    </row>
    <row r="497" spans="1:20" ht="20.149999999999999" customHeight="1"/>
    <row r="498" spans="1:20" ht="13.5" thickBot="1">
      <c r="A498" s="2" t="s">
        <v>5</v>
      </c>
      <c r="B498" s="18">
        <f>B488+1</f>
        <v>78</v>
      </c>
      <c r="C498" s="18"/>
      <c r="L498" s="2">
        <f>B498</f>
        <v>78</v>
      </c>
      <c r="M498" s="31" t="str">
        <f>B502</f>
        <v/>
      </c>
      <c r="N498" s="31" t="str">
        <f>B503</f>
        <v/>
      </c>
      <c r="O498" s="31" t="str">
        <f>B504</f>
        <v/>
      </c>
      <c r="P498" s="1" t="str">
        <f>B500</f>
        <v/>
      </c>
      <c r="Q498" s="32">
        <f>I503</f>
        <v>0</v>
      </c>
      <c r="R498" s="2" t="str">
        <f>IF(B499=$R$4,G499,"")</f>
        <v/>
      </c>
      <c r="S498" s="2" t="str">
        <f>IF(B499=$S$4,G499,"")</f>
        <v/>
      </c>
      <c r="T498" s="2" t="str">
        <f>IF(A506="","","○")</f>
        <v/>
      </c>
    </row>
    <row r="499" spans="1:20" ht="20.149999999999999" customHeight="1">
      <c r="A499" s="25" t="s">
        <v>4</v>
      </c>
      <c r="B499" s="28" t="str">
        <f>IF(B498="","",VLOOKUP(B498,'（様式２）年間指導計画書（記入用）'!$B$12:$U$111,15,FALSE))</f>
        <v/>
      </c>
      <c r="C499" s="29" t="s">
        <v>50</v>
      </c>
      <c r="D499" s="89" t="s">
        <v>19</v>
      </c>
      <c r="E499" s="89"/>
      <c r="F499" s="89"/>
      <c r="G499" s="30">
        <f>IF(B498="","",VLOOKUP(B498,'（様式２）年間指導計画書（記入用）'!$B$12:$S$111,17,FALSE))</f>
        <v>0</v>
      </c>
      <c r="H499" s="89" t="s">
        <v>41</v>
      </c>
      <c r="I499" s="89" t="s">
        <v>42</v>
      </c>
      <c r="J499" s="26" t="s">
        <v>43</v>
      </c>
    </row>
    <row r="500" spans="1:20" ht="20.149999999999999" customHeight="1">
      <c r="A500" s="90" t="s">
        <v>0</v>
      </c>
      <c r="B500" s="134" t="str">
        <f>IF(B498="","",VLOOKUP(B498,'（様式２）年間指導計画書（記入用）'!$B$12:$S$111,5,FALSE))</f>
        <v/>
      </c>
      <c r="C500" s="134"/>
      <c r="D500" s="134"/>
      <c r="E500" s="134"/>
      <c r="F500" s="134"/>
      <c r="G500" s="134"/>
      <c r="H500" s="52"/>
      <c r="I500" s="52"/>
      <c r="J500" s="27" t="s">
        <v>44</v>
      </c>
    </row>
    <row r="501" spans="1:20" ht="20.149999999999999" customHeight="1">
      <c r="A501" s="90"/>
      <c r="B501" s="135">
        <f>IF(B498="","",VLOOKUP(B498,'（様式２）年間指導計画書（記入用）'!$B$12:$S$111,14,FALSE))</f>
        <v>0</v>
      </c>
      <c r="C501" s="135"/>
      <c r="D501" s="135"/>
      <c r="E501" s="135"/>
      <c r="F501" s="135"/>
      <c r="G501" s="135"/>
      <c r="H501" s="52" t="s">
        <v>21</v>
      </c>
      <c r="I501" s="52" t="s">
        <v>21</v>
      </c>
      <c r="J501" s="93" t="s">
        <v>21</v>
      </c>
    </row>
    <row r="502" spans="1:20" ht="20.149999999999999" customHeight="1">
      <c r="A502" s="94" t="s">
        <v>1</v>
      </c>
      <c r="B502" s="120" t="str">
        <f>IF(K502=0,"",K502)</f>
        <v/>
      </c>
      <c r="C502" s="121"/>
      <c r="D502" s="98"/>
      <c r="E502" s="98"/>
      <c r="F502" s="17" t="s">
        <v>38</v>
      </c>
      <c r="G502" s="42"/>
      <c r="H502" s="52"/>
      <c r="I502" s="52"/>
      <c r="J502" s="93"/>
      <c r="K502" s="1">
        <f>VLOOKUP(B498,'（様式２）年間指導計画書（記入用）'!$B$12:$S$111,2,FALSE)</f>
        <v>0</v>
      </c>
    </row>
    <row r="503" spans="1:20" ht="20.149999999999999" customHeight="1">
      <c r="A503" s="94"/>
      <c r="B503" s="122" t="str">
        <f t="shared" ref="B503:B504" si="43">IF(K503=0,"",K503)</f>
        <v/>
      </c>
      <c r="C503" s="123"/>
      <c r="D503" s="101"/>
      <c r="E503" s="101"/>
      <c r="F503" s="2" t="str">
        <f>IF(D503="","","～")</f>
        <v/>
      </c>
      <c r="G503" s="41"/>
      <c r="H503" s="52" t="s">
        <v>45</v>
      </c>
      <c r="I503" s="126">
        <f>VLOOKUP(B498,'（様式２）年間指導計画書（記入用）'!$B$12:$S$111,10,FALSE)</f>
        <v>0</v>
      </c>
      <c r="J503" s="127"/>
      <c r="K503" s="1">
        <f>VLOOKUP(B498,'（様式２）年間指導計画書（記入用）'!$B$12:$S$111,3,FALSE)</f>
        <v>0</v>
      </c>
    </row>
    <row r="504" spans="1:20" ht="20.149999999999999" customHeight="1" thickBot="1">
      <c r="A504" s="95"/>
      <c r="B504" s="130" t="str">
        <f t="shared" si="43"/>
        <v/>
      </c>
      <c r="C504" s="131"/>
      <c r="D504" s="101"/>
      <c r="E504" s="101"/>
      <c r="F504" s="2" t="str">
        <f>IF(D504="","","～")</f>
        <v/>
      </c>
      <c r="G504" s="41"/>
      <c r="H504" s="102"/>
      <c r="I504" s="128"/>
      <c r="J504" s="129"/>
      <c r="K504" s="1">
        <f>VLOOKUP(B498,'（様式２）年間指導計画書（記入用）'!$B$12:$S$111,4,FALSE)</f>
        <v>0</v>
      </c>
    </row>
    <row r="505" spans="1:20" ht="20.149999999999999" customHeight="1" thickTop="1">
      <c r="A505" s="109" t="s">
        <v>46</v>
      </c>
      <c r="B505" s="110"/>
      <c r="C505" s="110"/>
      <c r="D505" s="110"/>
      <c r="E505" s="110"/>
      <c r="F505" s="110"/>
      <c r="G505" s="110"/>
      <c r="H505" s="110"/>
      <c r="I505" s="110"/>
      <c r="J505" s="111"/>
    </row>
    <row r="506" spans="1:20" ht="170.15" customHeight="1" thickBot="1">
      <c r="A506" s="112"/>
      <c r="B506" s="113"/>
      <c r="C506" s="113"/>
      <c r="D506" s="113"/>
      <c r="E506" s="113"/>
      <c r="F506" s="113"/>
      <c r="G506" s="113"/>
      <c r="H506" s="113"/>
      <c r="I506" s="113"/>
      <c r="J506" s="114"/>
    </row>
    <row r="507" spans="1:20" ht="16.5">
      <c r="A507" s="78" t="s">
        <v>47</v>
      </c>
      <c r="B507" s="78"/>
      <c r="C507" s="78"/>
      <c r="D507" s="78"/>
      <c r="E507" s="78"/>
      <c r="F507" s="78"/>
      <c r="G507" s="78"/>
      <c r="H507" s="78"/>
      <c r="I507" s="78"/>
      <c r="J507" s="78"/>
    </row>
    <row r="508" spans="1:20" ht="12" customHeight="1" thickBot="1">
      <c r="A508" s="23"/>
      <c r="B508" s="23"/>
      <c r="C508" s="23"/>
      <c r="D508" s="23"/>
      <c r="E508" s="23"/>
      <c r="F508" s="23"/>
      <c r="G508" s="23"/>
      <c r="H508" s="23"/>
      <c r="I508" s="23"/>
      <c r="J508" s="23"/>
    </row>
    <row r="509" spans="1:20" ht="25" customHeight="1" thickBot="1">
      <c r="A509" s="2"/>
      <c r="B509" s="2"/>
      <c r="C509" s="2"/>
      <c r="D509" s="24" t="s">
        <v>48</v>
      </c>
      <c r="E509" s="132">
        <f>$E$3</f>
        <v>1</v>
      </c>
      <c r="F509" s="132"/>
      <c r="G509" s="19" t="s">
        <v>49</v>
      </c>
      <c r="H509" s="132" t="str">
        <f>$H$3</f>
        <v>〇〇　〇〇</v>
      </c>
      <c r="I509" s="132"/>
      <c r="J509" s="133"/>
    </row>
    <row r="510" spans="1:20" ht="12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20" ht="13.5" thickBot="1">
      <c r="A511" s="2" t="s">
        <v>5</v>
      </c>
      <c r="B511" s="18">
        <f>B498+1</f>
        <v>79</v>
      </c>
      <c r="C511" s="18"/>
      <c r="L511" s="2">
        <f>B511</f>
        <v>79</v>
      </c>
      <c r="M511" s="31" t="str">
        <f>B515</f>
        <v/>
      </c>
      <c r="N511" s="31" t="str">
        <f>B516</f>
        <v/>
      </c>
      <c r="O511" s="31" t="str">
        <f>B517</f>
        <v/>
      </c>
      <c r="P511" s="1" t="str">
        <f>B513</f>
        <v/>
      </c>
      <c r="Q511" s="32">
        <f>I516</f>
        <v>0</v>
      </c>
      <c r="R511" s="2" t="str">
        <f>IF(B512=$R$4,G512,"")</f>
        <v/>
      </c>
      <c r="S511" s="2" t="str">
        <f>IF(B512=$S$4,G512,"")</f>
        <v/>
      </c>
      <c r="T511" s="2" t="str">
        <f>IF(A519="","","○")</f>
        <v/>
      </c>
    </row>
    <row r="512" spans="1:20" ht="20.149999999999999" customHeight="1">
      <c r="A512" s="25" t="s">
        <v>4</v>
      </c>
      <c r="B512" s="28" t="str">
        <f>IF(B511="","",VLOOKUP(B511,'（様式２）年間指導計画書（記入用）'!$B$12:$U$111,15,FALSE))</f>
        <v/>
      </c>
      <c r="C512" s="29" t="s">
        <v>50</v>
      </c>
      <c r="D512" s="89" t="s">
        <v>19</v>
      </c>
      <c r="E512" s="89"/>
      <c r="F512" s="89"/>
      <c r="G512" s="30">
        <f>IF(B511="","",VLOOKUP(B511,'（様式２）年間指導計画書（記入用）'!$B$12:$S$111,17,FALSE))</f>
        <v>0</v>
      </c>
      <c r="H512" s="89" t="s">
        <v>41</v>
      </c>
      <c r="I512" s="89" t="s">
        <v>42</v>
      </c>
      <c r="J512" s="26" t="s">
        <v>43</v>
      </c>
    </row>
    <row r="513" spans="1:20" ht="20.149999999999999" customHeight="1">
      <c r="A513" s="90" t="s">
        <v>0</v>
      </c>
      <c r="B513" s="134" t="str">
        <f>IF(B511="","",VLOOKUP(B511,'（様式２）年間指導計画書（記入用）'!$B$12:$S$111,5,FALSE))</f>
        <v/>
      </c>
      <c r="C513" s="134"/>
      <c r="D513" s="134"/>
      <c r="E513" s="134"/>
      <c r="F513" s="134"/>
      <c r="G513" s="134"/>
      <c r="H513" s="52"/>
      <c r="I513" s="52"/>
      <c r="J513" s="27" t="s">
        <v>44</v>
      </c>
    </row>
    <row r="514" spans="1:20" ht="20.149999999999999" customHeight="1">
      <c r="A514" s="90"/>
      <c r="B514" s="135">
        <f>IF(B511="","",VLOOKUP(B511,'（様式２）年間指導計画書（記入用）'!$B$12:$S$111,14,FALSE))</f>
        <v>0</v>
      </c>
      <c r="C514" s="135"/>
      <c r="D514" s="135"/>
      <c r="E514" s="135"/>
      <c r="F514" s="135"/>
      <c r="G514" s="135"/>
      <c r="H514" s="52" t="s">
        <v>21</v>
      </c>
      <c r="I514" s="52" t="s">
        <v>21</v>
      </c>
      <c r="J514" s="93" t="s">
        <v>21</v>
      </c>
    </row>
    <row r="515" spans="1:20" ht="20.149999999999999" customHeight="1">
      <c r="A515" s="94" t="s">
        <v>1</v>
      </c>
      <c r="B515" s="120" t="str">
        <f>IF(K515=0,"",K515)</f>
        <v/>
      </c>
      <c r="C515" s="121"/>
      <c r="D515" s="98"/>
      <c r="E515" s="98"/>
      <c r="F515" s="17" t="s">
        <v>38</v>
      </c>
      <c r="G515" s="42"/>
      <c r="H515" s="52"/>
      <c r="I515" s="52"/>
      <c r="J515" s="93"/>
      <c r="K515" s="1">
        <f>VLOOKUP(B511,'（様式２）年間指導計画書（記入用）'!$B$12:$S$111,2,FALSE)</f>
        <v>0</v>
      </c>
    </row>
    <row r="516" spans="1:20" ht="20.149999999999999" customHeight="1">
      <c r="A516" s="94"/>
      <c r="B516" s="122" t="str">
        <f t="shared" ref="B516:B517" si="44">IF(K516=0,"",K516)</f>
        <v/>
      </c>
      <c r="C516" s="123"/>
      <c r="D516" s="101"/>
      <c r="E516" s="101"/>
      <c r="F516" s="2" t="str">
        <f>IF(D516="","","～")</f>
        <v/>
      </c>
      <c r="G516" s="41"/>
      <c r="H516" s="52" t="s">
        <v>45</v>
      </c>
      <c r="I516" s="126">
        <f>VLOOKUP(B511,'（様式２）年間指導計画書（記入用）'!$B$12:$S$111,10,FALSE)</f>
        <v>0</v>
      </c>
      <c r="J516" s="127"/>
      <c r="K516" s="1">
        <f>VLOOKUP(B511,'（様式２）年間指導計画書（記入用）'!$B$12:$S$111,3,FALSE)</f>
        <v>0</v>
      </c>
    </row>
    <row r="517" spans="1:20" ht="20.149999999999999" customHeight="1" thickBot="1">
      <c r="A517" s="95"/>
      <c r="B517" s="130" t="str">
        <f t="shared" si="44"/>
        <v/>
      </c>
      <c r="C517" s="131"/>
      <c r="D517" s="101"/>
      <c r="E517" s="101"/>
      <c r="F517" s="2" t="str">
        <f>IF(D517="","","～")</f>
        <v/>
      </c>
      <c r="G517" s="41"/>
      <c r="H517" s="102"/>
      <c r="I517" s="128"/>
      <c r="J517" s="129"/>
      <c r="K517" s="1">
        <f>VLOOKUP(B511,'（様式２）年間指導計画書（記入用）'!$B$12:$S$111,4,FALSE)</f>
        <v>0</v>
      </c>
    </row>
    <row r="518" spans="1:20" ht="20.149999999999999" customHeight="1" thickTop="1">
      <c r="A518" s="109" t="s">
        <v>46</v>
      </c>
      <c r="B518" s="110"/>
      <c r="C518" s="110"/>
      <c r="D518" s="110"/>
      <c r="E518" s="110"/>
      <c r="F518" s="110"/>
      <c r="G518" s="110"/>
      <c r="H518" s="110"/>
      <c r="I518" s="110"/>
      <c r="J518" s="111"/>
    </row>
    <row r="519" spans="1:20" ht="170.15" customHeight="1" thickBot="1">
      <c r="A519" s="112"/>
      <c r="B519" s="113"/>
      <c r="C519" s="113"/>
      <c r="D519" s="113"/>
      <c r="E519" s="113"/>
      <c r="F519" s="113"/>
      <c r="G519" s="113"/>
      <c r="H519" s="113"/>
      <c r="I519" s="113"/>
      <c r="J519" s="114"/>
    </row>
    <row r="520" spans="1:20" ht="20.149999999999999" customHeight="1"/>
    <row r="521" spans="1:20" ht="13.5" thickBot="1">
      <c r="A521" s="2" t="s">
        <v>5</v>
      </c>
      <c r="B521" s="18">
        <f>B511+1</f>
        <v>80</v>
      </c>
      <c r="C521" s="18"/>
      <c r="L521" s="2">
        <f>B521</f>
        <v>80</v>
      </c>
      <c r="M521" s="31" t="str">
        <f>B525</f>
        <v/>
      </c>
      <c r="N521" s="31" t="str">
        <f>B526</f>
        <v/>
      </c>
      <c r="O521" s="31" t="str">
        <f>B527</f>
        <v/>
      </c>
      <c r="P521" s="1" t="str">
        <f>B523</f>
        <v/>
      </c>
      <c r="Q521" s="32">
        <f>I526</f>
        <v>0</v>
      </c>
      <c r="R521" s="2" t="str">
        <f>IF(B522=$R$4,G522,"")</f>
        <v/>
      </c>
      <c r="S521" s="2" t="str">
        <f>IF(B522=$S$4,G522,"")</f>
        <v/>
      </c>
      <c r="T521" s="2" t="str">
        <f>IF(A529="","","○")</f>
        <v/>
      </c>
    </row>
    <row r="522" spans="1:20" ht="20.149999999999999" customHeight="1">
      <c r="A522" s="25" t="s">
        <v>4</v>
      </c>
      <c r="B522" s="28" t="str">
        <f>IF(B521="","",VLOOKUP(B521,'（様式２）年間指導計画書（記入用）'!$B$12:$U$111,15,FALSE))</f>
        <v/>
      </c>
      <c r="C522" s="29" t="s">
        <v>50</v>
      </c>
      <c r="D522" s="89" t="s">
        <v>19</v>
      </c>
      <c r="E522" s="89"/>
      <c r="F522" s="89"/>
      <c r="G522" s="30">
        <f>IF(B521="","",VLOOKUP(B521,'（様式２）年間指導計画書（記入用）'!$B$12:$S$111,17,FALSE))</f>
        <v>0</v>
      </c>
      <c r="H522" s="89" t="s">
        <v>41</v>
      </c>
      <c r="I522" s="89" t="s">
        <v>42</v>
      </c>
      <c r="J522" s="26" t="s">
        <v>43</v>
      </c>
    </row>
    <row r="523" spans="1:20" ht="20.149999999999999" customHeight="1">
      <c r="A523" s="90" t="s">
        <v>0</v>
      </c>
      <c r="B523" s="134" t="str">
        <f>IF(B521="","",VLOOKUP(B521,'（様式２）年間指導計画書（記入用）'!$B$12:$S$111,5,FALSE))</f>
        <v/>
      </c>
      <c r="C523" s="134"/>
      <c r="D523" s="134"/>
      <c r="E523" s="134"/>
      <c r="F523" s="134"/>
      <c r="G523" s="134"/>
      <c r="H523" s="52"/>
      <c r="I523" s="52"/>
      <c r="J523" s="27" t="s">
        <v>44</v>
      </c>
    </row>
    <row r="524" spans="1:20" ht="20.149999999999999" customHeight="1">
      <c r="A524" s="90"/>
      <c r="B524" s="135">
        <f>IF(B521="","",VLOOKUP(B521,'（様式２）年間指導計画書（記入用）'!$B$12:$S$111,14,FALSE))</f>
        <v>0</v>
      </c>
      <c r="C524" s="135"/>
      <c r="D524" s="135"/>
      <c r="E524" s="135"/>
      <c r="F524" s="135"/>
      <c r="G524" s="135"/>
      <c r="H524" s="52" t="s">
        <v>21</v>
      </c>
      <c r="I524" s="52" t="s">
        <v>21</v>
      </c>
      <c r="J524" s="93" t="s">
        <v>21</v>
      </c>
    </row>
    <row r="525" spans="1:20" ht="20.149999999999999" customHeight="1">
      <c r="A525" s="94" t="s">
        <v>1</v>
      </c>
      <c r="B525" s="120" t="str">
        <f>IF(K525=0,"",K525)</f>
        <v/>
      </c>
      <c r="C525" s="121"/>
      <c r="D525" s="98"/>
      <c r="E525" s="98"/>
      <c r="F525" s="17" t="s">
        <v>38</v>
      </c>
      <c r="G525" s="42"/>
      <c r="H525" s="52"/>
      <c r="I525" s="52"/>
      <c r="J525" s="93"/>
      <c r="K525" s="1">
        <f>VLOOKUP(B521,'（様式２）年間指導計画書（記入用）'!$B$12:$S$111,2,FALSE)</f>
        <v>0</v>
      </c>
    </row>
    <row r="526" spans="1:20" ht="20.149999999999999" customHeight="1">
      <c r="A526" s="94"/>
      <c r="B526" s="122" t="str">
        <f t="shared" ref="B526:B527" si="45">IF(K526=0,"",K526)</f>
        <v/>
      </c>
      <c r="C526" s="123"/>
      <c r="D526" s="101"/>
      <c r="E526" s="101"/>
      <c r="F526" s="2" t="str">
        <f>IF(D526="","","～")</f>
        <v/>
      </c>
      <c r="G526" s="41"/>
      <c r="H526" s="52" t="s">
        <v>45</v>
      </c>
      <c r="I526" s="126">
        <f>VLOOKUP(B521,'（様式２）年間指導計画書（記入用）'!$B$12:$S$111,10,FALSE)</f>
        <v>0</v>
      </c>
      <c r="J526" s="127"/>
      <c r="K526" s="1">
        <f>VLOOKUP(B521,'（様式２）年間指導計画書（記入用）'!$B$12:$S$111,3,FALSE)</f>
        <v>0</v>
      </c>
    </row>
    <row r="527" spans="1:20" ht="20.149999999999999" customHeight="1" thickBot="1">
      <c r="A527" s="95"/>
      <c r="B527" s="130" t="str">
        <f t="shared" si="45"/>
        <v/>
      </c>
      <c r="C527" s="131"/>
      <c r="D527" s="101"/>
      <c r="E527" s="101"/>
      <c r="F527" s="2" t="str">
        <f>IF(D527="","","～")</f>
        <v/>
      </c>
      <c r="G527" s="41"/>
      <c r="H527" s="102"/>
      <c r="I527" s="128"/>
      <c r="J527" s="129"/>
      <c r="K527" s="1">
        <f>VLOOKUP(B521,'（様式２）年間指導計画書（記入用）'!$B$12:$S$111,4,FALSE)</f>
        <v>0</v>
      </c>
    </row>
    <row r="528" spans="1:20" ht="20.149999999999999" customHeight="1" thickTop="1">
      <c r="A528" s="109" t="s">
        <v>46</v>
      </c>
      <c r="B528" s="110"/>
      <c r="C528" s="110"/>
      <c r="D528" s="110"/>
      <c r="E528" s="110"/>
      <c r="F528" s="110"/>
      <c r="G528" s="110"/>
      <c r="H528" s="110"/>
      <c r="I528" s="110"/>
      <c r="J528" s="111"/>
    </row>
    <row r="529" spans="1:20" ht="170.15" customHeight="1" thickBot="1">
      <c r="A529" s="112"/>
      <c r="B529" s="113"/>
      <c r="C529" s="113"/>
      <c r="D529" s="113"/>
      <c r="E529" s="113"/>
      <c r="F529" s="113"/>
      <c r="G529" s="113"/>
      <c r="H529" s="113"/>
      <c r="I529" s="113"/>
      <c r="J529" s="114"/>
    </row>
    <row r="530" spans="1:20" ht="16.5">
      <c r="A530" s="78" t="s">
        <v>47</v>
      </c>
      <c r="B530" s="78"/>
      <c r="C530" s="78"/>
      <c r="D530" s="78"/>
      <c r="E530" s="78"/>
      <c r="F530" s="78"/>
      <c r="G530" s="78"/>
      <c r="H530" s="78"/>
      <c r="I530" s="78"/>
      <c r="J530" s="78"/>
    </row>
    <row r="531" spans="1:20" ht="12" customHeight="1" thickBot="1">
      <c r="A531" s="23"/>
      <c r="B531" s="23"/>
      <c r="C531" s="23"/>
      <c r="D531" s="23"/>
      <c r="E531" s="23"/>
      <c r="F531" s="23"/>
      <c r="G531" s="23"/>
      <c r="H531" s="23"/>
      <c r="I531" s="23"/>
      <c r="J531" s="23"/>
    </row>
    <row r="532" spans="1:20" ht="25" customHeight="1" thickBot="1">
      <c r="A532" s="2"/>
      <c r="B532" s="2"/>
      <c r="C532" s="2"/>
      <c r="D532" s="24" t="s">
        <v>48</v>
      </c>
      <c r="E532" s="132">
        <f>$E$3</f>
        <v>1</v>
      </c>
      <c r="F532" s="132"/>
      <c r="G532" s="19" t="s">
        <v>49</v>
      </c>
      <c r="H532" s="132" t="str">
        <f>$H$3</f>
        <v>〇〇　〇〇</v>
      </c>
      <c r="I532" s="132"/>
      <c r="J532" s="133"/>
    </row>
    <row r="533" spans="1:20" ht="12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20" ht="13.5" thickBot="1">
      <c r="A534" s="2" t="s">
        <v>5</v>
      </c>
      <c r="B534" s="18">
        <f>B521+1</f>
        <v>81</v>
      </c>
      <c r="C534" s="18"/>
      <c r="L534" s="2">
        <f>B534</f>
        <v>81</v>
      </c>
      <c r="M534" s="31" t="str">
        <f>B538</f>
        <v/>
      </c>
      <c r="N534" s="31" t="str">
        <f>B539</f>
        <v/>
      </c>
      <c r="O534" s="31" t="str">
        <f>B540</f>
        <v/>
      </c>
      <c r="P534" s="1" t="str">
        <f>B536</f>
        <v/>
      </c>
      <c r="Q534" s="32">
        <f>I539</f>
        <v>0</v>
      </c>
      <c r="R534" s="2" t="str">
        <f>IF(B535=$R$4,G535,"")</f>
        <v/>
      </c>
      <c r="S534" s="2" t="str">
        <f>IF(B535=$S$4,G535,"")</f>
        <v/>
      </c>
      <c r="T534" s="2" t="str">
        <f>IF(A542="","","○")</f>
        <v/>
      </c>
    </row>
    <row r="535" spans="1:20" ht="20.149999999999999" customHeight="1">
      <c r="A535" s="25" t="s">
        <v>4</v>
      </c>
      <c r="B535" s="28" t="str">
        <f>IF(B534="","",VLOOKUP(B534,'（様式２）年間指導計画書（記入用）'!$B$12:$U$111,15,FALSE))</f>
        <v/>
      </c>
      <c r="C535" s="29" t="s">
        <v>50</v>
      </c>
      <c r="D535" s="89" t="s">
        <v>19</v>
      </c>
      <c r="E535" s="89"/>
      <c r="F535" s="89"/>
      <c r="G535" s="30">
        <f>IF(B534="","",VLOOKUP(B534,'（様式２）年間指導計画書（記入用）'!$B$12:$S$111,17,FALSE))</f>
        <v>0</v>
      </c>
      <c r="H535" s="89" t="s">
        <v>41</v>
      </c>
      <c r="I535" s="89" t="s">
        <v>42</v>
      </c>
      <c r="J535" s="26" t="s">
        <v>43</v>
      </c>
    </row>
    <row r="536" spans="1:20" ht="20.149999999999999" customHeight="1">
      <c r="A536" s="90" t="s">
        <v>0</v>
      </c>
      <c r="B536" s="134" t="str">
        <f>IF(B534="","",VLOOKUP(B534,'（様式２）年間指導計画書（記入用）'!$B$12:$S$111,5,FALSE))</f>
        <v/>
      </c>
      <c r="C536" s="134"/>
      <c r="D536" s="134"/>
      <c r="E536" s="134"/>
      <c r="F536" s="134"/>
      <c r="G536" s="134"/>
      <c r="H536" s="52"/>
      <c r="I536" s="52"/>
      <c r="J536" s="27" t="s">
        <v>44</v>
      </c>
    </row>
    <row r="537" spans="1:20" ht="20.149999999999999" customHeight="1">
      <c r="A537" s="90"/>
      <c r="B537" s="135">
        <f>IF(B534="","",VLOOKUP(B534,'（様式２）年間指導計画書（記入用）'!$B$12:$S$111,14,FALSE))</f>
        <v>0</v>
      </c>
      <c r="C537" s="135"/>
      <c r="D537" s="135"/>
      <c r="E537" s="135"/>
      <c r="F537" s="135"/>
      <c r="G537" s="135"/>
      <c r="H537" s="52" t="s">
        <v>21</v>
      </c>
      <c r="I537" s="52" t="s">
        <v>21</v>
      </c>
      <c r="J537" s="93" t="s">
        <v>21</v>
      </c>
    </row>
    <row r="538" spans="1:20" ht="20.149999999999999" customHeight="1">
      <c r="A538" s="94" t="s">
        <v>1</v>
      </c>
      <c r="B538" s="120" t="str">
        <f>IF(K538=0,"",K538)</f>
        <v/>
      </c>
      <c r="C538" s="121"/>
      <c r="D538" s="98"/>
      <c r="E538" s="98"/>
      <c r="F538" s="17" t="s">
        <v>38</v>
      </c>
      <c r="G538" s="42"/>
      <c r="H538" s="52"/>
      <c r="I538" s="52"/>
      <c r="J538" s="93"/>
      <c r="K538" s="1">
        <f>VLOOKUP(B534,'（様式２）年間指導計画書（記入用）'!$B$12:$S$111,2,FALSE)</f>
        <v>0</v>
      </c>
    </row>
    <row r="539" spans="1:20" ht="20.149999999999999" customHeight="1">
      <c r="A539" s="94"/>
      <c r="B539" s="122" t="str">
        <f t="shared" ref="B539:B540" si="46">IF(K539=0,"",K539)</f>
        <v/>
      </c>
      <c r="C539" s="123"/>
      <c r="D539" s="101"/>
      <c r="E539" s="101"/>
      <c r="F539" s="2" t="str">
        <f>IF(D539="","","～")</f>
        <v/>
      </c>
      <c r="G539" s="41"/>
      <c r="H539" s="52" t="s">
        <v>45</v>
      </c>
      <c r="I539" s="126">
        <f>VLOOKUP(B534,'（様式２）年間指導計画書（記入用）'!$B$12:$S$111,10,FALSE)</f>
        <v>0</v>
      </c>
      <c r="J539" s="127"/>
      <c r="K539" s="1">
        <f>VLOOKUP(B534,'（様式２）年間指導計画書（記入用）'!$B$12:$S$111,3,FALSE)</f>
        <v>0</v>
      </c>
    </row>
    <row r="540" spans="1:20" ht="20.149999999999999" customHeight="1" thickBot="1">
      <c r="A540" s="95"/>
      <c r="B540" s="130" t="str">
        <f t="shared" si="46"/>
        <v/>
      </c>
      <c r="C540" s="131"/>
      <c r="D540" s="101"/>
      <c r="E540" s="101"/>
      <c r="F540" s="2" t="str">
        <f>IF(D540="","","～")</f>
        <v/>
      </c>
      <c r="G540" s="41"/>
      <c r="H540" s="102"/>
      <c r="I540" s="128"/>
      <c r="J540" s="129"/>
      <c r="K540" s="1">
        <f>VLOOKUP(B534,'（様式２）年間指導計画書（記入用）'!$B$12:$S$111,4,FALSE)</f>
        <v>0</v>
      </c>
    </row>
    <row r="541" spans="1:20" ht="20.149999999999999" customHeight="1" thickTop="1">
      <c r="A541" s="109" t="s">
        <v>46</v>
      </c>
      <c r="B541" s="110"/>
      <c r="C541" s="110"/>
      <c r="D541" s="110"/>
      <c r="E541" s="110"/>
      <c r="F541" s="110"/>
      <c r="G541" s="110"/>
      <c r="H541" s="110"/>
      <c r="I541" s="110"/>
      <c r="J541" s="111"/>
    </row>
    <row r="542" spans="1:20" ht="170.15" customHeight="1" thickBot="1">
      <c r="A542" s="112"/>
      <c r="B542" s="113"/>
      <c r="C542" s="113"/>
      <c r="D542" s="113"/>
      <c r="E542" s="113"/>
      <c r="F542" s="113"/>
      <c r="G542" s="113"/>
      <c r="H542" s="113"/>
      <c r="I542" s="113"/>
      <c r="J542" s="114"/>
    </row>
    <row r="543" spans="1:20" ht="20.149999999999999" customHeight="1"/>
    <row r="544" spans="1:20" ht="13.5" thickBot="1">
      <c r="A544" s="2" t="s">
        <v>5</v>
      </c>
      <c r="B544" s="18">
        <f>B534+1</f>
        <v>82</v>
      </c>
      <c r="C544" s="18"/>
      <c r="L544" s="2">
        <f>B544</f>
        <v>82</v>
      </c>
      <c r="M544" s="31" t="str">
        <f>B548</f>
        <v/>
      </c>
      <c r="N544" s="31" t="str">
        <f>B549</f>
        <v/>
      </c>
      <c r="O544" s="31" t="str">
        <f>B550</f>
        <v/>
      </c>
      <c r="P544" s="1" t="str">
        <f>B546</f>
        <v/>
      </c>
      <c r="Q544" s="32">
        <f>I549</f>
        <v>0</v>
      </c>
      <c r="R544" s="2" t="str">
        <f>IF(B545=$R$4,G545,"")</f>
        <v/>
      </c>
      <c r="S544" s="2" t="str">
        <f>IF(B545=$S$4,G545,"")</f>
        <v/>
      </c>
      <c r="T544" s="2" t="str">
        <f>IF(A552="","","○")</f>
        <v/>
      </c>
    </row>
    <row r="545" spans="1:20" ht="20.149999999999999" customHeight="1">
      <c r="A545" s="25" t="s">
        <v>4</v>
      </c>
      <c r="B545" s="28" t="str">
        <f>IF(B544="","",VLOOKUP(B544,'（様式２）年間指導計画書（記入用）'!$B$12:$U$111,15,FALSE))</f>
        <v/>
      </c>
      <c r="C545" s="29" t="s">
        <v>50</v>
      </c>
      <c r="D545" s="89" t="s">
        <v>19</v>
      </c>
      <c r="E545" s="89"/>
      <c r="F545" s="89"/>
      <c r="G545" s="30">
        <f>IF(B544="","",VLOOKUP(B544,'（様式２）年間指導計画書（記入用）'!$B$12:$S$111,17,FALSE))</f>
        <v>0</v>
      </c>
      <c r="H545" s="89" t="s">
        <v>41</v>
      </c>
      <c r="I545" s="89" t="s">
        <v>42</v>
      </c>
      <c r="J545" s="26" t="s">
        <v>43</v>
      </c>
    </row>
    <row r="546" spans="1:20" ht="20.149999999999999" customHeight="1">
      <c r="A546" s="90" t="s">
        <v>0</v>
      </c>
      <c r="B546" s="134" t="str">
        <f>IF(B544="","",VLOOKUP(B544,'（様式２）年間指導計画書（記入用）'!$B$12:$S$111,5,FALSE))</f>
        <v/>
      </c>
      <c r="C546" s="134"/>
      <c r="D546" s="134"/>
      <c r="E546" s="134"/>
      <c r="F546" s="134"/>
      <c r="G546" s="134"/>
      <c r="H546" s="52"/>
      <c r="I546" s="52"/>
      <c r="J546" s="27" t="s">
        <v>44</v>
      </c>
    </row>
    <row r="547" spans="1:20" ht="20.149999999999999" customHeight="1">
      <c r="A547" s="90"/>
      <c r="B547" s="135">
        <f>IF(B544="","",VLOOKUP(B544,'（様式２）年間指導計画書（記入用）'!$B$12:$S$111,14,FALSE))</f>
        <v>0</v>
      </c>
      <c r="C547" s="135"/>
      <c r="D547" s="135"/>
      <c r="E547" s="135"/>
      <c r="F547" s="135"/>
      <c r="G547" s="135"/>
      <c r="H547" s="52" t="s">
        <v>21</v>
      </c>
      <c r="I547" s="52" t="s">
        <v>21</v>
      </c>
      <c r="J547" s="93" t="s">
        <v>21</v>
      </c>
    </row>
    <row r="548" spans="1:20" ht="20.149999999999999" customHeight="1">
      <c r="A548" s="94" t="s">
        <v>1</v>
      </c>
      <c r="B548" s="120" t="str">
        <f>IF(K548=0,"",K548)</f>
        <v/>
      </c>
      <c r="C548" s="121"/>
      <c r="D548" s="98"/>
      <c r="E548" s="98"/>
      <c r="F548" s="17" t="s">
        <v>38</v>
      </c>
      <c r="G548" s="42"/>
      <c r="H548" s="52"/>
      <c r="I548" s="52"/>
      <c r="J548" s="93"/>
      <c r="K548" s="1">
        <f>VLOOKUP(B544,'（様式２）年間指導計画書（記入用）'!$B$12:$S$111,2,FALSE)</f>
        <v>0</v>
      </c>
    </row>
    <row r="549" spans="1:20" ht="20.149999999999999" customHeight="1">
      <c r="A549" s="94"/>
      <c r="B549" s="122" t="str">
        <f t="shared" ref="B549:B550" si="47">IF(K549=0,"",K549)</f>
        <v/>
      </c>
      <c r="C549" s="123"/>
      <c r="D549" s="101"/>
      <c r="E549" s="101"/>
      <c r="F549" s="2" t="str">
        <f>IF(D549="","","～")</f>
        <v/>
      </c>
      <c r="G549" s="41"/>
      <c r="H549" s="52" t="s">
        <v>45</v>
      </c>
      <c r="I549" s="126">
        <f>VLOOKUP(B544,'（様式２）年間指導計画書（記入用）'!$B$12:$S$111,10,FALSE)</f>
        <v>0</v>
      </c>
      <c r="J549" s="127"/>
      <c r="K549" s="1">
        <f>VLOOKUP(B544,'（様式２）年間指導計画書（記入用）'!$B$12:$S$111,3,FALSE)</f>
        <v>0</v>
      </c>
    </row>
    <row r="550" spans="1:20" ht="20.149999999999999" customHeight="1" thickBot="1">
      <c r="A550" s="95"/>
      <c r="B550" s="130" t="str">
        <f t="shared" si="47"/>
        <v/>
      </c>
      <c r="C550" s="131"/>
      <c r="D550" s="101"/>
      <c r="E550" s="101"/>
      <c r="F550" s="2" t="str">
        <f>IF(D550="","","～")</f>
        <v/>
      </c>
      <c r="G550" s="41"/>
      <c r="H550" s="102"/>
      <c r="I550" s="128"/>
      <c r="J550" s="129"/>
      <c r="K550" s="1">
        <f>VLOOKUP(B544,'（様式２）年間指導計画書（記入用）'!$B$12:$S$111,4,FALSE)</f>
        <v>0</v>
      </c>
    </row>
    <row r="551" spans="1:20" ht="20.149999999999999" customHeight="1" thickTop="1">
      <c r="A551" s="109" t="s">
        <v>46</v>
      </c>
      <c r="B551" s="110"/>
      <c r="C551" s="110"/>
      <c r="D551" s="110"/>
      <c r="E551" s="110"/>
      <c r="F551" s="110"/>
      <c r="G551" s="110"/>
      <c r="H551" s="110"/>
      <c r="I551" s="110"/>
      <c r="J551" s="111"/>
    </row>
    <row r="552" spans="1:20" ht="170.15" customHeight="1" thickBot="1">
      <c r="A552" s="112"/>
      <c r="B552" s="113"/>
      <c r="C552" s="113"/>
      <c r="D552" s="113"/>
      <c r="E552" s="113"/>
      <c r="F552" s="113"/>
      <c r="G552" s="113"/>
      <c r="H552" s="113"/>
      <c r="I552" s="113"/>
      <c r="J552" s="114"/>
    </row>
    <row r="553" spans="1:20" ht="16.5">
      <c r="A553" s="78" t="s">
        <v>47</v>
      </c>
      <c r="B553" s="78"/>
      <c r="C553" s="78"/>
      <c r="D553" s="78"/>
      <c r="E553" s="78"/>
      <c r="F553" s="78"/>
      <c r="G553" s="78"/>
      <c r="H553" s="78"/>
      <c r="I553" s="78"/>
      <c r="J553" s="78"/>
    </row>
    <row r="554" spans="1:20" ht="12" customHeight="1" thickBot="1">
      <c r="A554" s="23"/>
      <c r="B554" s="23"/>
      <c r="C554" s="23"/>
      <c r="D554" s="23"/>
      <c r="E554" s="23"/>
      <c r="F554" s="23"/>
      <c r="G554" s="23"/>
      <c r="H554" s="23"/>
      <c r="I554" s="23"/>
      <c r="J554" s="23"/>
    </row>
    <row r="555" spans="1:20" ht="25" customHeight="1" thickBot="1">
      <c r="A555" s="2"/>
      <c r="B555" s="2"/>
      <c r="C555" s="2"/>
      <c r="D555" s="24" t="s">
        <v>48</v>
      </c>
      <c r="E555" s="132">
        <f>$E$3</f>
        <v>1</v>
      </c>
      <c r="F555" s="132"/>
      <c r="G555" s="19" t="s">
        <v>49</v>
      </c>
      <c r="H555" s="132" t="str">
        <f>$H$3</f>
        <v>〇〇　〇〇</v>
      </c>
      <c r="I555" s="132"/>
      <c r="J555" s="133"/>
    </row>
    <row r="556" spans="1:20" ht="12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20" ht="13.5" thickBot="1">
      <c r="A557" s="2" t="s">
        <v>5</v>
      </c>
      <c r="B557" s="18">
        <f>B544+1</f>
        <v>83</v>
      </c>
      <c r="C557" s="18"/>
      <c r="L557" s="2">
        <f>B557</f>
        <v>83</v>
      </c>
      <c r="M557" s="31" t="str">
        <f>B561</f>
        <v/>
      </c>
      <c r="N557" s="31" t="str">
        <f>B562</f>
        <v/>
      </c>
      <c r="O557" s="31" t="str">
        <f>B563</f>
        <v/>
      </c>
      <c r="P557" s="1" t="str">
        <f>B559</f>
        <v/>
      </c>
      <c r="Q557" s="32">
        <f>I562</f>
        <v>0</v>
      </c>
      <c r="R557" s="2" t="str">
        <f>IF(B558=$R$4,G558,"")</f>
        <v/>
      </c>
      <c r="S557" s="2" t="str">
        <f>IF(B558=$S$4,G558,"")</f>
        <v/>
      </c>
      <c r="T557" s="2" t="str">
        <f>IF(A565="","","○")</f>
        <v/>
      </c>
    </row>
    <row r="558" spans="1:20" ht="20.149999999999999" customHeight="1">
      <c r="A558" s="25" t="s">
        <v>4</v>
      </c>
      <c r="B558" s="28" t="str">
        <f>IF(B557="","",VLOOKUP(B557,'（様式２）年間指導計画書（記入用）'!$B$12:$U$111,15,FALSE))</f>
        <v/>
      </c>
      <c r="C558" s="29" t="s">
        <v>50</v>
      </c>
      <c r="D558" s="89" t="s">
        <v>19</v>
      </c>
      <c r="E558" s="89"/>
      <c r="F558" s="89"/>
      <c r="G558" s="30">
        <f>IF(B557="","",VLOOKUP(B557,'（様式２）年間指導計画書（記入用）'!$B$12:$S$111,17,FALSE))</f>
        <v>0</v>
      </c>
      <c r="H558" s="89" t="s">
        <v>41</v>
      </c>
      <c r="I558" s="89" t="s">
        <v>42</v>
      </c>
      <c r="J558" s="26" t="s">
        <v>43</v>
      </c>
    </row>
    <row r="559" spans="1:20" ht="20.149999999999999" customHeight="1">
      <c r="A559" s="90" t="s">
        <v>0</v>
      </c>
      <c r="B559" s="134" t="str">
        <f>IF(B557="","",VLOOKUP(B557,'（様式２）年間指導計画書（記入用）'!$B$12:$S$111,5,FALSE))</f>
        <v/>
      </c>
      <c r="C559" s="134"/>
      <c r="D559" s="134"/>
      <c r="E559" s="134"/>
      <c r="F559" s="134"/>
      <c r="G559" s="134"/>
      <c r="H559" s="52"/>
      <c r="I559" s="52"/>
      <c r="J559" s="27" t="s">
        <v>44</v>
      </c>
    </row>
    <row r="560" spans="1:20" ht="20.149999999999999" customHeight="1">
      <c r="A560" s="90"/>
      <c r="B560" s="135">
        <f>IF(B557="","",VLOOKUP(B557,'（様式２）年間指導計画書（記入用）'!$B$12:$S$111,14,FALSE))</f>
        <v>0</v>
      </c>
      <c r="C560" s="135"/>
      <c r="D560" s="135"/>
      <c r="E560" s="135"/>
      <c r="F560" s="135"/>
      <c r="G560" s="135"/>
      <c r="H560" s="52" t="s">
        <v>21</v>
      </c>
      <c r="I560" s="52" t="s">
        <v>21</v>
      </c>
      <c r="J560" s="93" t="s">
        <v>21</v>
      </c>
    </row>
    <row r="561" spans="1:20" ht="20.149999999999999" customHeight="1">
      <c r="A561" s="94" t="s">
        <v>1</v>
      </c>
      <c r="B561" s="120" t="str">
        <f>IF(K561=0,"",K561)</f>
        <v/>
      </c>
      <c r="C561" s="121"/>
      <c r="D561" s="98"/>
      <c r="E561" s="98"/>
      <c r="F561" s="17" t="s">
        <v>38</v>
      </c>
      <c r="G561" s="42"/>
      <c r="H561" s="52"/>
      <c r="I561" s="52"/>
      <c r="J561" s="93"/>
      <c r="K561" s="1">
        <f>VLOOKUP(B557,'（様式２）年間指導計画書（記入用）'!$B$12:$S$111,2,FALSE)</f>
        <v>0</v>
      </c>
    </row>
    <row r="562" spans="1:20" ht="20.149999999999999" customHeight="1">
      <c r="A562" s="94"/>
      <c r="B562" s="122" t="str">
        <f t="shared" ref="B562:B563" si="48">IF(K562=0,"",K562)</f>
        <v/>
      </c>
      <c r="C562" s="123"/>
      <c r="D562" s="101"/>
      <c r="E562" s="101"/>
      <c r="F562" s="2" t="str">
        <f>IF(D562="","","～")</f>
        <v/>
      </c>
      <c r="G562" s="41"/>
      <c r="H562" s="52" t="s">
        <v>45</v>
      </c>
      <c r="I562" s="126">
        <f>VLOOKUP(B557,'（様式２）年間指導計画書（記入用）'!$B$12:$S$111,10,FALSE)</f>
        <v>0</v>
      </c>
      <c r="J562" s="127"/>
      <c r="K562" s="1">
        <f>VLOOKUP(B557,'（様式２）年間指導計画書（記入用）'!$B$12:$S$111,3,FALSE)</f>
        <v>0</v>
      </c>
    </row>
    <row r="563" spans="1:20" ht="20.149999999999999" customHeight="1" thickBot="1">
      <c r="A563" s="95"/>
      <c r="B563" s="130" t="str">
        <f t="shared" si="48"/>
        <v/>
      </c>
      <c r="C563" s="131"/>
      <c r="D563" s="101"/>
      <c r="E563" s="101"/>
      <c r="F563" s="2" t="str">
        <f>IF(D563="","","～")</f>
        <v/>
      </c>
      <c r="G563" s="41"/>
      <c r="H563" s="102"/>
      <c r="I563" s="128"/>
      <c r="J563" s="129"/>
      <c r="K563" s="1">
        <f>VLOOKUP(B557,'（様式２）年間指導計画書（記入用）'!$B$12:$S$111,4,FALSE)</f>
        <v>0</v>
      </c>
    </row>
    <row r="564" spans="1:20" ht="20.149999999999999" customHeight="1" thickTop="1">
      <c r="A564" s="109" t="s">
        <v>46</v>
      </c>
      <c r="B564" s="110"/>
      <c r="C564" s="110"/>
      <c r="D564" s="110"/>
      <c r="E564" s="110"/>
      <c r="F564" s="110"/>
      <c r="G564" s="110"/>
      <c r="H564" s="110"/>
      <c r="I564" s="110"/>
      <c r="J564" s="111"/>
    </row>
    <row r="565" spans="1:20" ht="170.15" customHeight="1" thickBot="1">
      <c r="A565" s="112"/>
      <c r="B565" s="113"/>
      <c r="C565" s="113"/>
      <c r="D565" s="113"/>
      <c r="E565" s="113"/>
      <c r="F565" s="113"/>
      <c r="G565" s="113"/>
      <c r="H565" s="113"/>
      <c r="I565" s="113"/>
      <c r="J565" s="114"/>
    </row>
    <row r="566" spans="1:20" ht="20.149999999999999" customHeight="1"/>
    <row r="567" spans="1:20" ht="13.5" thickBot="1">
      <c r="A567" s="2" t="s">
        <v>5</v>
      </c>
      <c r="B567" s="18">
        <f>B557+1</f>
        <v>84</v>
      </c>
      <c r="C567" s="18"/>
      <c r="L567" s="2">
        <f>B567</f>
        <v>84</v>
      </c>
      <c r="M567" s="31" t="str">
        <f>B571</f>
        <v/>
      </c>
      <c r="N567" s="31" t="str">
        <f>B572</f>
        <v/>
      </c>
      <c r="O567" s="31" t="str">
        <f>B573</f>
        <v/>
      </c>
      <c r="P567" s="1" t="str">
        <f>B569</f>
        <v/>
      </c>
      <c r="Q567" s="32">
        <f>I572</f>
        <v>0</v>
      </c>
      <c r="R567" s="2" t="str">
        <f>IF(B568=$R$4,G568,"")</f>
        <v/>
      </c>
      <c r="S567" s="2" t="str">
        <f>IF(B568=$S$4,G568,"")</f>
        <v/>
      </c>
      <c r="T567" s="2" t="str">
        <f>IF(A575="","","○")</f>
        <v/>
      </c>
    </row>
    <row r="568" spans="1:20" ht="20.149999999999999" customHeight="1">
      <c r="A568" s="25" t="s">
        <v>4</v>
      </c>
      <c r="B568" s="28" t="str">
        <f>IF(B567="","",VLOOKUP(B567,'（様式２）年間指導計画書（記入用）'!$B$12:$U$111,15,FALSE))</f>
        <v/>
      </c>
      <c r="C568" s="29" t="s">
        <v>50</v>
      </c>
      <c r="D568" s="89" t="s">
        <v>19</v>
      </c>
      <c r="E568" s="89"/>
      <c r="F568" s="89"/>
      <c r="G568" s="30">
        <f>IF(B567="","",VLOOKUP(B567,'（様式２）年間指導計画書（記入用）'!$B$12:$S$111,17,FALSE))</f>
        <v>0</v>
      </c>
      <c r="H568" s="89" t="s">
        <v>41</v>
      </c>
      <c r="I568" s="89" t="s">
        <v>42</v>
      </c>
      <c r="J568" s="26" t="s">
        <v>43</v>
      </c>
    </row>
    <row r="569" spans="1:20" ht="20.149999999999999" customHeight="1">
      <c r="A569" s="90" t="s">
        <v>0</v>
      </c>
      <c r="B569" s="134" t="str">
        <f>IF(B567="","",VLOOKUP(B567,'（様式２）年間指導計画書（記入用）'!$B$12:$S$111,5,FALSE))</f>
        <v/>
      </c>
      <c r="C569" s="134"/>
      <c r="D569" s="134"/>
      <c r="E569" s="134"/>
      <c r="F569" s="134"/>
      <c r="G569" s="134"/>
      <c r="H569" s="52"/>
      <c r="I569" s="52"/>
      <c r="J569" s="27" t="s">
        <v>44</v>
      </c>
    </row>
    <row r="570" spans="1:20" ht="20.149999999999999" customHeight="1">
      <c r="A570" s="90"/>
      <c r="B570" s="135">
        <f>IF(B567="","",VLOOKUP(B567,'（様式２）年間指導計画書（記入用）'!$B$12:$S$111,14,FALSE))</f>
        <v>0</v>
      </c>
      <c r="C570" s="135"/>
      <c r="D570" s="135"/>
      <c r="E570" s="135"/>
      <c r="F570" s="135"/>
      <c r="G570" s="135"/>
      <c r="H570" s="52" t="s">
        <v>21</v>
      </c>
      <c r="I570" s="52" t="s">
        <v>21</v>
      </c>
      <c r="J570" s="93" t="s">
        <v>21</v>
      </c>
    </row>
    <row r="571" spans="1:20" ht="20.149999999999999" customHeight="1">
      <c r="A571" s="94" t="s">
        <v>1</v>
      </c>
      <c r="B571" s="120" t="str">
        <f>IF(K571=0,"",K571)</f>
        <v/>
      </c>
      <c r="C571" s="121"/>
      <c r="D571" s="98"/>
      <c r="E571" s="98"/>
      <c r="F571" s="17" t="s">
        <v>38</v>
      </c>
      <c r="G571" s="42"/>
      <c r="H571" s="52"/>
      <c r="I571" s="52"/>
      <c r="J571" s="93"/>
      <c r="K571" s="1">
        <f>VLOOKUP(B567,'（様式２）年間指導計画書（記入用）'!$B$12:$S$111,2,FALSE)</f>
        <v>0</v>
      </c>
    </row>
    <row r="572" spans="1:20" ht="20.149999999999999" customHeight="1">
      <c r="A572" s="94"/>
      <c r="B572" s="122" t="str">
        <f t="shared" ref="B572:B573" si="49">IF(K572=0,"",K572)</f>
        <v/>
      </c>
      <c r="C572" s="123"/>
      <c r="D572" s="101"/>
      <c r="E572" s="101"/>
      <c r="F572" s="2" t="str">
        <f>IF(D572="","","～")</f>
        <v/>
      </c>
      <c r="G572" s="41"/>
      <c r="H572" s="52" t="s">
        <v>45</v>
      </c>
      <c r="I572" s="126">
        <f>VLOOKUP(B567,'（様式２）年間指導計画書（記入用）'!$B$12:$S$111,10,FALSE)</f>
        <v>0</v>
      </c>
      <c r="J572" s="127"/>
      <c r="K572" s="1">
        <f>VLOOKUP(B567,'（様式２）年間指導計画書（記入用）'!$B$12:$S$111,3,FALSE)</f>
        <v>0</v>
      </c>
    </row>
    <row r="573" spans="1:20" ht="20.149999999999999" customHeight="1" thickBot="1">
      <c r="A573" s="95"/>
      <c r="B573" s="130" t="str">
        <f t="shared" si="49"/>
        <v/>
      </c>
      <c r="C573" s="131"/>
      <c r="D573" s="101"/>
      <c r="E573" s="101"/>
      <c r="F573" s="2" t="str">
        <f>IF(D573="","","～")</f>
        <v/>
      </c>
      <c r="G573" s="41"/>
      <c r="H573" s="102"/>
      <c r="I573" s="128"/>
      <c r="J573" s="129"/>
      <c r="K573" s="1">
        <f>VLOOKUP(B567,'（様式２）年間指導計画書（記入用）'!$B$12:$S$111,4,FALSE)</f>
        <v>0</v>
      </c>
    </row>
    <row r="574" spans="1:20" ht="20.149999999999999" customHeight="1" thickTop="1">
      <c r="A574" s="109" t="s">
        <v>46</v>
      </c>
      <c r="B574" s="110"/>
      <c r="C574" s="110"/>
      <c r="D574" s="110"/>
      <c r="E574" s="110"/>
      <c r="F574" s="110"/>
      <c r="G574" s="110"/>
      <c r="H574" s="110"/>
      <c r="I574" s="110"/>
      <c r="J574" s="111"/>
    </row>
    <row r="575" spans="1:20" ht="170.15" customHeight="1" thickBot="1">
      <c r="A575" s="112"/>
      <c r="B575" s="113"/>
      <c r="C575" s="113"/>
      <c r="D575" s="113"/>
      <c r="E575" s="113"/>
      <c r="F575" s="113"/>
      <c r="G575" s="113"/>
      <c r="H575" s="113"/>
      <c r="I575" s="113"/>
      <c r="J575" s="114"/>
    </row>
  </sheetData>
  <sheetProtection sheet="1" objects="1" scenarios="1"/>
  <mergeCells count="1075">
    <mergeCell ref="I572:J573"/>
    <mergeCell ref="B573:C573"/>
    <mergeCell ref="D573:E573"/>
    <mergeCell ref="A574:J574"/>
    <mergeCell ref="A575:J575"/>
    <mergeCell ref="B570:G570"/>
    <mergeCell ref="H570:H571"/>
    <mergeCell ref="I570:I571"/>
    <mergeCell ref="J570:J571"/>
    <mergeCell ref="A571:A573"/>
    <mergeCell ref="B571:C571"/>
    <mergeCell ref="D571:E571"/>
    <mergeCell ref="B572:C572"/>
    <mergeCell ref="D572:E572"/>
    <mergeCell ref="H572:H573"/>
    <mergeCell ref="I562:J563"/>
    <mergeCell ref="B563:C563"/>
    <mergeCell ref="D563:E563"/>
    <mergeCell ref="A564:J564"/>
    <mergeCell ref="A565:J565"/>
    <mergeCell ref="D568:F568"/>
    <mergeCell ref="H568:H569"/>
    <mergeCell ref="I568:I569"/>
    <mergeCell ref="A569:A570"/>
    <mergeCell ref="B569:G569"/>
    <mergeCell ref="B560:G560"/>
    <mergeCell ref="H560:H561"/>
    <mergeCell ref="I560:I561"/>
    <mergeCell ref="J560:J561"/>
    <mergeCell ref="A561:A563"/>
    <mergeCell ref="B561:C561"/>
    <mergeCell ref="D561:E561"/>
    <mergeCell ref="B562:C562"/>
    <mergeCell ref="D562:E562"/>
    <mergeCell ref="H562:H563"/>
    <mergeCell ref="A551:J551"/>
    <mergeCell ref="A552:J552"/>
    <mergeCell ref="A553:J553"/>
    <mergeCell ref="E555:F555"/>
    <mergeCell ref="H555:J555"/>
    <mergeCell ref="D558:F558"/>
    <mergeCell ref="H558:H559"/>
    <mergeCell ref="I558:I559"/>
    <mergeCell ref="A559:A560"/>
    <mergeCell ref="B559:G559"/>
    <mergeCell ref="J547:J548"/>
    <mergeCell ref="A548:A550"/>
    <mergeCell ref="B548:C548"/>
    <mergeCell ref="D548:E548"/>
    <mergeCell ref="B549:C549"/>
    <mergeCell ref="D549:E549"/>
    <mergeCell ref="H549:H550"/>
    <mergeCell ref="I549:J550"/>
    <mergeCell ref="B550:C550"/>
    <mergeCell ref="D550:E550"/>
    <mergeCell ref="A541:J541"/>
    <mergeCell ref="A542:J542"/>
    <mergeCell ref="D545:F545"/>
    <mergeCell ref="H545:H546"/>
    <mergeCell ref="I545:I546"/>
    <mergeCell ref="A546:A547"/>
    <mergeCell ref="B546:G546"/>
    <mergeCell ref="B547:G547"/>
    <mergeCell ref="H547:H548"/>
    <mergeCell ref="I547:I548"/>
    <mergeCell ref="J537:J538"/>
    <mergeCell ref="A538:A540"/>
    <mergeCell ref="B538:C538"/>
    <mergeCell ref="D538:E538"/>
    <mergeCell ref="B539:C539"/>
    <mergeCell ref="D539:E539"/>
    <mergeCell ref="H539:H540"/>
    <mergeCell ref="I539:J540"/>
    <mergeCell ref="B540:C540"/>
    <mergeCell ref="D540:E540"/>
    <mergeCell ref="E532:F532"/>
    <mergeCell ref="H532:J532"/>
    <mergeCell ref="D535:F535"/>
    <mergeCell ref="H535:H536"/>
    <mergeCell ref="I535:I536"/>
    <mergeCell ref="A536:A537"/>
    <mergeCell ref="B536:G536"/>
    <mergeCell ref="B537:G537"/>
    <mergeCell ref="H537:H538"/>
    <mergeCell ref="I537:I538"/>
    <mergeCell ref="I526:J527"/>
    <mergeCell ref="B527:C527"/>
    <mergeCell ref="D527:E527"/>
    <mergeCell ref="A528:J528"/>
    <mergeCell ref="A529:J529"/>
    <mergeCell ref="A530:J530"/>
    <mergeCell ref="B524:G524"/>
    <mergeCell ref="H524:H525"/>
    <mergeCell ref="I524:I525"/>
    <mergeCell ref="J524:J525"/>
    <mergeCell ref="A525:A527"/>
    <mergeCell ref="B525:C525"/>
    <mergeCell ref="D525:E525"/>
    <mergeCell ref="B526:C526"/>
    <mergeCell ref="D526:E526"/>
    <mergeCell ref="H526:H527"/>
    <mergeCell ref="I516:J517"/>
    <mergeCell ref="B517:C517"/>
    <mergeCell ref="D517:E517"/>
    <mergeCell ref="A518:J518"/>
    <mergeCell ref="A519:J519"/>
    <mergeCell ref="D522:F522"/>
    <mergeCell ref="H522:H523"/>
    <mergeCell ref="I522:I523"/>
    <mergeCell ref="A523:A524"/>
    <mergeCell ref="B523:G523"/>
    <mergeCell ref="B514:G514"/>
    <mergeCell ref="H514:H515"/>
    <mergeCell ref="I514:I515"/>
    <mergeCell ref="J514:J515"/>
    <mergeCell ref="A515:A517"/>
    <mergeCell ref="B515:C515"/>
    <mergeCell ref="D515:E515"/>
    <mergeCell ref="B516:C516"/>
    <mergeCell ref="D516:E516"/>
    <mergeCell ref="H516:H517"/>
    <mergeCell ref="A505:J505"/>
    <mergeCell ref="A506:J506"/>
    <mergeCell ref="A507:J507"/>
    <mergeCell ref="E509:F509"/>
    <mergeCell ref="H509:J509"/>
    <mergeCell ref="D512:F512"/>
    <mergeCell ref="H512:H513"/>
    <mergeCell ref="I512:I513"/>
    <mergeCell ref="A513:A514"/>
    <mergeCell ref="B513:G513"/>
    <mergeCell ref="J501:J502"/>
    <mergeCell ref="A502:A504"/>
    <mergeCell ref="B502:C502"/>
    <mergeCell ref="D502:E502"/>
    <mergeCell ref="B503:C503"/>
    <mergeCell ref="D503:E503"/>
    <mergeCell ref="H503:H504"/>
    <mergeCell ref="I503:J504"/>
    <mergeCell ref="B504:C504"/>
    <mergeCell ref="D504:E504"/>
    <mergeCell ref="A495:J495"/>
    <mergeCell ref="A496:J496"/>
    <mergeCell ref="D499:F499"/>
    <mergeCell ref="H499:H500"/>
    <mergeCell ref="I499:I500"/>
    <mergeCell ref="A500:A501"/>
    <mergeCell ref="B500:G500"/>
    <mergeCell ref="B501:G501"/>
    <mergeCell ref="H501:H502"/>
    <mergeCell ref="I501:I502"/>
    <mergeCell ref="J491:J492"/>
    <mergeCell ref="A492:A494"/>
    <mergeCell ref="B492:C492"/>
    <mergeCell ref="D492:E492"/>
    <mergeCell ref="B493:C493"/>
    <mergeCell ref="D493:E493"/>
    <mergeCell ref="H493:H494"/>
    <mergeCell ref="I493:J494"/>
    <mergeCell ref="B494:C494"/>
    <mergeCell ref="D494:E494"/>
    <mergeCell ref="E486:F486"/>
    <mergeCell ref="H486:J486"/>
    <mergeCell ref="D489:F489"/>
    <mergeCell ref="H489:H490"/>
    <mergeCell ref="I489:I490"/>
    <mergeCell ref="A490:A491"/>
    <mergeCell ref="B490:G490"/>
    <mergeCell ref="B491:G491"/>
    <mergeCell ref="H491:H492"/>
    <mergeCell ref="I491:I492"/>
    <mergeCell ref="I480:J481"/>
    <mergeCell ref="B481:C481"/>
    <mergeCell ref="D481:E481"/>
    <mergeCell ref="A482:J482"/>
    <mergeCell ref="A483:J483"/>
    <mergeCell ref="A484:J484"/>
    <mergeCell ref="B478:G478"/>
    <mergeCell ref="H478:H479"/>
    <mergeCell ref="I478:I479"/>
    <mergeCell ref="J478:J479"/>
    <mergeCell ref="A479:A481"/>
    <mergeCell ref="B479:C479"/>
    <mergeCell ref="D479:E479"/>
    <mergeCell ref="B480:C480"/>
    <mergeCell ref="D480:E480"/>
    <mergeCell ref="H480:H481"/>
    <mergeCell ref="I470:J471"/>
    <mergeCell ref="B471:C471"/>
    <mergeCell ref="D471:E471"/>
    <mergeCell ref="A472:J472"/>
    <mergeCell ref="A473:J473"/>
    <mergeCell ref="D476:F476"/>
    <mergeCell ref="H476:H477"/>
    <mergeCell ref="I476:I477"/>
    <mergeCell ref="A477:A478"/>
    <mergeCell ref="B477:G477"/>
    <mergeCell ref="B468:G468"/>
    <mergeCell ref="H468:H469"/>
    <mergeCell ref="I468:I469"/>
    <mergeCell ref="J468:J469"/>
    <mergeCell ref="A469:A471"/>
    <mergeCell ref="B469:C469"/>
    <mergeCell ref="D469:E469"/>
    <mergeCell ref="B470:C470"/>
    <mergeCell ref="D470:E470"/>
    <mergeCell ref="H470:H471"/>
    <mergeCell ref="A459:J459"/>
    <mergeCell ref="A460:J460"/>
    <mergeCell ref="A461:J461"/>
    <mergeCell ref="E463:F463"/>
    <mergeCell ref="H463:J463"/>
    <mergeCell ref="D466:F466"/>
    <mergeCell ref="H466:H467"/>
    <mergeCell ref="I466:I467"/>
    <mergeCell ref="A467:A468"/>
    <mergeCell ref="B467:G467"/>
    <mergeCell ref="J455:J456"/>
    <mergeCell ref="A456:A458"/>
    <mergeCell ref="B456:C456"/>
    <mergeCell ref="D456:E456"/>
    <mergeCell ref="B457:C457"/>
    <mergeCell ref="D457:E457"/>
    <mergeCell ref="H457:H458"/>
    <mergeCell ref="I457:J458"/>
    <mergeCell ref="B458:C458"/>
    <mergeCell ref="D458:E458"/>
    <mergeCell ref="A449:J449"/>
    <mergeCell ref="A450:J450"/>
    <mergeCell ref="D453:F453"/>
    <mergeCell ref="H453:H454"/>
    <mergeCell ref="I453:I454"/>
    <mergeCell ref="A454:A455"/>
    <mergeCell ref="B454:G454"/>
    <mergeCell ref="B455:G455"/>
    <mergeCell ref="H455:H456"/>
    <mergeCell ref="I455:I456"/>
    <mergeCell ref="J445:J446"/>
    <mergeCell ref="A446:A448"/>
    <mergeCell ref="B446:C446"/>
    <mergeCell ref="D446:E446"/>
    <mergeCell ref="B447:C447"/>
    <mergeCell ref="D447:E447"/>
    <mergeCell ref="H447:H448"/>
    <mergeCell ref="I447:J448"/>
    <mergeCell ref="B448:C448"/>
    <mergeCell ref="D448:E448"/>
    <mergeCell ref="E440:F440"/>
    <mergeCell ref="H440:J440"/>
    <mergeCell ref="D443:F443"/>
    <mergeCell ref="H443:H444"/>
    <mergeCell ref="I443:I444"/>
    <mergeCell ref="A444:A445"/>
    <mergeCell ref="B444:G444"/>
    <mergeCell ref="B445:G445"/>
    <mergeCell ref="H445:H446"/>
    <mergeCell ref="I445:I446"/>
    <mergeCell ref="I434:J435"/>
    <mergeCell ref="B435:C435"/>
    <mergeCell ref="D435:E435"/>
    <mergeCell ref="A436:J436"/>
    <mergeCell ref="A437:J437"/>
    <mergeCell ref="A438:J438"/>
    <mergeCell ref="B432:G432"/>
    <mergeCell ref="H432:H433"/>
    <mergeCell ref="I432:I433"/>
    <mergeCell ref="J432:J433"/>
    <mergeCell ref="A433:A435"/>
    <mergeCell ref="B433:C433"/>
    <mergeCell ref="D433:E433"/>
    <mergeCell ref="B434:C434"/>
    <mergeCell ref="D434:E434"/>
    <mergeCell ref="H434:H435"/>
    <mergeCell ref="I424:J425"/>
    <mergeCell ref="B425:C425"/>
    <mergeCell ref="D425:E425"/>
    <mergeCell ref="A426:J426"/>
    <mergeCell ref="A427:J427"/>
    <mergeCell ref="D430:F430"/>
    <mergeCell ref="H430:H431"/>
    <mergeCell ref="I430:I431"/>
    <mergeCell ref="A431:A432"/>
    <mergeCell ref="B431:G431"/>
    <mergeCell ref="B422:G422"/>
    <mergeCell ref="H422:H423"/>
    <mergeCell ref="I422:I423"/>
    <mergeCell ref="J422:J423"/>
    <mergeCell ref="A423:A425"/>
    <mergeCell ref="B423:C423"/>
    <mergeCell ref="D423:E423"/>
    <mergeCell ref="B424:C424"/>
    <mergeCell ref="D424:E424"/>
    <mergeCell ref="H424:H425"/>
    <mergeCell ref="A413:J413"/>
    <mergeCell ref="A414:J414"/>
    <mergeCell ref="A415:J415"/>
    <mergeCell ref="E417:F417"/>
    <mergeCell ref="H417:J417"/>
    <mergeCell ref="D420:F420"/>
    <mergeCell ref="H420:H421"/>
    <mergeCell ref="I420:I421"/>
    <mergeCell ref="A421:A422"/>
    <mergeCell ref="B421:G421"/>
    <mergeCell ref="J409:J410"/>
    <mergeCell ref="A410:A412"/>
    <mergeCell ref="B410:C410"/>
    <mergeCell ref="D410:E410"/>
    <mergeCell ref="B411:C411"/>
    <mergeCell ref="D411:E411"/>
    <mergeCell ref="H411:H412"/>
    <mergeCell ref="I411:J412"/>
    <mergeCell ref="B412:C412"/>
    <mergeCell ref="D412:E412"/>
    <mergeCell ref="A403:J403"/>
    <mergeCell ref="A404:J404"/>
    <mergeCell ref="D407:F407"/>
    <mergeCell ref="H407:H408"/>
    <mergeCell ref="I407:I408"/>
    <mergeCell ref="A408:A409"/>
    <mergeCell ref="B408:G408"/>
    <mergeCell ref="B409:G409"/>
    <mergeCell ref="H409:H410"/>
    <mergeCell ref="I409:I410"/>
    <mergeCell ref="J399:J400"/>
    <mergeCell ref="A400:A402"/>
    <mergeCell ref="B400:C400"/>
    <mergeCell ref="D400:E400"/>
    <mergeCell ref="B401:C401"/>
    <mergeCell ref="D401:E401"/>
    <mergeCell ref="H401:H402"/>
    <mergeCell ref="I401:J402"/>
    <mergeCell ref="B402:C402"/>
    <mergeCell ref="D402:E402"/>
    <mergeCell ref="E394:F394"/>
    <mergeCell ref="H394:J394"/>
    <mergeCell ref="D397:F397"/>
    <mergeCell ref="H397:H398"/>
    <mergeCell ref="I397:I398"/>
    <mergeCell ref="A398:A399"/>
    <mergeCell ref="B398:G398"/>
    <mergeCell ref="B399:G399"/>
    <mergeCell ref="H399:H400"/>
    <mergeCell ref="I399:I400"/>
    <mergeCell ref="I388:J389"/>
    <mergeCell ref="B389:C389"/>
    <mergeCell ref="D389:E389"/>
    <mergeCell ref="A390:J390"/>
    <mergeCell ref="A391:J391"/>
    <mergeCell ref="A392:J392"/>
    <mergeCell ref="B386:G386"/>
    <mergeCell ref="H386:H387"/>
    <mergeCell ref="I386:I387"/>
    <mergeCell ref="J386:J387"/>
    <mergeCell ref="A387:A389"/>
    <mergeCell ref="B387:C387"/>
    <mergeCell ref="D387:E387"/>
    <mergeCell ref="B388:C388"/>
    <mergeCell ref="D388:E388"/>
    <mergeCell ref="H388:H389"/>
    <mergeCell ref="I378:J379"/>
    <mergeCell ref="B379:C379"/>
    <mergeCell ref="D379:E379"/>
    <mergeCell ref="A380:J380"/>
    <mergeCell ref="A381:J381"/>
    <mergeCell ref="D384:F384"/>
    <mergeCell ref="H384:H385"/>
    <mergeCell ref="I384:I385"/>
    <mergeCell ref="A385:A386"/>
    <mergeCell ref="B385:G385"/>
    <mergeCell ref="B376:G376"/>
    <mergeCell ref="H376:H377"/>
    <mergeCell ref="I376:I377"/>
    <mergeCell ref="J376:J377"/>
    <mergeCell ref="A377:A379"/>
    <mergeCell ref="B377:C377"/>
    <mergeCell ref="D377:E377"/>
    <mergeCell ref="B378:C378"/>
    <mergeCell ref="D378:E378"/>
    <mergeCell ref="H378:H379"/>
    <mergeCell ref="A367:J367"/>
    <mergeCell ref="A368:J368"/>
    <mergeCell ref="A369:J369"/>
    <mergeCell ref="E371:F371"/>
    <mergeCell ref="H371:J371"/>
    <mergeCell ref="D374:F374"/>
    <mergeCell ref="H374:H375"/>
    <mergeCell ref="I374:I375"/>
    <mergeCell ref="A375:A376"/>
    <mergeCell ref="B375:G375"/>
    <mergeCell ref="J363:J364"/>
    <mergeCell ref="A364:A366"/>
    <mergeCell ref="B364:C364"/>
    <mergeCell ref="D364:E364"/>
    <mergeCell ref="B365:C365"/>
    <mergeCell ref="D365:E365"/>
    <mergeCell ref="H365:H366"/>
    <mergeCell ref="I365:J366"/>
    <mergeCell ref="B366:C366"/>
    <mergeCell ref="D366:E366"/>
    <mergeCell ref="A357:J357"/>
    <mergeCell ref="A358:J358"/>
    <mergeCell ref="D361:F361"/>
    <mergeCell ref="H361:H362"/>
    <mergeCell ref="I361:I362"/>
    <mergeCell ref="A362:A363"/>
    <mergeCell ref="B362:G362"/>
    <mergeCell ref="B363:G363"/>
    <mergeCell ref="H363:H364"/>
    <mergeCell ref="I363:I364"/>
    <mergeCell ref="J353:J354"/>
    <mergeCell ref="A354:A356"/>
    <mergeCell ref="B354:C354"/>
    <mergeCell ref="D354:E354"/>
    <mergeCell ref="B355:C355"/>
    <mergeCell ref="D355:E355"/>
    <mergeCell ref="H355:H356"/>
    <mergeCell ref="I355:J356"/>
    <mergeCell ref="B356:C356"/>
    <mergeCell ref="D356:E356"/>
    <mergeCell ref="E348:F348"/>
    <mergeCell ref="H348:J348"/>
    <mergeCell ref="D351:F351"/>
    <mergeCell ref="H351:H352"/>
    <mergeCell ref="I351:I352"/>
    <mergeCell ref="A352:A353"/>
    <mergeCell ref="B352:G352"/>
    <mergeCell ref="B353:G353"/>
    <mergeCell ref="H353:H354"/>
    <mergeCell ref="I353:I354"/>
    <mergeCell ref="I342:J343"/>
    <mergeCell ref="B343:C343"/>
    <mergeCell ref="D343:E343"/>
    <mergeCell ref="A344:J344"/>
    <mergeCell ref="A345:J345"/>
    <mergeCell ref="A346:J346"/>
    <mergeCell ref="B340:G340"/>
    <mergeCell ref="H340:H341"/>
    <mergeCell ref="I340:I341"/>
    <mergeCell ref="J340:J341"/>
    <mergeCell ref="A341:A343"/>
    <mergeCell ref="B341:C341"/>
    <mergeCell ref="D341:E341"/>
    <mergeCell ref="B342:C342"/>
    <mergeCell ref="D342:E342"/>
    <mergeCell ref="H342:H343"/>
    <mergeCell ref="I332:J333"/>
    <mergeCell ref="B333:C333"/>
    <mergeCell ref="D333:E333"/>
    <mergeCell ref="A334:J334"/>
    <mergeCell ref="A335:J335"/>
    <mergeCell ref="D338:F338"/>
    <mergeCell ref="H338:H339"/>
    <mergeCell ref="I338:I339"/>
    <mergeCell ref="A339:A340"/>
    <mergeCell ref="B339:G339"/>
    <mergeCell ref="B330:G330"/>
    <mergeCell ref="H330:H331"/>
    <mergeCell ref="I330:I331"/>
    <mergeCell ref="J330:J331"/>
    <mergeCell ref="A331:A333"/>
    <mergeCell ref="B331:C331"/>
    <mergeCell ref="D331:E331"/>
    <mergeCell ref="B332:C332"/>
    <mergeCell ref="D332:E332"/>
    <mergeCell ref="H332:H333"/>
    <mergeCell ref="A321:J321"/>
    <mergeCell ref="A322:J322"/>
    <mergeCell ref="A323:J323"/>
    <mergeCell ref="E325:F325"/>
    <mergeCell ref="H325:J325"/>
    <mergeCell ref="D328:F328"/>
    <mergeCell ref="H328:H329"/>
    <mergeCell ref="I328:I329"/>
    <mergeCell ref="A329:A330"/>
    <mergeCell ref="B329:G329"/>
    <mergeCell ref="J317:J318"/>
    <mergeCell ref="A318:A320"/>
    <mergeCell ref="B318:C318"/>
    <mergeCell ref="D318:E318"/>
    <mergeCell ref="B319:C319"/>
    <mergeCell ref="D319:E319"/>
    <mergeCell ref="H319:H320"/>
    <mergeCell ref="I319:J320"/>
    <mergeCell ref="B320:C320"/>
    <mergeCell ref="D320:E320"/>
    <mergeCell ref="A311:J311"/>
    <mergeCell ref="A312:J312"/>
    <mergeCell ref="D315:F315"/>
    <mergeCell ref="H315:H316"/>
    <mergeCell ref="I315:I316"/>
    <mergeCell ref="A316:A317"/>
    <mergeCell ref="B316:G316"/>
    <mergeCell ref="B317:G317"/>
    <mergeCell ref="H317:H318"/>
    <mergeCell ref="I317:I318"/>
    <mergeCell ref="J307:J308"/>
    <mergeCell ref="A308:A310"/>
    <mergeCell ref="B308:C308"/>
    <mergeCell ref="D308:E308"/>
    <mergeCell ref="B309:C309"/>
    <mergeCell ref="D309:E309"/>
    <mergeCell ref="H309:H310"/>
    <mergeCell ref="I309:J310"/>
    <mergeCell ref="B310:C310"/>
    <mergeCell ref="D310:E310"/>
    <mergeCell ref="E302:F302"/>
    <mergeCell ref="H302:J302"/>
    <mergeCell ref="D305:F305"/>
    <mergeCell ref="H305:H306"/>
    <mergeCell ref="I305:I306"/>
    <mergeCell ref="A306:A307"/>
    <mergeCell ref="B306:G306"/>
    <mergeCell ref="B307:G307"/>
    <mergeCell ref="H307:H308"/>
    <mergeCell ref="I307:I308"/>
    <mergeCell ref="I296:J297"/>
    <mergeCell ref="B297:C297"/>
    <mergeCell ref="D297:E297"/>
    <mergeCell ref="A298:J298"/>
    <mergeCell ref="A299:J299"/>
    <mergeCell ref="A300:J300"/>
    <mergeCell ref="B294:G294"/>
    <mergeCell ref="H294:H295"/>
    <mergeCell ref="I294:I295"/>
    <mergeCell ref="J294:J295"/>
    <mergeCell ref="A295:A297"/>
    <mergeCell ref="B295:C295"/>
    <mergeCell ref="D295:E295"/>
    <mergeCell ref="B296:C296"/>
    <mergeCell ref="D296:E296"/>
    <mergeCell ref="H296:H297"/>
    <mergeCell ref="I286:J287"/>
    <mergeCell ref="B287:C287"/>
    <mergeCell ref="D287:E287"/>
    <mergeCell ref="A288:J288"/>
    <mergeCell ref="A289:J289"/>
    <mergeCell ref="D292:F292"/>
    <mergeCell ref="H292:H293"/>
    <mergeCell ref="I292:I293"/>
    <mergeCell ref="A293:A294"/>
    <mergeCell ref="B293:G293"/>
    <mergeCell ref="B284:G284"/>
    <mergeCell ref="H284:H285"/>
    <mergeCell ref="I284:I285"/>
    <mergeCell ref="J284:J285"/>
    <mergeCell ref="A285:A287"/>
    <mergeCell ref="B285:C285"/>
    <mergeCell ref="D285:E285"/>
    <mergeCell ref="B286:C286"/>
    <mergeCell ref="D286:E286"/>
    <mergeCell ref="H286:H287"/>
    <mergeCell ref="A275:J275"/>
    <mergeCell ref="A276:J276"/>
    <mergeCell ref="A277:J277"/>
    <mergeCell ref="E279:F279"/>
    <mergeCell ref="H279:J279"/>
    <mergeCell ref="D282:F282"/>
    <mergeCell ref="H282:H283"/>
    <mergeCell ref="I282:I283"/>
    <mergeCell ref="A283:A284"/>
    <mergeCell ref="B283:G283"/>
    <mergeCell ref="J271:J272"/>
    <mergeCell ref="A272:A274"/>
    <mergeCell ref="B272:C272"/>
    <mergeCell ref="D272:E272"/>
    <mergeCell ref="B273:C273"/>
    <mergeCell ref="D273:E273"/>
    <mergeCell ref="H273:H274"/>
    <mergeCell ref="I273:J274"/>
    <mergeCell ref="B274:C274"/>
    <mergeCell ref="D274:E274"/>
    <mergeCell ref="A265:J265"/>
    <mergeCell ref="A266:J266"/>
    <mergeCell ref="D269:F269"/>
    <mergeCell ref="H269:H270"/>
    <mergeCell ref="I269:I270"/>
    <mergeCell ref="A270:A271"/>
    <mergeCell ref="B270:G270"/>
    <mergeCell ref="B271:G271"/>
    <mergeCell ref="H271:H272"/>
    <mergeCell ref="I271:I272"/>
    <mergeCell ref="J261:J262"/>
    <mergeCell ref="A262:A264"/>
    <mergeCell ref="B262:C262"/>
    <mergeCell ref="D262:E262"/>
    <mergeCell ref="B263:C263"/>
    <mergeCell ref="D263:E263"/>
    <mergeCell ref="H263:H264"/>
    <mergeCell ref="I263:J264"/>
    <mergeCell ref="B264:C264"/>
    <mergeCell ref="D264:E264"/>
    <mergeCell ref="E256:F256"/>
    <mergeCell ref="H256:J256"/>
    <mergeCell ref="D259:F259"/>
    <mergeCell ref="H259:H260"/>
    <mergeCell ref="I259:I260"/>
    <mergeCell ref="A260:A261"/>
    <mergeCell ref="B260:G260"/>
    <mergeCell ref="B261:G261"/>
    <mergeCell ref="H261:H262"/>
    <mergeCell ref="I261:I262"/>
    <mergeCell ref="I250:J251"/>
    <mergeCell ref="B251:C251"/>
    <mergeCell ref="D251:E251"/>
    <mergeCell ref="A252:J252"/>
    <mergeCell ref="A253:J253"/>
    <mergeCell ref="A254:J254"/>
    <mergeCell ref="B248:G248"/>
    <mergeCell ref="H248:H249"/>
    <mergeCell ref="I248:I249"/>
    <mergeCell ref="J248:J249"/>
    <mergeCell ref="A249:A251"/>
    <mergeCell ref="B249:C249"/>
    <mergeCell ref="D249:E249"/>
    <mergeCell ref="B250:C250"/>
    <mergeCell ref="D250:E250"/>
    <mergeCell ref="H250:H251"/>
    <mergeCell ref="I240:J241"/>
    <mergeCell ref="B241:C241"/>
    <mergeCell ref="D241:E241"/>
    <mergeCell ref="A242:J242"/>
    <mergeCell ref="A243:J243"/>
    <mergeCell ref="D246:F246"/>
    <mergeCell ref="H246:H247"/>
    <mergeCell ref="I246:I247"/>
    <mergeCell ref="A247:A248"/>
    <mergeCell ref="B247:G247"/>
    <mergeCell ref="B238:G238"/>
    <mergeCell ref="H238:H239"/>
    <mergeCell ref="I238:I239"/>
    <mergeCell ref="J238:J239"/>
    <mergeCell ref="A239:A241"/>
    <mergeCell ref="B239:C239"/>
    <mergeCell ref="D239:E239"/>
    <mergeCell ref="B240:C240"/>
    <mergeCell ref="D240:E240"/>
    <mergeCell ref="H240:H241"/>
    <mergeCell ref="A229:J229"/>
    <mergeCell ref="A230:J230"/>
    <mergeCell ref="A231:J231"/>
    <mergeCell ref="E233:F233"/>
    <mergeCell ref="H233:J233"/>
    <mergeCell ref="D236:F236"/>
    <mergeCell ref="H236:H237"/>
    <mergeCell ref="I236:I237"/>
    <mergeCell ref="A237:A238"/>
    <mergeCell ref="B237:G237"/>
    <mergeCell ref="J225:J226"/>
    <mergeCell ref="A226:A228"/>
    <mergeCell ref="B226:C226"/>
    <mergeCell ref="D226:E226"/>
    <mergeCell ref="B227:C227"/>
    <mergeCell ref="D227:E227"/>
    <mergeCell ref="H227:H228"/>
    <mergeCell ref="I227:J228"/>
    <mergeCell ref="B228:C228"/>
    <mergeCell ref="D228:E228"/>
    <mergeCell ref="A219:J219"/>
    <mergeCell ref="A220:J220"/>
    <mergeCell ref="D223:F223"/>
    <mergeCell ref="H223:H224"/>
    <mergeCell ref="I223:I224"/>
    <mergeCell ref="A224:A225"/>
    <mergeCell ref="B224:G224"/>
    <mergeCell ref="B225:G225"/>
    <mergeCell ref="H225:H226"/>
    <mergeCell ref="I225:I226"/>
    <mergeCell ref="J215:J216"/>
    <mergeCell ref="A216:A218"/>
    <mergeCell ref="B216:C216"/>
    <mergeCell ref="D216:E216"/>
    <mergeCell ref="B217:C217"/>
    <mergeCell ref="D217:E217"/>
    <mergeCell ref="H217:H218"/>
    <mergeCell ref="I217:J218"/>
    <mergeCell ref="B218:C218"/>
    <mergeCell ref="D218:E218"/>
    <mergeCell ref="E210:F210"/>
    <mergeCell ref="H210:J210"/>
    <mergeCell ref="D213:F213"/>
    <mergeCell ref="H213:H214"/>
    <mergeCell ref="I213:I214"/>
    <mergeCell ref="A214:A215"/>
    <mergeCell ref="B214:G214"/>
    <mergeCell ref="B215:G215"/>
    <mergeCell ref="H215:H216"/>
    <mergeCell ref="I215:I216"/>
    <mergeCell ref="I204:J205"/>
    <mergeCell ref="B205:C205"/>
    <mergeCell ref="D205:E205"/>
    <mergeCell ref="A206:J206"/>
    <mergeCell ref="A207:J207"/>
    <mergeCell ref="A208:J208"/>
    <mergeCell ref="B202:G202"/>
    <mergeCell ref="H202:H203"/>
    <mergeCell ref="I202:I203"/>
    <mergeCell ref="J202:J203"/>
    <mergeCell ref="A203:A205"/>
    <mergeCell ref="B203:C203"/>
    <mergeCell ref="D203:E203"/>
    <mergeCell ref="B204:C204"/>
    <mergeCell ref="D204:E204"/>
    <mergeCell ref="H204:H205"/>
    <mergeCell ref="I194:J195"/>
    <mergeCell ref="B195:C195"/>
    <mergeCell ref="D195:E195"/>
    <mergeCell ref="A196:J196"/>
    <mergeCell ref="A197:J197"/>
    <mergeCell ref="D200:F200"/>
    <mergeCell ref="H200:H201"/>
    <mergeCell ref="I200:I201"/>
    <mergeCell ref="A201:A202"/>
    <mergeCell ref="B201:G201"/>
    <mergeCell ref="B192:G192"/>
    <mergeCell ref="H192:H193"/>
    <mergeCell ref="I192:I193"/>
    <mergeCell ref="J192:J193"/>
    <mergeCell ref="A193:A195"/>
    <mergeCell ref="B193:C193"/>
    <mergeCell ref="D193:E193"/>
    <mergeCell ref="B194:C194"/>
    <mergeCell ref="D194:E194"/>
    <mergeCell ref="H194:H195"/>
    <mergeCell ref="A183:J183"/>
    <mergeCell ref="A184:J184"/>
    <mergeCell ref="A185:J185"/>
    <mergeCell ref="E187:F187"/>
    <mergeCell ref="H187:J187"/>
    <mergeCell ref="D190:F190"/>
    <mergeCell ref="H190:H191"/>
    <mergeCell ref="I190:I191"/>
    <mergeCell ref="A191:A192"/>
    <mergeCell ref="B191:G191"/>
    <mergeCell ref="J179:J180"/>
    <mergeCell ref="A180:A182"/>
    <mergeCell ref="B180:C180"/>
    <mergeCell ref="D180:E180"/>
    <mergeCell ref="B181:C181"/>
    <mergeCell ref="D181:E181"/>
    <mergeCell ref="H181:H182"/>
    <mergeCell ref="I181:J182"/>
    <mergeCell ref="B182:C182"/>
    <mergeCell ref="D182:E182"/>
    <mergeCell ref="A173:J173"/>
    <mergeCell ref="A174:J174"/>
    <mergeCell ref="D177:F177"/>
    <mergeCell ref="H177:H178"/>
    <mergeCell ref="I177:I178"/>
    <mergeCell ref="A178:A179"/>
    <mergeCell ref="B178:G178"/>
    <mergeCell ref="B179:G179"/>
    <mergeCell ref="H179:H180"/>
    <mergeCell ref="I179:I180"/>
    <mergeCell ref="J169:J170"/>
    <mergeCell ref="A170:A172"/>
    <mergeCell ref="B170:C170"/>
    <mergeCell ref="D170:E170"/>
    <mergeCell ref="B171:C171"/>
    <mergeCell ref="D171:E171"/>
    <mergeCell ref="H171:H172"/>
    <mergeCell ref="I171:J172"/>
    <mergeCell ref="B172:C172"/>
    <mergeCell ref="D172:E172"/>
    <mergeCell ref="E164:F164"/>
    <mergeCell ref="H164:J164"/>
    <mergeCell ref="D167:F167"/>
    <mergeCell ref="H167:H168"/>
    <mergeCell ref="I167:I168"/>
    <mergeCell ref="A168:A169"/>
    <mergeCell ref="B168:G168"/>
    <mergeCell ref="B169:G169"/>
    <mergeCell ref="H169:H170"/>
    <mergeCell ref="I169:I170"/>
    <mergeCell ref="I158:J159"/>
    <mergeCell ref="B159:C159"/>
    <mergeCell ref="D159:E159"/>
    <mergeCell ref="A160:J160"/>
    <mergeCell ref="A161:J161"/>
    <mergeCell ref="A162:J162"/>
    <mergeCell ref="B156:G156"/>
    <mergeCell ref="H156:H157"/>
    <mergeCell ref="I156:I157"/>
    <mergeCell ref="J156:J157"/>
    <mergeCell ref="A157:A159"/>
    <mergeCell ref="B157:C157"/>
    <mergeCell ref="D157:E157"/>
    <mergeCell ref="B158:C158"/>
    <mergeCell ref="D158:E158"/>
    <mergeCell ref="H158:H159"/>
    <mergeCell ref="I148:J149"/>
    <mergeCell ref="B149:C149"/>
    <mergeCell ref="D149:E149"/>
    <mergeCell ref="A150:J150"/>
    <mergeCell ref="A151:J151"/>
    <mergeCell ref="D154:F154"/>
    <mergeCell ref="H154:H155"/>
    <mergeCell ref="I154:I155"/>
    <mergeCell ref="A155:A156"/>
    <mergeCell ref="B155:G155"/>
    <mergeCell ref="B146:G146"/>
    <mergeCell ref="H146:H147"/>
    <mergeCell ref="I146:I147"/>
    <mergeCell ref="J146:J147"/>
    <mergeCell ref="A147:A149"/>
    <mergeCell ref="B147:C147"/>
    <mergeCell ref="D147:E147"/>
    <mergeCell ref="B148:C148"/>
    <mergeCell ref="D148:E148"/>
    <mergeCell ref="H148:H149"/>
    <mergeCell ref="A137:J137"/>
    <mergeCell ref="A138:J138"/>
    <mergeCell ref="A139:J139"/>
    <mergeCell ref="E141:F141"/>
    <mergeCell ref="H141:J141"/>
    <mergeCell ref="D144:F144"/>
    <mergeCell ref="H144:H145"/>
    <mergeCell ref="I144:I145"/>
    <mergeCell ref="A145:A146"/>
    <mergeCell ref="B145:G145"/>
    <mergeCell ref="J133:J134"/>
    <mergeCell ref="A134:A136"/>
    <mergeCell ref="B134:C134"/>
    <mergeCell ref="D134:E134"/>
    <mergeCell ref="B135:C135"/>
    <mergeCell ref="D135:E135"/>
    <mergeCell ref="H135:H136"/>
    <mergeCell ref="I135:J136"/>
    <mergeCell ref="B136:C136"/>
    <mergeCell ref="D136:E136"/>
    <mergeCell ref="A127:J127"/>
    <mergeCell ref="A128:J128"/>
    <mergeCell ref="D131:F131"/>
    <mergeCell ref="H131:H132"/>
    <mergeCell ref="I131:I132"/>
    <mergeCell ref="A132:A133"/>
    <mergeCell ref="B132:G132"/>
    <mergeCell ref="B133:G133"/>
    <mergeCell ref="H133:H134"/>
    <mergeCell ref="I133:I134"/>
    <mergeCell ref="J123:J124"/>
    <mergeCell ref="A124:A126"/>
    <mergeCell ref="B124:C124"/>
    <mergeCell ref="D124:E124"/>
    <mergeCell ref="B125:C125"/>
    <mergeCell ref="D125:E125"/>
    <mergeCell ref="H125:H126"/>
    <mergeCell ref="I125:J126"/>
    <mergeCell ref="B126:C126"/>
    <mergeCell ref="D126:E126"/>
    <mergeCell ref="E118:F118"/>
    <mergeCell ref="H118:J118"/>
    <mergeCell ref="D121:F121"/>
    <mergeCell ref="H121:H122"/>
    <mergeCell ref="I121:I122"/>
    <mergeCell ref="A122:A123"/>
    <mergeCell ref="B122:G122"/>
    <mergeCell ref="B123:G123"/>
    <mergeCell ref="H123:H124"/>
    <mergeCell ref="I123:I124"/>
    <mergeCell ref="I112:J113"/>
    <mergeCell ref="B113:C113"/>
    <mergeCell ref="D113:E113"/>
    <mergeCell ref="A114:J114"/>
    <mergeCell ref="A115:J115"/>
    <mergeCell ref="A116:J116"/>
    <mergeCell ref="B110:G110"/>
    <mergeCell ref="H110:H111"/>
    <mergeCell ref="I110:I111"/>
    <mergeCell ref="J110:J111"/>
    <mergeCell ref="A111:A113"/>
    <mergeCell ref="B111:C111"/>
    <mergeCell ref="D111:E111"/>
    <mergeCell ref="B112:C112"/>
    <mergeCell ref="D112:E112"/>
    <mergeCell ref="H112:H113"/>
    <mergeCell ref="I102:J103"/>
    <mergeCell ref="B103:C103"/>
    <mergeCell ref="D103:E103"/>
    <mergeCell ref="A104:J104"/>
    <mergeCell ref="A105:J105"/>
    <mergeCell ref="D108:F108"/>
    <mergeCell ref="H108:H109"/>
    <mergeCell ref="I108:I109"/>
    <mergeCell ref="A109:A110"/>
    <mergeCell ref="B109:G109"/>
    <mergeCell ref="B100:G100"/>
    <mergeCell ref="H100:H101"/>
    <mergeCell ref="I100:I101"/>
    <mergeCell ref="J100:J101"/>
    <mergeCell ref="A101:A103"/>
    <mergeCell ref="B101:C101"/>
    <mergeCell ref="D101:E101"/>
    <mergeCell ref="B102:C102"/>
    <mergeCell ref="D102:E102"/>
    <mergeCell ref="H102:H103"/>
    <mergeCell ref="A91:J91"/>
    <mergeCell ref="A92:J92"/>
    <mergeCell ref="A93:J93"/>
    <mergeCell ref="E95:F95"/>
    <mergeCell ref="H95:J95"/>
    <mergeCell ref="D98:F98"/>
    <mergeCell ref="H98:H99"/>
    <mergeCell ref="I98:I99"/>
    <mergeCell ref="A99:A100"/>
    <mergeCell ref="B99:G99"/>
    <mergeCell ref="J87:J88"/>
    <mergeCell ref="A88:A90"/>
    <mergeCell ref="B88:C88"/>
    <mergeCell ref="D88:E88"/>
    <mergeCell ref="B89:C89"/>
    <mergeCell ref="D89:E89"/>
    <mergeCell ref="H89:H90"/>
    <mergeCell ref="I89:J90"/>
    <mergeCell ref="B90:C90"/>
    <mergeCell ref="D90:E90"/>
    <mergeCell ref="A81:J81"/>
    <mergeCell ref="A82:J82"/>
    <mergeCell ref="D85:F85"/>
    <mergeCell ref="H85:H86"/>
    <mergeCell ref="I85:I86"/>
    <mergeCell ref="A86:A87"/>
    <mergeCell ref="B86:G86"/>
    <mergeCell ref="B87:G87"/>
    <mergeCell ref="H87:H88"/>
    <mergeCell ref="I87:I88"/>
    <mergeCell ref="J77:J78"/>
    <mergeCell ref="A78:A80"/>
    <mergeCell ref="B78:C78"/>
    <mergeCell ref="D78:E78"/>
    <mergeCell ref="B79:C79"/>
    <mergeCell ref="D79:E79"/>
    <mergeCell ref="H79:H80"/>
    <mergeCell ref="I79:J80"/>
    <mergeCell ref="B80:C80"/>
    <mergeCell ref="D80:E80"/>
    <mergeCell ref="E72:F72"/>
    <mergeCell ref="H72:J72"/>
    <mergeCell ref="D75:F75"/>
    <mergeCell ref="H75:H76"/>
    <mergeCell ref="I75:I76"/>
    <mergeCell ref="A76:A77"/>
    <mergeCell ref="B76:G76"/>
    <mergeCell ref="B77:G77"/>
    <mergeCell ref="H77:H78"/>
    <mergeCell ref="I77:I78"/>
    <mergeCell ref="I66:J67"/>
    <mergeCell ref="B67:C67"/>
    <mergeCell ref="D67:E67"/>
    <mergeCell ref="A68:J68"/>
    <mergeCell ref="A69:J69"/>
    <mergeCell ref="A70:J70"/>
    <mergeCell ref="B64:G64"/>
    <mergeCell ref="H64:H65"/>
    <mergeCell ref="I64:I65"/>
    <mergeCell ref="J64:J65"/>
    <mergeCell ref="A65:A67"/>
    <mergeCell ref="B65:C65"/>
    <mergeCell ref="D65:E65"/>
    <mergeCell ref="B66:C66"/>
    <mergeCell ref="D66:E66"/>
    <mergeCell ref="H66:H67"/>
    <mergeCell ref="I56:J57"/>
    <mergeCell ref="B57:C57"/>
    <mergeCell ref="D57:E57"/>
    <mergeCell ref="A58:J58"/>
    <mergeCell ref="A59:J59"/>
    <mergeCell ref="D62:F62"/>
    <mergeCell ref="H62:H63"/>
    <mergeCell ref="I62:I63"/>
    <mergeCell ref="A63:A64"/>
    <mergeCell ref="B63:G63"/>
    <mergeCell ref="B54:G54"/>
    <mergeCell ref="H54:H55"/>
    <mergeCell ref="I54:I55"/>
    <mergeCell ref="J54:J55"/>
    <mergeCell ref="A55:A57"/>
    <mergeCell ref="B55:C55"/>
    <mergeCell ref="D55:E55"/>
    <mergeCell ref="B56:C56"/>
    <mergeCell ref="D56:E56"/>
    <mergeCell ref="H56:H57"/>
    <mergeCell ref="A45:J45"/>
    <mergeCell ref="A46:J46"/>
    <mergeCell ref="A47:J47"/>
    <mergeCell ref="E49:F49"/>
    <mergeCell ref="H49:J49"/>
    <mergeCell ref="D52:F52"/>
    <mergeCell ref="H52:H53"/>
    <mergeCell ref="I52:I53"/>
    <mergeCell ref="A53:A54"/>
    <mergeCell ref="B53:G53"/>
    <mergeCell ref="J41:J42"/>
    <mergeCell ref="A42:A44"/>
    <mergeCell ref="B42:C42"/>
    <mergeCell ref="D42:E42"/>
    <mergeCell ref="B43:C43"/>
    <mergeCell ref="D43:E43"/>
    <mergeCell ref="H43:H44"/>
    <mergeCell ref="I43:J44"/>
    <mergeCell ref="B44:C44"/>
    <mergeCell ref="D44:E44"/>
    <mergeCell ref="A35:J35"/>
    <mergeCell ref="A36:J36"/>
    <mergeCell ref="D39:F39"/>
    <mergeCell ref="H39:H40"/>
    <mergeCell ref="I39:I40"/>
    <mergeCell ref="A40:A41"/>
    <mergeCell ref="B40:G40"/>
    <mergeCell ref="B41:G41"/>
    <mergeCell ref="H41:H42"/>
    <mergeCell ref="I41:I42"/>
    <mergeCell ref="J31:J32"/>
    <mergeCell ref="A32:A34"/>
    <mergeCell ref="B32:C32"/>
    <mergeCell ref="D32:E32"/>
    <mergeCell ref="B33:C33"/>
    <mergeCell ref="D33:E33"/>
    <mergeCell ref="H33:H34"/>
    <mergeCell ref="I33:J34"/>
    <mergeCell ref="B34:C34"/>
    <mergeCell ref="D34:E34"/>
    <mergeCell ref="D29:F29"/>
    <mergeCell ref="H29:H30"/>
    <mergeCell ref="I29:I30"/>
    <mergeCell ref="A30:A31"/>
    <mergeCell ref="B30:G30"/>
    <mergeCell ref="B31:G31"/>
    <mergeCell ref="H31:H32"/>
    <mergeCell ref="I31:I32"/>
    <mergeCell ref="D21:E21"/>
    <mergeCell ref="A22:J22"/>
    <mergeCell ref="A23:J23"/>
    <mergeCell ref="A24:J24"/>
    <mergeCell ref="E26:F26"/>
    <mergeCell ref="H26:J26"/>
    <mergeCell ref="I18:I19"/>
    <mergeCell ref="J18:J19"/>
    <mergeCell ref="A19:A21"/>
    <mergeCell ref="B19:C19"/>
    <mergeCell ref="D19:E19"/>
    <mergeCell ref="B20:C20"/>
    <mergeCell ref="D20:E20"/>
    <mergeCell ref="H20:H21"/>
    <mergeCell ref="I20:J21"/>
    <mergeCell ref="B21:C21"/>
    <mergeCell ref="D11:E11"/>
    <mergeCell ref="A12:J12"/>
    <mergeCell ref="A13:J13"/>
    <mergeCell ref="D16:F16"/>
    <mergeCell ref="H16:H17"/>
    <mergeCell ref="I16:I17"/>
    <mergeCell ref="A17:A18"/>
    <mergeCell ref="B17:G17"/>
    <mergeCell ref="B18:G18"/>
    <mergeCell ref="H18:H19"/>
    <mergeCell ref="I8:I9"/>
    <mergeCell ref="J8:J9"/>
    <mergeCell ref="A9:A11"/>
    <mergeCell ref="B9:C9"/>
    <mergeCell ref="D9:E9"/>
    <mergeCell ref="B10:C10"/>
    <mergeCell ref="D10:E10"/>
    <mergeCell ref="H10:H11"/>
    <mergeCell ref="I10:J11"/>
    <mergeCell ref="B11:C11"/>
    <mergeCell ref="A1:J1"/>
    <mergeCell ref="E3:F3"/>
    <mergeCell ref="H3:J3"/>
    <mergeCell ref="D6:F6"/>
    <mergeCell ref="H6:H7"/>
    <mergeCell ref="I6:I7"/>
    <mergeCell ref="A7:A8"/>
    <mergeCell ref="B7:G7"/>
    <mergeCell ref="B8:G8"/>
    <mergeCell ref="H8:H9"/>
  </mergeCells>
  <phoneticPr fontId="1"/>
  <pageMargins left="0.78740157480314965" right="0.78740157480314965" top="0.78740157480314965" bottom="0.78740157480314965" header="0.31496062992125984" footer="0.31496062992125984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68"/>
  <sheetViews>
    <sheetView showGridLines="0" topLeftCell="B1" zoomScaleNormal="100" workbookViewId="0">
      <pane ySplit="11" topLeftCell="A12" activePane="bottomLeft" state="frozen"/>
      <selection activeCell="B1" sqref="B1"/>
      <selection pane="bottomLeft" activeCell="B1" sqref="B1:L1"/>
    </sheetView>
  </sheetViews>
  <sheetFormatPr defaultColWidth="9" defaultRowHeight="13"/>
  <cols>
    <col min="1" max="1" width="0" style="1" hidden="1" customWidth="1"/>
    <col min="2" max="2" width="3.33203125" style="1" customWidth="1"/>
    <col min="3" max="5" width="3.58203125" style="1" customWidth="1"/>
    <col min="6" max="6" width="5.75" style="1" customWidth="1"/>
    <col min="7" max="7" width="19.5" style="1" customWidth="1"/>
    <col min="8" max="8" width="3.5" style="1" bestFit="1" customWidth="1"/>
    <col min="9" max="10" width="2.58203125" style="1" customWidth="1"/>
    <col min="11" max="11" width="9.5" style="1" bestFit="1" customWidth="1"/>
    <col min="12" max="12" width="12.25" style="1" customWidth="1"/>
    <col min="13" max="14" width="5.5" style="1" bestFit="1" customWidth="1"/>
    <col min="15" max="15" width="9.5" style="1" hidden="1" customWidth="1"/>
    <col min="16" max="16384" width="9" style="1"/>
  </cols>
  <sheetData>
    <row r="1" spans="1:15" ht="16.5">
      <c r="B1" s="78" t="s">
        <v>315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9">
        <f>はじめに!B4</f>
        <v>1</v>
      </c>
      <c r="N1" s="79"/>
    </row>
    <row r="3" spans="1:15" ht="20.149999999999999" customHeight="1">
      <c r="B3" s="80" t="s">
        <v>28</v>
      </c>
      <c r="C3" s="80"/>
      <c r="D3" s="80"/>
      <c r="E3" s="80"/>
      <c r="F3" s="72" t="str">
        <f>'（様式２）年間指導計画書（記入用）'!F3</f>
        <v>〇〇〇立〇〇小学校</v>
      </c>
      <c r="G3" s="72"/>
      <c r="H3" s="72"/>
      <c r="I3" s="11"/>
      <c r="K3" s="13" t="s">
        <v>25</v>
      </c>
      <c r="L3" s="72" t="str">
        <f>'（様式２）年間指導計画書（記入用）'!L3</f>
        <v>〇〇　〇〇</v>
      </c>
      <c r="M3" s="72"/>
      <c r="N3" s="10" t="s">
        <v>26</v>
      </c>
    </row>
    <row r="4" spans="1:15" ht="20.149999999999999" customHeight="1"/>
    <row r="5" spans="1:15" ht="20.149999999999999" customHeight="1">
      <c r="B5" s="81" t="s">
        <v>22</v>
      </c>
      <c r="C5" s="81"/>
      <c r="D5" s="81"/>
      <c r="E5" s="81"/>
      <c r="F5" s="81"/>
      <c r="G5" s="9" t="str">
        <f>'（様式２）年間指導計画書（記入用）'!G5</f>
        <v>〇〇　〇〇</v>
      </c>
      <c r="H5" s="10" t="s">
        <v>21</v>
      </c>
      <c r="I5" s="11"/>
      <c r="K5" s="13" t="s">
        <v>23</v>
      </c>
      <c r="L5" s="72" t="str">
        <f>'（様式２）年間指導計画書（記入用）'!L5</f>
        <v>〇〇　〇〇</v>
      </c>
      <c r="M5" s="72"/>
      <c r="N5" s="10" t="s">
        <v>21</v>
      </c>
    </row>
    <row r="6" spans="1:15" ht="20.149999999999999" customHeight="1"/>
    <row r="7" spans="1:15" ht="20.149999999999999" customHeight="1">
      <c r="B7" s="81" t="s">
        <v>24</v>
      </c>
      <c r="C7" s="81"/>
      <c r="D7" s="81"/>
      <c r="E7" s="81"/>
      <c r="F7" s="81"/>
      <c r="G7" s="9" t="str">
        <f>'（様式２）年間指導計画書（記入用）'!G7</f>
        <v>〇〇　〇〇</v>
      </c>
      <c r="H7" s="10" t="s">
        <v>21</v>
      </c>
      <c r="I7" s="11"/>
      <c r="N7" s="11"/>
    </row>
    <row r="8" spans="1:15" ht="20.149999999999999" customHeight="1">
      <c r="G8" s="12"/>
      <c r="H8" s="11"/>
      <c r="I8" s="11"/>
      <c r="L8" s="2"/>
      <c r="M8" s="2"/>
      <c r="N8" s="11"/>
    </row>
    <row r="9" spans="1:15" ht="20.149999999999999" customHeight="1">
      <c r="B9" s="1" t="s">
        <v>27</v>
      </c>
    </row>
    <row r="10" spans="1:15" ht="18.75" customHeight="1">
      <c r="B10" s="57" t="s">
        <v>5</v>
      </c>
      <c r="C10" s="68" t="s">
        <v>18</v>
      </c>
      <c r="D10" s="69"/>
      <c r="E10" s="70"/>
      <c r="F10" s="68" t="s">
        <v>3</v>
      </c>
      <c r="G10" s="69"/>
      <c r="H10" s="69"/>
      <c r="I10" s="69"/>
      <c r="J10" s="70"/>
      <c r="K10" s="74" t="s">
        <v>268</v>
      </c>
      <c r="L10" s="75"/>
      <c r="M10" s="52" t="s">
        <v>19</v>
      </c>
      <c r="N10" s="52"/>
      <c r="O10" s="3" t="s">
        <v>77</v>
      </c>
    </row>
    <row r="11" spans="1:15" ht="18.75" customHeight="1">
      <c r="A11" s="1">
        <f>はじめに!$B$8</f>
        <v>35</v>
      </c>
      <c r="B11" s="57"/>
      <c r="C11" s="71"/>
      <c r="D11" s="72"/>
      <c r="E11" s="73"/>
      <c r="F11" s="71"/>
      <c r="G11" s="72"/>
      <c r="H11" s="72"/>
      <c r="I11" s="72"/>
      <c r="J11" s="73"/>
      <c r="K11" s="76"/>
      <c r="L11" s="77"/>
      <c r="M11" s="7" t="s">
        <v>15</v>
      </c>
      <c r="N11" s="7" t="s">
        <v>29</v>
      </c>
      <c r="O11" s="3" t="s">
        <v>78</v>
      </c>
    </row>
    <row r="12" spans="1:15" ht="18.649999999999999" customHeight="1">
      <c r="A12" s="1">
        <v>1</v>
      </c>
      <c r="B12" s="7">
        <f>IF(A12&lt;$A$11,A12,"")</f>
        <v>1</v>
      </c>
      <c r="C12" s="14" t="str">
        <f>IF(B12="","",VLOOKUP($B12,'校内研修記録簿（前期）時刻と所見のみ'!$M$5:$T$575,2,FALSE))</f>
        <v/>
      </c>
      <c r="D12" s="16" t="str">
        <f>IF(B12="","",VLOOKUP($B12,'校内研修記録簿（前期）時刻と所見のみ'!$M$5:$T$575,3,FALSE))</f>
        <v/>
      </c>
      <c r="E12" s="15" t="str">
        <f>IF(B12="","",VLOOKUP($B12,'校内研修記録簿（前期）時刻と所見のみ'!$M$5:$T$575,4,FALSE))</f>
        <v/>
      </c>
      <c r="F12" s="60" t="str">
        <f>IF(B12="","",VLOOKUP($B12,'校内研修記録簿（前期）時刻と所見のみ'!$M$5:$T$575,5,FALSE))</f>
        <v/>
      </c>
      <c r="G12" s="60"/>
      <c r="H12" s="60"/>
      <c r="I12" s="60"/>
      <c r="J12" s="60"/>
      <c r="K12" s="126">
        <f>IF(B12="","",VLOOKUP($B12,'校内研修記録簿（前期）時刻と所見のみ'!$M$5:$T$575,6,FALSE))</f>
        <v>0</v>
      </c>
      <c r="L12" s="126"/>
      <c r="M12" s="33" t="str">
        <f>IF(B12="","",VLOOKUP($B12,'校内研修記録簿（前期）時刻と所見のみ'!$M$5:$T$575,7,FALSE))</f>
        <v/>
      </c>
      <c r="N12" s="33" t="str">
        <f>IF(B12="","",VLOOKUP($B12,'校内研修記録簿（前期）時刻と所見のみ'!$M$5:$T$575,8,FALSE))</f>
        <v/>
      </c>
      <c r="O12" s="3" t="str">
        <f>IF(B12="","",VLOOKUP(B12,'校内研修記録簿（前期）時刻と所見のみ'!$M$5:$V$575,9))</f>
        <v/>
      </c>
    </row>
    <row r="13" spans="1:15" ht="18.649999999999999" customHeight="1">
      <c r="A13" s="1">
        <v>2</v>
      </c>
      <c r="B13" s="7">
        <f t="shared" ref="B13:B61" si="0">IF(A13&lt;$A$11,A13,"")</f>
        <v>2</v>
      </c>
      <c r="C13" s="14" t="str">
        <f>IF(B13="","",VLOOKUP($B13,'校内研修記録簿（前期）時刻と所見のみ'!$M$5:$T$575,2,FALSE))</f>
        <v/>
      </c>
      <c r="D13" s="16" t="str">
        <f>IF(B13="","",VLOOKUP($B13,'校内研修記録簿（前期）時刻と所見のみ'!$M$5:$T$575,3,FALSE))</f>
        <v/>
      </c>
      <c r="E13" s="15" t="str">
        <f>IF(B13="","",VLOOKUP($B13,'校内研修記録簿（前期）時刻と所見のみ'!$M$5:$T$575,4,FALSE))</f>
        <v/>
      </c>
      <c r="F13" s="60" t="str">
        <f>IF(B13="","",VLOOKUP($B13,'校内研修記録簿（前期）時刻と所見のみ'!$M$5:$T$575,5,FALSE))</f>
        <v/>
      </c>
      <c r="G13" s="60"/>
      <c r="H13" s="60"/>
      <c r="I13" s="60"/>
      <c r="J13" s="60"/>
      <c r="K13" s="126">
        <f>IF(B13="","",VLOOKUP($B13,'校内研修記録簿（前期）時刻と所見のみ'!$M$5:$T$575,6,FALSE))</f>
        <v>0</v>
      </c>
      <c r="L13" s="126"/>
      <c r="M13" s="33" t="str">
        <f>IF(B13="","",VLOOKUP($B13,'校内研修記録簿（前期）時刻と所見のみ'!$M$5:$T$575,7,FALSE))</f>
        <v/>
      </c>
      <c r="N13" s="33" t="str">
        <f>IF(B13="","",VLOOKUP($B13,'校内研修記録簿（前期）時刻と所見のみ'!$M$5:$T$575,8,FALSE))</f>
        <v/>
      </c>
      <c r="O13" s="3" t="str">
        <f>IF(B13="","",VLOOKUP(B13,'校内研修記録簿（前期）時刻と所見のみ'!$M$5:$V$575,9))</f>
        <v/>
      </c>
    </row>
    <row r="14" spans="1:15" ht="18.649999999999999" customHeight="1">
      <c r="A14" s="1">
        <v>3</v>
      </c>
      <c r="B14" s="7">
        <f t="shared" si="0"/>
        <v>3</v>
      </c>
      <c r="C14" s="14" t="str">
        <f>IF(B14="","",VLOOKUP($B14,'校内研修記録簿（前期）時刻と所見のみ'!$M$5:$T$575,2,FALSE))</f>
        <v/>
      </c>
      <c r="D14" s="16" t="str">
        <f>IF(B14="","",VLOOKUP($B14,'校内研修記録簿（前期）時刻と所見のみ'!$M$5:$T$575,3,FALSE))</f>
        <v/>
      </c>
      <c r="E14" s="15" t="str">
        <f>IF(B14="","",VLOOKUP($B14,'校内研修記録簿（前期）時刻と所見のみ'!$M$5:$T$575,4,FALSE))</f>
        <v/>
      </c>
      <c r="F14" s="60" t="str">
        <f>IF(B14="","",VLOOKUP($B14,'校内研修記録簿（前期）時刻と所見のみ'!$M$5:$T$575,5,FALSE))</f>
        <v/>
      </c>
      <c r="G14" s="60"/>
      <c r="H14" s="60"/>
      <c r="I14" s="60"/>
      <c r="J14" s="60"/>
      <c r="K14" s="126">
        <f>IF(B14="","",VLOOKUP($B14,'校内研修記録簿（前期）時刻と所見のみ'!$M$5:$T$575,6,FALSE))</f>
        <v>0</v>
      </c>
      <c r="L14" s="126"/>
      <c r="M14" s="33" t="str">
        <f>IF(B14="","",VLOOKUP($B14,'校内研修記録簿（前期）時刻と所見のみ'!$M$5:$T$575,7,FALSE))</f>
        <v/>
      </c>
      <c r="N14" s="33" t="str">
        <f>IF(B14="","",VLOOKUP($B14,'校内研修記録簿（前期）時刻と所見のみ'!$M$5:$T$575,8,FALSE))</f>
        <v/>
      </c>
      <c r="O14" s="3" t="str">
        <f>IF(B14="","",VLOOKUP(B14,'校内研修記録簿（前期）時刻と所見のみ'!$M$5:$V$575,9))</f>
        <v/>
      </c>
    </row>
    <row r="15" spans="1:15" ht="18.649999999999999" customHeight="1">
      <c r="A15" s="1">
        <v>4</v>
      </c>
      <c r="B15" s="7">
        <f t="shared" si="0"/>
        <v>4</v>
      </c>
      <c r="C15" s="14" t="str">
        <f>IF(B15="","",VLOOKUP($B15,'校内研修記録簿（前期）時刻と所見のみ'!$M$5:$T$575,2,FALSE))</f>
        <v/>
      </c>
      <c r="D15" s="16" t="str">
        <f>IF(B15="","",VLOOKUP($B15,'校内研修記録簿（前期）時刻と所見のみ'!$M$5:$T$575,3,FALSE))</f>
        <v/>
      </c>
      <c r="E15" s="15" t="str">
        <f>IF(B15="","",VLOOKUP($B15,'校内研修記録簿（前期）時刻と所見のみ'!$M$5:$T$575,4,FALSE))</f>
        <v/>
      </c>
      <c r="F15" s="60" t="str">
        <f>IF(B15="","",VLOOKUP($B15,'校内研修記録簿（前期）時刻と所見のみ'!$M$5:$T$575,5,FALSE))</f>
        <v/>
      </c>
      <c r="G15" s="60"/>
      <c r="H15" s="60"/>
      <c r="I15" s="60"/>
      <c r="J15" s="60"/>
      <c r="K15" s="126">
        <f>IF(B15="","",VLOOKUP($B15,'校内研修記録簿（前期）時刻と所見のみ'!$M$5:$T$575,6,FALSE))</f>
        <v>0</v>
      </c>
      <c r="L15" s="126"/>
      <c r="M15" s="33" t="str">
        <f>IF(B15="","",VLOOKUP($B15,'校内研修記録簿（前期）時刻と所見のみ'!$M$5:$T$575,7,FALSE))</f>
        <v/>
      </c>
      <c r="N15" s="33" t="str">
        <f>IF(B15="","",VLOOKUP($B15,'校内研修記録簿（前期）時刻と所見のみ'!$M$5:$T$575,8,FALSE))</f>
        <v/>
      </c>
      <c r="O15" s="3" t="str">
        <f>IF(B15="","",VLOOKUP(B15,'校内研修記録簿（前期）時刻と所見のみ'!$M$5:$V$575,9))</f>
        <v/>
      </c>
    </row>
    <row r="16" spans="1:15" ht="18.649999999999999" customHeight="1">
      <c r="A16" s="1">
        <v>5</v>
      </c>
      <c r="B16" s="7">
        <f t="shared" si="0"/>
        <v>5</v>
      </c>
      <c r="C16" s="14" t="str">
        <f>IF(B16="","",VLOOKUP($B16,'校内研修記録簿（前期）時刻と所見のみ'!$M$5:$T$575,2,FALSE))</f>
        <v/>
      </c>
      <c r="D16" s="16" t="str">
        <f>IF(B16="","",VLOOKUP($B16,'校内研修記録簿（前期）時刻と所見のみ'!$M$5:$T$575,3,FALSE))</f>
        <v/>
      </c>
      <c r="E16" s="15" t="str">
        <f>IF(B16="","",VLOOKUP($B16,'校内研修記録簿（前期）時刻と所見のみ'!$M$5:$T$575,4,FALSE))</f>
        <v/>
      </c>
      <c r="F16" s="60" t="str">
        <f>IF(B16="","",VLOOKUP($B16,'校内研修記録簿（前期）時刻と所見のみ'!$M$5:$T$575,5,FALSE))</f>
        <v/>
      </c>
      <c r="G16" s="60"/>
      <c r="H16" s="60"/>
      <c r="I16" s="60"/>
      <c r="J16" s="60"/>
      <c r="K16" s="126">
        <f>IF(B16="","",VLOOKUP($B16,'校内研修記録簿（前期）時刻と所見のみ'!$M$5:$T$575,6,FALSE))</f>
        <v>0</v>
      </c>
      <c r="L16" s="126"/>
      <c r="M16" s="33" t="str">
        <f>IF(B16="","",VLOOKUP($B16,'校内研修記録簿（前期）時刻と所見のみ'!$M$5:$T$575,7,FALSE))</f>
        <v/>
      </c>
      <c r="N16" s="33" t="str">
        <f>IF(B16="","",VLOOKUP($B16,'校内研修記録簿（前期）時刻と所見のみ'!$M$5:$T$575,8,FALSE))</f>
        <v/>
      </c>
      <c r="O16" s="3" t="str">
        <f>IF(B16="","",VLOOKUP(B16,'校内研修記録簿（前期）時刻と所見のみ'!$M$5:$V$575,9))</f>
        <v/>
      </c>
    </row>
    <row r="17" spans="1:15" ht="18.649999999999999" customHeight="1">
      <c r="A17" s="1">
        <v>6</v>
      </c>
      <c r="B17" s="7">
        <f t="shared" si="0"/>
        <v>6</v>
      </c>
      <c r="C17" s="14" t="str">
        <f>IF(B17="","",VLOOKUP($B17,'校内研修記録簿（前期）時刻と所見のみ'!$M$5:$T$575,2,FALSE))</f>
        <v/>
      </c>
      <c r="D17" s="16" t="str">
        <f>IF(B17="","",VLOOKUP($B17,'校内研修記録簿（前期）時刻と所見のみ'!$M$5:$T$575,3,FALSE))</f>
        <v/>
      </c>
      <c r="E17" s="15" t="str">
        <f>IF(B17="","",VLOOKUP($B17,'校内研修記録簿（前期）時刻と所見のみ'!$M$5:$T$575,4,FALSE))</f>
        <v/>
      </c>
      <c r="F17" s="60" t="str">
        <f>IF(B17="","",VLOOKUP($B17,'校内研修記録簿（前期）時刻と所見のみ'!$M$5:$T$575,5,FALSE))</f>
        <v/>
      </c>
      <c r="G17" s="60"/>
      <c r="H17" s="60"/>
      <c r="I17" s="60"/>
      <c r="J17" s="60"/>
      <c r="K17" s="126">
        <f>IF(B17="","",VLOOKUP($B17,'校内研修記録簿（前期）時刻と所見のみ'!$M$5:$T$575,6,FALSE))</f>
        <v>0</v>
      </c>
      <c r="L17" s="126"/>
      <c r="M17" s="33" t="str">
        <f>IF(B17="","",VLOOKUP($B17,'校内研修記録簿（前期）時刻と所見のみ'!$M$5:$T$575,7,FALSE))</f>
        <v/>
      </c>
      <c r="N17" s="33" t="str">
        <f>IF(B17="","",VLOOKUP($B17,'校内研修記録簿（前期）時刻と所見のみ'!$M$5:$T$575,8,FALSE))</f>
        <v/>
      </c>
      <c r="O17" s="3" t="str">
        <f>IF(B17="","",VLOOKUP(B17,'校内研修記録簿（前期）時刻と所見のみ'!$M$5:$V$575,9))</f>
        <v/>
      </c>
    </row>
    <row r="18" spans="1:15" ht="18.649999999999999" customHeight="1">
      <c r="A18" s="1">
        <v>7</v>
      </c>
      <c r="B18" s="7">
        <f t="shared" si="0"/>
        <v>7</v>
      </c>
      <c r="C18" s="14" t="str">
        <f>IF(B18="","",VLOOKUP($B18,'校内研修記録簿（前期）時刻と所見のみ'!$M$5:$T$575,2,FALSE))</f>
        <v/>
      </c>
      <c r="D18" s="16" t="str">
        <f>IF(B18="","",VLOOKUP($B18,'校内研修記録簿（前期）時刻と所見のみ'!$M$5:$T$575,3,FALSE))</f>
        <v/>
      </c>
      <c r="E18" s="15" t="str">
        <f>IF(B18="","",VLOOKUP($B18,'校内研修記録簿（前期）時刻と所見のみ'!$M$5:$T$575,4,FALSE))</f>
        <v/>
      </c>
      <c r="F18" s="60" t="str">
        <f>IF(B18="","",VLOOKUP($B18,'校内研修記録簿（前期）時刻と所見のみ'!$M$5:$T$575,5,FALSE))</f>
        <v/>
      </c>
      <c r="G18" s="60"/>
      <c r="H18" s="60"/>
      <c r="I18" s="60"/>
      <c r="J18" s="60"/>
      <c r="K18" s="126">
        <f>IF(B18="","",VLOOKUP($B18,'校内研修記録簿（前期）時刻と所見のみ'!$M$5:$T$575,6,FALSE))</f>
        <v>0</v>
      </c>
      <c r="L18" s="126"/>
      <c r="M18" s="33" t="str">
        <f>IF(B18="","",VLOOKUP($B18,'校内研修記録簿（前期）時刻と所見のみ'!$M$5:$T$575,7,FALSE))</f>
        <v/>
      </c>
      <c r="N18" s="33" t="str">
        <f>IF(B18="","",VLOOKUP($B18,'校内研修記録簿（前期）時刻と所見のみ'!$M$5:$T$575,8,FALSE))</f>
        <v/>
      </c>
      <c r="O18" s="3" t="str">
        <f>IF(B18="","",VLOOKUP(B18,'校内研修記録簿（前期）時刻と所見のみ'!$M$5:$V$575,9))</f>
        <v/>
      </c>
    </row>
    <row r="19" spans="1:15" ht="18.649999999999999" customHeight="1">
      <c r="A19" s="1">
        <v>8</v>
      </c>
      <c r="B19" s="7">
        <f t="shared" si="0"/>
        <v>8</v>
      </c>
      <c r="C19" s="14" t="str">
        <f>IF(B19="","",VLOOKUP($B19,'校内研修記録簿（前期）時刻と所見のみ'!$M$5:$T$575,2,FALSE))</f>
        <v/>
      </c>
      <c r="D19" s="16" t="str">
        <f>IF(B19="","",VLOOKUP($B19,'校内研修記録簿（前期）時刻と所見のみ'!$M$5:$T$575,3,FALSE))</f>
        <v/>
      </c>
      <c r="E19" s="15" t="str">
        <f>IF(B19="","",VLOOKUP($B19,'校内研修記録簿（前期）時刻と所見のみ'!$M$5:$T$575,4,FALSE))</f>
        <v/>
      </c>
      <c r="F19" s="60" t="str">
        <f>IF(B19="","",VLOOKUP($B19,'校内研修記録簿（前期）時刻と所見のみ'!$M$5:$T$575,5,FALSE))</f>
        <v/>
      </c>
      <c r="G19" s="60"/>
      <c r="H19" s="60"/>
      <c r="I19" s="60"/>
      <c r="J19" s="60"/>
      <c r="K19" s="126">
        <f>IF(B19="","",VLOOKUP($B19,'校内研修記録簿（前期）時刻と所見のみ'!$M$5:$T$575,6,FALSE))</f>
        <v>0</v>
      </c>
      <c r="L19" s="126"/>
      <c r="M19" s="33" t="str">
        <f>IF(B19="","",VLOOKUP($B19,'校内研修記録簿（前期）時刻と所見のみ'!$M$5:$T$575,7,FALSE))</f>
        <v/>
      </c>
      <c r="N19" s="33" t="str">
        <f>IF(B19="","",VLOOKUP($B19,'校内研修記録簿（前期）時刻と所見のみ'!$M$5:$T$575,8,FALSE))</f>
        <v/>
      </c>
      <c r="O19" s="3" t="str">
        <f>IF(B19="","",VLOOKUP(B19,'校内研修記録簿（前期）時刻と所見のみ'!$M$5:$V$575,9))</f>
        <v/>
      </c>
    </row>
    <row r="20" spans="1:15" ht="18.649999999999999" customHeight="1">
      <c r="A20" s="1">
        <v>9</v>
      </c>
      <c r="B20" s="7">
        <f t="shared" si="0"/>
        <v>9</v>
      </c>
      <c r="C20" s="14" t="str">
        <f>IF(B20="","",VLOOKUP($B20,'校内研修記録簿（前期）時刻と所見のみ'!$M$5:$T$575,2,FALSE))</f>
        <v/>
      </c>
      <c r="D20" s="16" t="str">
        <f>IF(B20="","",VLOOKUP($B20,'校内研修記録簿（前期）時刻と所見のみ'!$M$5:$T$575,3,FALSE))</f>
        <v/>
      </c>
      <c r="E20" s="15" t="str">
        <f>IF(B20="","",VLOOKUP($B20,'校内研修記録簿（前期）時刻と所見のみ'!$M$5:$T$575,4,FALSE))</f>
        <v/>
      </c>
      <c r="F20" s="60" t="str">
        <f>IF(B20="","",VLOOKUP($B20,'校内研修記録簿（前期）時刻と所見のみ'!$M$5:$T$575,5,FALSE))</f>
        <v/>
      </c>
      <c r="G20" s="60"/>
      <c r="H20" s="60"/>
      <c r="I20" s="60"/>
      <c r="J20" s="60"/>
      <c r="K20" s="126">
        <f>IF(B20="","",VLOOKUP($B20,'校内研修記録簿（前期）時刻と所見のみ'!$M$5:$T$575,6,FALSE))</f>
        <v>0</v>
      </c>
      <c r="L20" s="126"/>
      <c r="M20" s="33" t="str">
        <f>IF(B20="","",VLOOKUP($B20,'校内研修記録簿（前期）時刻と所見のみ'!$M$5:$T$575,7,FALSE))</f>
        <v/>
      </c>
      <c r="N20" s="33" t="str">
        <f>IF(B20="","",VLOOKUP($B20,'校内研修記録簿（前期）時刻と所見のみ'!$M$5:$T$575,8,FALSE))</f>
        <v/>
      </c>
      <c r="O20" s="3" t="str">
        <f>IF(B20="","",VLOOKUP(B20,'校内研修記録簿（前期）時刻と所見のみ'!$M$5:$V$575,9))</f>
        <v/>
      </c>
    </row>
    <row r="21" spans="1:15" ht="18.649999999999999" customHeight="1">
      <c r="A21" s="1">
        <v>10</v>
      </c>
      <c r="B21" s="7">
        <f t="shared" si="0"/>
        <v>10</v>
      </c>
      <c r="C21" s="14" t="str">
        <f>IF(B21="","",VLOOKUP($B21,'校内研修記録簿（前期）時刻と所見のみ'!$M$5:$T$575,2,FALSE))</f>
        <v/>
      </c>
      <c r="D21" s="16" t="str">
        <f>IF(B21="","",VLOOKUP($B21,'校内研修記録簿（前期）時刻と所見のみ'!$M$5:$T$575,3,FALSE))</f>
        <v/>
      </c>
      <c r="E21" s="15" t="str">
        <f>IF(B21="","",VLOOKUP($B21,'校内研修記録簿（前期）時刻と所見のみ'!$M$5:$T$575,4,FALSE))</f>
        <v/>
      </c>
      <c r="F21" s="60" t="str">
        <f>IF(B21="","",VLOOKUP($B21,'校内研修記録簿（前期）時刻と所見のみ'!$M$5:$T$575,5,FALSE))</f>
        <v/>
      </c>
      <c r="G21" s="60"/>
      <c r="H21" s="60"/>
      <c r="I21" s="60"/>
      <c r="J21" s="60"/>
      <c r="K21" s="126">
        <f>IF(B21="","",VLOOKUP($B21,'校内研修記録簿（前期）時刻と所見のみ'!$M$5:$T$575,6,FALSE))</f>
        <v>0</v>
      </c>
      <c r="L21" s="126"/>
      <c r="M21" s="33" t="str">
        <f>IF(B21="","",VLOOKUP($B21,'校内研修記録簿（前期）時刻と所見のみ'!$M$5:$T$575,7,FALSE))</f>
        <v/>
      </c>
      <c r="N21" s="33" t="str">
        <f>IF(B21="","",VLOOKUP($B21,'校内研修記録簿（前期）時刻と所見のみ'!$M$5:$T$575,8,FALSE))</f>
        <v/>
      </c>
      <c r="O21" s="3" t="str">
        <f>IF(B21="","",VLOOKUP(B21,'校内研修記録簿（前期）時刻と所見のみ'!$M$5:$V$575,9))</f>
        <v/>
      </c>
    </row>
    <row r="22" spans="1:15" ht="18.649999999999999" customHeight="1">
      <c r="A22" s="1">
        <v>11</v>
      </c>
      <c r="B22" s="7">
        <f t="shared" si="0"/>
        <v>11</v>
      </c>
      <c r="C22" s="14" t="str">
        <f>IF(B22="","",VLOOKUP($B22,'校内研修記録簿（前期）時刻と所見のみ'!$M$5:$T$575,2,FALSE))</f>
        <v/>
      </c>
      <c r="D22" s="16" t="str">
        <f>IF(B22="","",VLOOKUP($B22,'校内研修記録簿（前期）時刻と所見のみ'!$M$5:$T$575,3,FALSE))</f>
        <v/>
      </c>
      <c r="E22" s="15" t="str">
        <f>IF(B22="","",VLOOKUP($B22,'校内研修記録簿（前期）時刻と所見のみ'!$M$5:$T$575,4,FALSE))</f>
        <v/>
      </c>
      <c r="F22" s="60" t="str">
        <f>IF(B22="","",VLOOKUP($B22,'校内研修記録簿（前期）時刻と所見のみ'!$M$5:$T$575,5,FALSE))</f>
        <v/>
      </c>
      <c r="G22" s="60"/>
      <c r="H22" s="60"/>
      <c r="I22" s="60"/>
      <c r="J22" s="60"/>
      <c r="K22" s="126">
        <f>IF(B22="","",VLOOKUP($B22,'校内研修記録簿（前期）時刻と所見のみ'!$M$5:$T$575,6,FALSE))</f>
        <v>0</v>
      </c>
      <c r="L22" s="126"/>
      <c r="M22" s="33" t="str">
        <f>IF(B22="","",VLOOKUP($B22,'校内研修記録簿（前期）時刻と所見のみ'!$M$5:$T$575,7,FALSE))</f>
        <v/>
      </c>
      <c r="N22" s="33" t="str">
        <f>IF(B22="","",VLOOKUP($B22,'校内研修記録簿（前期）時刻と所見のみ'!$M$5:$T$575,8,FALSE))</f>
        <v/>
      </c>
      <c r="O22" s="3" t="str">
        <f>IF(B22="","",VLOOKUP(B22,'校内研修記録簿（前期）時刻と所見のみ'!$M$5:$V$575,9))</f>
        <v/>
      </c>
    </row>
    <row r="23" spans="1:15" ht="18.649999999999999" customHeight="1">
      <c r="A23" s="1">
        <v>12</v>
      </c>
      <c r="B23" s="7">
        <f t="shared" si="0"/>
        <v>12</v>
      </c>
      <c r="C23" s="14" t="str">
        <f>IF(B23="","",VLOOKUP($B23,'校内研修記録簿（前期）時刻と所見のみ'!$M$5:$T$575,2,FALSE))</f>
        <v/>
      </c>
      <c r="D23" s="16" t="str">
        <f>IF(B23="","",VLOOKUP($B23,'校内研修記録簿（前期）時刻と所見のみ'!$M$5:$T$575,3,FALSE))</f>
        <v/>
      </c>
      <c r="E23" s="15" t="str">
        <f>IF(B23="","",VLOOKUP($B23,'校内研修記録簿（前期）時刻と所見のみ'!$M$5:$T$575,4,FALSE))</f>
        <v/>
      </c>
      <c r="F23" s="60" t="str">
        <f>IF(B23="","",VLOOKUP($B23,'校内研修記録簿（前期）時刻と所見のみ'!$M$5:$T$575,5,FALSE))</f>
        <v/>
      </c>
      <c r="G23" s="60"/>
      <c r="H23" s="60"/>
      <c r="I23" s="60"/>
      <c r="J23" s="60"/>
      <c r="K23" s="126">
        <f>IF(B23="","",VLOOKUP($B23,'校内研修記録簿（前期）時刻と所見のみ'!$M$5:$T$575,6,FALSE))</f>
        <v>0</v>
      </c>
      <c r="L23" s="126"/>
      <c r="M23" s="33" t="str">
        <f>IF(B23="","",VLOOKUP($B23,'校内研修記録簿（前期）時刻と所見のみ'!$M$5:$T$575,7,FALSE))</f>
        <v/>
      </c>
      <c r="N23" s="33" t="str">
        <f>IF(B23="","",VLOOKUP($B23,'校内研修記録簿（前期）時刻と所見のみ'!$M$5:$T$575,8,FALSE))</f>
        <v/>
      </c>
      <c r="O23" s="3" t="str">
        <f>IF(B23="","",VLOOKUP(B23,'校内研修記録簿（前期）時刻と所見のみ'!$M$5:$V$575,9))</f>
        <v/>
      </c>
    </row>
    <row r="24" spans="1:15" ht="18.649999999999999" customHeight="1">
      <c r="A24" s="1">
        <v>13</v>
      </c>
      <c r="B24" s="7">
        <f t="shared" si="0"/>
        <v>13</v>
      </c>
      <c r="C24" s="14" t="str">
        <f>IF(B24="","",VLOOKUP($B24,'校内研修記録簿（前期）時刻と所見のみ'!$M$5:$T$575,2,FALSE))</f>
        <v/>
      </c>
      <c r="D24" s="16" t="str">
        <f>IF(B24="","",VLOOKUP($B24,'校内研修記録簿（前期）時刻と所見のみ'!$M$5:$T$575,3,FALSE))</f>
        <v/>
      </c>
      <c r="E24" s="15" t="str">
        <f>IF(B24="","",VLOOKUP($B24,'校内研修記録簿（前期）時刻と所見のみ'!$M$5:$T$575,4,FALSE))</f>
        <v/>
      </c>
      <c r="F24" s="60" t="str">
        <f>IF(B24="","",VLOOKUP($B24,'校内研修記録簿（前期）時刻と所見のみ'!$M$5:$T$575,5,FALSE))</f>
        <v/>
      </c>
      <c r="G24" s="60"/>
      <c r="H24" s="60"/>
      <c r="I24" s="60"/>
      <c r="J24" s="60"/>
      <c r="K24" s="126">
        <f>IF(B24="","",VLOOKUP($B24,'校内研修記録簿（前期）時刻と所見のみ'!$M$5:$T$575,6,FALSE))</f>
        <v>0</v>
      </c>
      <c r="L24" s="126"/>
      <c r="M24" s="33" t="str">
        <f>IF(B24="","",VLOOKUP($B24,'校内研修記録簿（前期）時刻と所見のみ'!$M$5:$T$575,7,FALSE))</f>
        <v/>
      </c>
      <c r="N24" s="33" t="str">
        <f>IF(B24="","",VLOOKUP($B24,'校内研修記録簿（前期）時刻と所見のみ'!$M$5:$T$575,8,FALSE))</f>
        <v/>
      </c>
      <c r="O24" s="3" t="str">
        <f>IF(B24="","",VLOOKUP(B24,'校内研修記録簿（前期）時刻と所見のみ'!$M$5:$V$575,9))</f>
        <v/>
      </c>
    </row>
    <row r="25" spans="1:15" ht="18.649999999999999" customHeight="1">
      <c r="A25" s="1">
        <v>14</v>
      </c>
      <c r="B25" s="7">
        <f t="shared" si="0"/>
        <v>14</v>
      </c>
      <c r="C25" s="14" t="str">
        <f>IF(B25="","",VLOOKUP($B25,'校内研修記録簿（前期）時刻と所見のみ'!$M$5:$T$575,2,FALSE))</f>
        <v/>
      </c>
      <c r="D25" s="16" t="str">
        <f>IF(B25="","",VLOOKUP($B25,'校内研修記録簿（前期）時刻と所見のみ'!$M$5:$T$575,3,FALSE))</f>
        <v/>
      </c>
      <c r="E25" s="15" t="str">
        <f>IF(B25="","",VLOOKUP($B25,'校内研修記録簿（前期）時刻と所見のみ'!$M$5:$T$575,4,FALSE))</f>
        <v/>
      </c>
      <c r="F25" s="60" t="str">
        <f>IF(B25="","",VLOOKUP($B25,'校内研修記録簿（前期）時刻と所見のみ'!$M$5:$T$575,5,FALSE))</f>
        <v/>
      </c>
      <c r="G25" s="60"/>
      <c r="H25" s="60"/>
      <c r="I25" s="60"/>
      <c r="J25" s="60"/>
      <c r="K25" s="126">
        <f>IF(B25="","",VLOOKUP($B25,'校内研修記録簿（前期）時刻と所見のみ'!$M$5:$T$575,6,FALSE))</f>
        <v>0</v>
      </c>
      <c r="L25" s="126"/>
      <c r="M25" s="33" t="str">
        <f>IF(B25="","",VLOOKUP($B25,'校内研修記録簿（前期）時刻と所見のみ'!$M$5:$T$575,7,FALSE))</f>
        <v/>
      </c>
      <c r="N25" s="33" t="str">
        <f>IF(B25="","",VLOOKUP($B25,'校内研修記録簿（前期）時刻と所見のみ'!$M$5:$T$575,8,FALSE))</f>
        <v/>
      </c>
      <c r="O25" s="3" t="str">
        <f>IF(B25="","",VLOOKUP(B25,'校内研修記録簿（前期）時刻と所見のみ'!$M$5:$V$575,9))</f>
        <v/>
      </c>
    </row>
    <row r="26" spans="1:15" ht="18.649999999999999" customHeight="1">
      <c r="A26" s="1">
        <v>15</v>
      </c>
      <c r="B26" s="7">
        <f t="shared" si="0"/>
        <v>15</v>
      </c>
      <c r="C26" s="14" t="str">
        <f>IF(B26="","",VLOOKUP($B26,'校内研修記録簿（前期）時刻と所見のみ'!$M$5:$T$575,2,FALSE))</f>
        <v/>
      </c>
      <c r="D26" s="16" t="str">
        <f>IF(B26="","",VLOOKUP($B26,'校内研修記録簿（前期）時刻と所見のみ'!$M$5:$T$575,3,FALSE))</f>
        <v/>
      </c>
      <c r="E26" s="15" t="str">
        <f>IF(B26="","",VLOOKUP($B26,'校内研修記録簿（前期）時刻と所見のみ'!$M$5:$T$575,4,FALSE))</f>
        <v/>
      </c>
      <c r="F26" s="60" t="str">
        <f>IF(B26="","",VLOOKUP($B26,'校内研修記録簿（前期）時刻と所見のみ'!$M$5:$T$575,5,FALSE))</f>
        <v/>
      </c>
      <c r="G26" s="60"/>
      <c r="H26" s="60"/>
      <c r="I26" s="60"/>
      <c r="J26" s="60"/>
      <c r="K26" s="126">
        <f>IF(B26="","",VLOOKUP($B26,'校内研修記録簿（前期）時刻と所見のみ'!$M$5:$T$575,6,FALSE))</f>
        <v>0</v>
      </c>
      <c r="L26" s="126"/>
      <c r="M26" s="33" t="str">
        <f>IF(B26="","",VLOOKUP($B26,'校内研修記録簿（前期）時刻と所見のみ'!$M$5:$T$575,7,FALSE))</f>
        <v/>
      </c>
      <c r="N26" s="33" t="str">
        <f>IF(B26="","",VLOOKUP($B26,'校内研修記録簿（前期）時刻と所見のみ'!$M$5:$T$575,8,FALSE))</f>
        <v/>
      </c>
      <c r="O26" s="3" t="str">
        <f>IF(B26="","",VLOOKUP(B26,'校内研修記録簿（前期）時刻と所見のみ'!$M$5:$V$575,9))</f>
        <v/>
      </c>
    </row>
    <row r="27" spans="1:15" ht="18.649999999999999" customHeight="1">
      <c r="A27" s="1">
        <v>16</v>
      </c>
      <c r="B27" s="7">
        <f t="shared" si="0"/>
        <v>16</v>
      </c>
      <c r="C27" s="14" t="str">
        <f>IF(B27="","",VLOOKUP($B27,'校内研修記録簿（前期）時刻と所見のみ'!$M$5:$T$575,2,FALSE))</f>
        <v/>
      </c>
      <c r="D27" s="16" t="str">
        <f>IF(B27="","",VLOOKUP($B27,'校内研修記録簿（前期）時刻と所見のみ'!$M$5:$T$575,3,FALSE))</f>
        <v/>
      </c>
      <c r="E27" s="15" t="str">
        <f>IF(B27="","",VLOOKUP($B27,'校内研修記録簿（前期）時刻と所見のみ'!$M$5:$T$575,4,FALSE))</f>
        <v/>
      </c>
      <c r="F27" s="60" t="str">
        <f>IF(B27="","",VLOOKUP($B27,'校内研修記録簿（前期）時刻と所見のみ'!$M$5:$T$575,5,FALSE))</f>
        <v/>
      </c>
      <c r="G27" s="60"/>
      <c r="H27" s="60"/>
      <c r="I27" s="60"/>
      <c r="J27" s="60"/>
      <c r="K27" s="126">
        <f>IF(B27="","",VLOOKUP($B27,'校内研修記録簿（前期）時刻と所見のみ'!$M$5:$T$575,6,FALSE))</f>
        <v>0</v>
      </c>
      <c r="L27" s="126"/>
      <c r="M27" s="33" t="str">
        <f>IF(B27="","",VLOOKUP($B27,'校内研修記録簿（前期）時刻と所見のみ'!$M$5:$T$575,7,FALSE))</f>
        <v/>
      </c>
      <c r="N27" s="33" t="str">
        <f>IF(B27="","",VLOOKUP($B27,'校内研修記録簿（前期）時刻と所見のみ'!$M$5:$T$575,8,FALSE))</f>
        <v/>
      </c>
      <c r="O27" s="3" t="str">
        <f>IF(B27="","",VLOOKUP(B27,'校内研修記録簿（前期）時刻と所見のみ'!$M$5:$V$575,9))</f>
        <v/>
      </c>
    </row>
    <row r="28" spans="1:15" ht="18.649999999999999" customHeight="1">
      <c r="A28" s="1">
        <v>17</v>
      </c>
      <c r="B28" s="7">
        <f t="shared" si="0"/>
        <v>17</v>
      </c>
      <c r="C28" s="14" t="str">
        <f>IF(B28="","",VLOOKUP($B28,'校内研修記録簿（前期）時刻と所見のみ'!$M$5:$T$575,2,FALSE))</f>
        <v/>
      </c>
      <c r="D28" s="16" t="str">
        <f>IF(B28="","",VLOOKUP($B28,'校内研修記録簿（前期）時刻と所見のみ'!$M$5:$T$575,3,FALSE))</f>
        <v/>
      </c>
      <c r="E28" s="15" t="str">
        <f>IF(B28="","",VLOOKUP($B28,'校内研修記録簿（前期）時刻と所見のみ'!$M$5:$T$575,4,FALSE))</f>
        <v/>
      </c>
      <c r="F28" s="60" t="str">
        <f>IF(B28="","",VLOOKUP($B28,'校内研修記録簿（前期）時刻と所見のみ'!$M$5:$T$575,5,FALSE))</f>
        <v/>
      </c>
      <c r="G28" s="60"/>
      <c r="H28" s="60"/>
      <c r="I28" s="60"/>
      <c r="J28" s="60"/>
      <c r="K28" s="126">
        <f>IF(B28="","",VLOOKUP($B28,'校内研修記録簿（前期）時刻と所見のみ'!$M$5:$T$575,6,FALSE))</f>
        <v>0</v>
      </c>
      <c r="L28" s="126"/>
      <c r="M28" s="33" t="str">
        <f>IF(B28="","",VLOOKUP($B28,'校内研修記録簿（前期）時刻と所見のみ'!$M$5:$T$575,7,FALSE))</f>
        <v/>
      </c>
      <c r="N28" s="33" t="str">
        <f>IF(B28="","",VLOOKUP($B28,'校内研修記録簿（前期）時刻と所見のみ'!$M$5:$T$575,8,FALSE))</f>
        <v/>
      </c>
      <c r="O28" s="3" t="str">
        <f>IF(B28="","",VLOOKUP(B28,'校内研修記録簿（前期）時刻と所見のみ'!$M$5:$V$575,9))</f>
        <v/>
      </c>
    </row>
    <row r="29" spans="1:15" ht="18.649999999999999" customHeight="1">
      <c r="A29" s="1">
        <v>18</v>
      </c>
      <c r="B29" s="7">
        <f t="shared" si="0"/>
        <v>18</v>
      </c>
      <c r="C29" s="14" t="str">
        <f>IF(B29="","",VLOOKUP($B29,'校内研修記録簿（前期）時刻と所見のみ'!$M$5:$T$575,2,FALSE))</f>
        <v/>
      </c>
      <c r="D29" s="16" t="str">
        <f>IF(B29="","",VLOOKUP($B29,'校内研修記録簿（前期）時刻と所見のみ'!$M$5:$T$575,3,FALSE))</f>
        <v/>
      </c>
      <c r="E29" s="15" t="str">
        <f>IF(B29="","",VLOOKUP($B29,'校内研修記録簿（前期）時刻と所見のみ'!$M$5:$T$575,4,FALSE))</f>
        <v/>
      </c>
      <c r="F29" s="60" t="str">
        <f>IF(B29="","",VLOOKUP($B29,'校内研修記録簿（前期）時刻と所見のみ'!$M$5:$T$575,5,FALSE))</f>
        <v/>
      </c>
      <c r="G29" s="60"/>
      <c r="H29" s="60"/>
      <c r="I29" s="60"/>
      <c r="J29" s="60"/>
      <c r="K29" s="126">
        <f>IF(B29="","",VLOOKUP($B29,'校内研修記録簿（前期）時刻と所見のみ'!$M$5:$T$575,6,FALSE))</f>
        <v>0</v>
      </c>
      <c r="L29" s="126"/>
      <c r="M29" s="33" t="str">
        <f>IF(B29="","",VLOOKUP($B29,'校内研修記録簿（前期）時刻と所見のみ'!$M$5:$T$575,7,FALSE))</f>
        <v/>
      </c>
      <c r="N29" s="33" t="str">
        <f>IF(B29="","",VLOOKUP($B29,'校内研修記録簿（前期）時刻と所見のみ'!$M$5:$T$575,8,FALSE))</f>
        <v/>
      </c>
      <c r="O29" s="3" t="str">
        <f>IF(B29="","",VLOOKUP(B29,'校内研修記録簿（前期）時刻と所見のみ'!$M$5:$V$575,9))</f>
        <v/>
      </c>
    </row>
    <row r="30" spans="1:15" ht="18.649999999999999" customHeight="1">
      <c r="A30" s="1">
        <v>19</v>
      </c>
      <c r="B30" s="7">
        <f t="shared" si="0"/>
        <v>19</v>
      </c>
      <c r="C30" s="14" t="str">
        <f>IF(B30="","",VLOOKUP($B30,'校内研修記録簿（前期）時刻と所見のみ'!$M$5:$T$575,2,FALSE))</f>
        <v/>
      </c>
      <c r="D30" s="16" t="str">
        <f>IF(B30="","",VLOOKUP($B30,'校内研修記録簿（前期）時刻と所見のみ'!$M$5:$T$575,3,FALSE))</f>
        <v/>
      </c>
      <c r="E30" s="15" t="str">
        <f>IF(B30="","",VLOOKUP($B30,'校内研修記録簿（前期）時刻と所見のみ'!$M$5:$T$575,4,FALSE))</f>
        <v/>
      </c>
      <c r="F30" s="60" t="str">
        <f>IF(B30="","",VLOOKUP($B30,'校内研修記録簿（前期）時刻と所見のみ'!$M$5:$T$575,5,FALSE))</f>
        <v/>
      </c>
      <c r="G30" s="60"/>
      <c r="H30" s="60"/>
      <c r="I30" s="60"/>
      <c r="J30" s="60"/>
      <c r="K30" s="126">
        <f>IF(B30="","",VLOOKUP($B30,'校内研修記録簿（前期）時刻と所見のみ'!$M$5:$T$575,6,FALSE))</f>
        <v>0</v>
      </c>
      <c r="L30" s="126"/>
      <c r="M30" s="33" t="str">
        <f>IF(B30="","",VLOOKUP($B30,'校内研修記録簿（前期）時刻と所見のみ'!$M$5:$T$575,7,FALSE))</f>
        <v/>
      </c>
      <c r="N30" s="33" t="str">
        <f>IF(B30="","",VLOOKUP($B30,'校内研修記録簿（前期）時刻と所見のみ'!$M$5:$T$575,8,FALSE))</f>
        <v/>
      </c>
      <c r="O30" s="3" t="str">
        <f>IF(B30="","",VLOOKUP(B30,'校内研修記録簿（前期）時刻と所見のみ'!$M$5:$V$575,9))</f>
        <v/>
      </c>
    </row>
    <row r="31" spans="1:15" ht="18.649999999999999" customHeight="1">
      <c r="A31" s="1">
        <v>20</v>
      </c>
      <c r="B31" s="7">
        <f t="shared" si="0"/>
        <v>20</v>
      </c>
      <c r="C31" s="14" t="str">
        <f>IF(B31="","",VLOOKUP($B31,'校内研修記録簿（前期）時刻と所見のみ'!$M$5:$T$575,2,FALSE))</f>
        <v/>
      </c>
      <c r="D31" s="16" t="str">
        <f>IF(B31="","",VLOOKUP($B31,'校内研修記録簿（前期）時刻と所見のみ'!$M$5:$T$575,3,FALSE))</f>
        <v/>
      </c>
      <c r="E31" s="15" t="str">
        <f>IF(B31="","",VLOOKUP($B31,'校内研修記録簿（前期）時刻と所見のみ'!$M$5:$T$575,4,FALSE))</f>
        <v/>
      </c>
      <c r="F31" s="60" t="str">
        <f>IF(B31="","",VLOOKUP($B31,'校内研修記録簿（前期）時刻と所見のみ'!$M$5:$T$575,5,FALSE))</f>
        <v/>
      </c>
      <c r="G31" s="60"/>
      <c r="H31" s="60"/>
      <c r="I31" s="60"/>
      <c r="J31" s="60"/>
      <c r="K31" s="126">
        <f>IF(B31="","",VLOOKUP($B31,'校内研修記録簿（前期）時刻と所見のみ'!$M$5:$T$575,6,FALSE))</f>
        <v>0</v>
      </c>
      <c r="L31" s="126"/>
      <c r="M31" s="33" t="str">
        <f>IF(B31="","",VLOOKUP($B31,'校内研修記録簿（前期）時刻と所見のみ'!$M$5:$T$575,7,FALSE))</f>
        <v/>
      </c>
      <c r="N31" s="33" t="str">
        <f>IF(B31="","",VLOOKUP($B31,'校内研修記録簿（前期）時刻と所見のみ'!$M$5:$T$575,8,FALSE))</f>
        <v/>
      </c>
      <c r="O31" s="3" t="str">
        <f>IF(B31="","",VLOOKUP(B31,'校内研修記録簿（前期）時刻と所見のみ'!$M$5:$V$575,9))</f>
        <v/>
      </c>
    </row>
    <row r="32" spans="1:15" ht="18.649999999999999" customHeight="1">
      <c r="A32" s="1">
        <v>21</v>
      </c>
      <c r="B32" s="7">
        <f t="shared" si="0"/>
        <v>21</v>
      </c>
      <c r="C32" s="14" t="str">
        <f>IF(B32="","",VLOOKUP($B32,'校内研修記録簿（前期）時刻と所見のみ'!$M$5:$T$575,2,FALSE))</f>
        <v/>
      </c>
      <c r="D32" s="16" t="str">
        <f>IF(B32="","",VLOOKUP($B32,'校内研修記録簿（前期）時刻と所見のみ'!$M$5:$T$575,3,FALSE))</f>
        <v/>
      </c>
      <c r="E32" s="15" t="str">
        <f>IF(B32="","",VLOOKUP($B32,'校内研修記録簿（前期）時刻と所見のみ'!$M$5:$T$575,4,FALSE))</f>
        <v/>
      </c>
      <c r="F32" s="60" t="str">
        <f>IF(B32="","",VLOOKUP($B32,'校内研修記録簿（前期）時刻と所見のみ'!$M$5:$T$575,5,FALSE))</f>
        <v/>
      </c>
      <c r="G32" s="60"/>
      <c r="H32" s="60"/>
      <c r="I32" s="60"/>
      <c r="J32" s="60"/>
      <c r="K32" s="126">
        <f>IF(B32="","",VLOOKUP($B32,'校内研修記録簿（前期）時刻と所見のみ'!$M$5:$T$575,6,FALSE))</f>
        <v>0</v>
      </c>
      <c r="L32" s="126"/>
      <c r="M32" s="33" t="str">
        <f>IF(B32="","",VLOOKUP($B32,'校内研修記録簿（前期）時刻と所見のみ'!$M$5:$T$575,7,FALSE))</f>
        <v/>
      </c>
      <c r="N32" s="33" t="str">
        <f>IF(B32="","",VLOOKUP($B32,'校内研修記録簿（前期）時刻と所見のみ'!$M$5:$T$575,8,FALSE))</f>
        <v/>
      </c>
      <c r="O32" s="3" t="str">
        <f>IF(B32="","",VLOOKUP(B32,'校内研修記録簿（前期）時刻と所見のみ'!$M$5:$V$575,9))</f>
        <v/>
      </c>
    </row>
    <row r="33" spans="1:15" ht="18.649999999999999" customHeight="1">
      <c r="A33" s="1">
        <v>22</v>
      </c>
      <c r="B33" s="7">
        <f t="shared" si="0"/>
        <v>22</v>
      </c>
      <c r="C33" s="14" t="str">
        <f>IF(B33="","",VLOOKUP($B33,'校内研修記録簿（前期）時刻と所見のみ'!$M$5:$T$575,2,FALSE))</f>
        <v/>
      </c>
      <c r="D33" s="16" t="str">
        <f>IF(B33="","",VLOOKUP($B33,'校内研修記録簿（前期）時刻と所見のみ'!$M$5:$T$575,3,FALSE))</f>
        <v/>
      </c>
      <c r="E33" s="15" t="str">
        <f>IF(B33="","",VLOOKUP($B33,'校内研修記録簿（前期）時刻と所見のみ'!$M$5:$T$575,4,FALSE))</f>
        <v/>
      </c>
      <c r="F33" s="60" t="str">
        <f>IF(B33="","",VLOOKUP($B33,'校内研修記録簿（前期）時刻と所見のみ'!$M$5:$T$575,5,FALSE))</f>
        <v/>
      </c>
      <c r="G33" s="60"/>
      <c r="H33" s="60"/>
      <c r="I33" s="60"/>
      <c r="J33" s="60"/>
      <c r="K33" s="126">
        <f>IF(B33="","",VLOOKUP($B33,'校内研修記録簿（前期）時刻と所見のみ'!$M$5:$T$575,6,FALSE))</f>
        <v>0</v>
      </c>
      <c r="L33" s="126"/>
      <c r="M33" s="33" t="str">
        <f>IF(B33="","",VLOOKUP($B33,'校内研修記録簿（前期）時刻と所見のみ'!$M$5:$T$575,7,FALSE))</f>
        <v/>
      </c>
      <c r="N33" s="33" t="str">
        <f>IF(B33="","",VLOOKUP($B33,'校内研修記録簿（前期）時刻と所見のみ'!$M$5:$T$575,8,FALSE))</f>
        <v/>
      </c>
      <c r="O33" s="3" t="str">
        <f>IF(B33="","",VLOOKUP(B33,'校内研修記録簿（前期）時刻と所見のみ'!$M$5:$V$575,9))</f>
        <v/>
      </c>
    </row>
    <row r="34" spans="1:15" ht="18.649999999999999" customHeight="1">
      <c r="A34" s="1">
        <v>23</v>
      </c>
      <c r="B34" s="7">
        <f t="shared" si="0"/>
        <v>23</v>
      </c>
      <c r="C34" s="14" t="str">
        <f>IF(B34="","",VLOOKUP($B34,'校内研修記録簿（前期）時刻と所見のみ'!$M$5:$T$575,2,FALSE))</f>
        <v/>
      </c>
      <c r="D34" s="16" t="str">
        <f>IF(B34="","",VLOOKUP($B34,'校内研修記録簿（前期）時刻と所見のみ'!$M$5:$T$575,3,FALSE))</f>
        <v/>
      </c>
      <c r="E34" s="15" t="str">
        <f>IF(B34="","",VLOOKUP($B34,'校内研修記録簿（前期）時刻と所見のみ'!$M$5:$T$575,4,FALSE))</f>
        <v/>
      </c>
      <c r="F34" s="60" t="str">
        <f>IF(B34="","",VLOOKUP($B34,'校内研修記録簿（前期）時刻と所見のみ'!$M$5:$T$575,5,FALSE))</f>
        <v/>
      </c>
      <c r="G34" s="60"/>
      <c r="H34" s="60"/>
      <c r="I34" s="60"/>
      <c r="J34" s="60"/>
      <c r="K34" s="126">
        <f>IF(B34="","",VLOOKUP($B34,'校内研修記録簿（前期）時刻と所見のみ'!$M$5:$T$575,6,FALSE))</f>
        <v>0</v>
      </c>
      <c r="L34" s="126"/>
      <c r="M34" s="33" t="str">
        <f>IF(B34="","",VLOOKUP($B34,'校内研修記録簿（前期）時刻と所見のみ'!$M$5:$T$575,7,FALSE))</f>
        <v/>
      </c>
      <c r="N34" s="33" t="str">
        <f>IF(B34="","",VLOOKUP($B34,'校内研修記録簿（前期）時刻と所見のみ'!$M$5:$T$575,8,FALSE))</f>
        <v/>
      </c>
      <c r="O34" s="3" t="str">
        <f>IF(B34="","",VLOOKUP(B34,'校内研修記録簿（前期）時刻と所見のみ'!$M$5:$V$575,9))</f>
        <v/>
      </c>
    </row>
    <row r="35" spans="1:15" ht="18.649999999999999" customHeight="1">
      <c r="A35" s="1">
        <v>24</v>
      </c>
      <c r="B35" s="7">
        <f t="shared" si="0"/>
        <v>24</v>
      </c>
      <c r="C35" s="14" t="str">
        <f>IF(B35="","",VLOOKUP($B35,'校内研修記録簿（前期）時刻と所見のみ'!$M$5:$T$575,2,FALSE))</f>
        <v/>
      </c>
      <c r="D35" s="16" t="str">
        <f>IF(B35="","",VLOOKUP($B35,'校内研修記録簿（前期）時刻と所見のみ'!$M$5:$T$575,3,FALSE))</f>
        <v/>
      </c>
      <c r="E35" s="15" t="str">
        <f>IF(B35="","",VLOOKUP($B35,'校内研修記録簿（前期）時刻と所見のみ'!$M$5:$T$575,4,FALSE))</f>
        <v/>
      </c>
      <c r="F35" s="60" t="str">
        <f>IF(B35="","",VLOOKUP($B35,'校内研修記録簿（前期）時刻と所見のみ'!$M$5:$T$575,5,FALSE))</f>
        <v/>
      </c>
      <c r="G35" s="60"/>
      <c r="H35" s="60"/>
      <c r="I35" s="60"/>
      <c r="J35" s="60"/>
      <c r="K35" s="126">
        <f>IF(B35="","",VLOOKUP($B35,'校内研修記録簿（前期）時刻と所見のみ'!$M$5:$T$575,6,FALSE))</f>
        <v>0</v>
      </c>
      <c r="L35" s="126"/>
      <c r="M35" s="33" t="str">
        <f>IF(B35="","",VLOOKUP($B35,'校内研修記録簿（前期）時刻と所見のみ'!$M$5:$T$575,7,FALSE))</f>
        <v/>
      </c>
      <c r="N35" s="33" t="str">
        <f>IF(B35="","",VLOOKUP($B35,'校内研修記録簿（前期）時刻と所見のみ'!$M$5:$T$575,8,FALSE))</f>
        <v/>
      </c>
      <c r="O35" s="3" t="str">
        <f>IF(B35="","",VLOOKUP(B35,'校内研修記録簿（前期）時刻と所見のみ'!$M$5:$V$575,9))</f>
        <v/>
      </c>
    </row>
    <row r="36" spans="1:15" ht="18.649999999999999" customHeight="1">
      <c r="A36" s="1">
        <v>25</v>
      </c>
      <c r="B36" s="7">
        <f t="shared" si="0"/>
        <v>25</v>
      </c>
      <c r="C36" s="14" t="str">
        <f>IF(B36="","",VLOOKUP($B36,'校内研修記録簿（前期）時刻と所見のみ'!$M$5:$T$575,2,FALSE))</f>
        <v/>
      </c>
      <c r="D36" s="16" t="str">
        <f>IF(B36="","",VLOOKUP($B36,'校内研修記録簿（前期）時刻と所見のみ'!$M$5:$T$575,3,FALSE))</f>
        <v/>
      </c>
      <c r="E36" s="15" t="str">
        <f>IF(B36="","",VLOOKUP($B36,'校内研修記録簿（前期）時刻と所見のみ'!$M$5:$T$575,4,FALSE))</f>
        <v/>
      </c>
      <c r="F36" s="60" t="str">
        <f>IF(B36="","",VLOOKUP($B36,'校内研修記録簿（前期）時刻と所見のみ'!$M$5:$T$575,5,FALSE))</f>
        <v/>
      </c>
      <c r="G36" s="60"/>
      <c r="H36" s="60"/>
      <c r="I36" s="60"/>
      <c r="J36" s="60"/>
      <c r="K36" s="126">
        <f>IF(B36="","",VLOOKUP($B36,'校内研修記録簿（前期）時刻と所見のみ'!$M$5:$T$575,6,FALSE))</f>
        <v>0</v>
      </c>
      <c r="L36" s="126"/>
      <c r="M36" s="33" t="str">
        <f>IF(B36="","",VLOOKUP($B36,'校内研修記録簿（前期）時刻と所見のみ'!$M$5:$T$575,7,FALSE))</f>
        <v/>
      </c>
      <c r="N36" s="33" t="str">
        <f>IF(B36="","",VLOOKUP($B36,'校内研修記録簿（前期）時刻と所見のみ'!$M$5:$T$575,8,FALSE))</f>
        <v/>
      </c>
      <c r="O36" s="3" t="str">
        <f>IF(B36="","",VLOOKUP(B36,'校内研修記録簿（前期）時刻と所見のみ'!$M$5:$V$575,9))</f>
        <v/>
      </c>
    </row>
    <row r="37" spans="1:15" ht="18.649999999999999" customHeight="1">
      <c r="A37" s="1">
        <v>26</v>
      </c>
      <c r="B37" s="7">
        <f t="shared" si="0"/>
        <v>26</v>
      </c>
      <c r="C37" s="14" t="str">
        <f>IF(B37="","",VLOOKUP($B37,'校内研修記録簿（前期）時刻と所見のみ'!$M$5:$T$575,2,FALSE))</f>
        <v/>
      </c>
      <c r="D37" s="16" t="str">
        <f>IF(B37="","",VLOOKUP($B37,'校内研修記録簿（前期）時刻と所見のみ'!$M$5:$T$575,3,FALSE))</f>
        <v/>
      </c>
      <c r="E37" s="15" t="str">
        <f>IF(B37="","",VLOOKUP($B37,'校内研修記録簿（前期）時刻と所見のみ'!$M$5:$T$575,4,FALSE))</f>
        <v/>
      </c>
      <c r="F37" s="60" t="str">
        <f>IF(B37="","",VLOOKUP($B37,'校内研修記録簿（前期）時刻と所見のみ'!$M$5:$T$575,5,FALSE))</f>
        <v/>
      </c>
      <c r="G37" s="60"/>
      <c r="H37" s="60"/>
      <c r="I37" s="60"/>
      <c r="J37" s="60"/>
      <c r="K37" s="126">
        <f>IF(B37="","",VLOOKUP($B37,'校内研修記録簿（前期）時刻と所見のみ'!$M$5:$T$575,6,FALSE))</f>
        <v>0</v>
      </c>
      <c r="L37" s="126"/>
      <c r="M37" s="33" t="str">
        <f>IF(B37="","",VLOOKUP($B37,'校内研修記録簿（前期）時刻と所見のみ'!$M$5:$T$575,7,FALSE))</f>
        <v/>
      </c>
      <c r="N37" s="33" t="str">
        <f>IF(B37="","",VLOOKUP($B37,'校内研修記録簿（前期）時刻と所見のみ'!$M$5:$T$575,8,FALSE))</f>
        <v/>
      </c>
      <c r="O37" s="3" t="str">
        <f>IF(B37="","",VLOOKUP(B37,'校内研修記録簿（前期）時刻と所見のみ'!$M$5:$V$575,9))</f>
        <v/>
      </c>
    </row>
    <row r="38" spans="1:15" ht="18.649999999999999" customHeight="1">
      <c r="A38" s="1">
        <v>27</v>
      </c>
      <c r="B38" s="7">
        <f t="shared" si="0"/>
        <v>27</v>
      </c>
      <c r="C38" s="14" t="str">
        <f>IF(B38="","",VLOOKUP($B38,'校内研修記録簿（前期）時刻と所見のみ'!$M$5:$T$575,2,FALSE))</f>
        <v/>
      </c>
      <c r="D38" s="16" t="str">
        <f>IF(B38="","",VLOOKUP($B38,'校内研修記録簿（前期）時刻と所見のみ'!$M$5:$T$575,3,FALSE))</f>
        <v/>
      </c>
      <c r="E38" s="15" t="str">
        <f>IF(B38="","",VLOOKUP($B38,'校内研修記録簿（前期）時刻と所見のみ'!$M$5:$T$575,4,FALSE))</f>
        <v/>
      </c>
      <c r="F38" s="60" t="str">
        <f>IF(B38="","",VLOOKUP($B38,'校内研修記録簿（前期）時刻と所見のみ'!$M$5:$T$575,5,FALSE))</f>
        <v/>
      </c>
      <c r="G38" s="60"/>
      <c r="H38" s="60"/>
      <c r="I38" s="60"/>
      <c r="J38" s="60"/>
      <c r="K38" s="126">
        <f>IF(B38="","",VLOOKUP($B38,'校内研修記録簿（前期）時刻と所見のみ'!$M$5:$T$575,6,FALSE))</f>
        <v>0</v>
      </c>
      <c r="L38" s="126"/>
      <c r="M38" s="33" t="str">
        <f>IF(B38="","",VLOOKUP($B38,'校内研修記録簿（前期）時刻と所見のみ'!$M$5:$T$575,7,FALSE))</f>
        <v/>
      </c>
      <c r="N38" s="33" t="str">
        <f>IF(B38="","",VLOOKUP($B38,'校内研修記録簿（前期）時刻と所見のみ'!$M$5:$T$575,8,FALSE))</f>
        <v/>
      </c>
      <c r="O38" s="3" t="str">
        <f>IF(B38="","",VLOOKUP(B38,'校内研修記録簿（前期）時刻と所見のみ'!$M$5:$V$575,9))</f>
        <v/>
      </c>
    </row>
    <row r="39" spans="1:15" ht="18.649999999999999" customHeight="1">
      <c r="A39" s="1">
        <v>28</v>
      </c>
      <c r="B39" s="7">
        <f t="shared" si="0"/>
        <v>28</v>
      </c>
      <c r="C39" s="14" t="str">
        <f>IF(B39="","",VLOOKUP($B39,'校内研修記録簿（前期）時刻と所見のみ'!$M$5:$T$575,2,FALSE))</f>
        <v/>
      </c>
      <c r="D39" s="16" t="str">
        <f>IF(B39="","",VLOOKUP($B39,'校内研修記録簿（前期）時刻と所見のみ'!$M$5:$T$575,3,FALSE))</f>
        <v/>
      </c>
      <c r="E39" s="15" t="str">
        <f>IF(B39="","",VLOOKUP($B39,'校内研修記録簿（前期）時刻と所見のみ'!$M$5:$T$575,4,FALSE))</f>
        <v/>
      </c>
      <c r="F39" s="60" t="str">
        <f>IF(B39="","",VLOOKUP($B39,'校内研修記録簿（前期）時刻と所見のみ'!$M$5:$T$575,5,FALSE))</f>
        <v/>
      </c>
      <c r="G39" s="60"/>
      <c r="H39" s="60"/>
      <c r="I39" s="60"/>
      <c r="J39" s="60"/>
      <c r="K39" s="126">
        <f>IF(B39="","",VLOOKUP($B39,'校内研修記録簿（前期）時刻と所見のみ'!$M$5:$T$575,6,FALSE))</f>
        <v>0</v>
      </c>
      <c r="L39" s="126"/>
      <c r="M39" s="33" t="str">
        <f>IF(B39="","",VLOOKUP($B39,'校内研修記録簿（前期）時刻と所見のみ'!$M$5:$T$575,7,FALSE))</f>
        <v/>
      </c>
      <c r="N39" s="33" t="str">
        <f>IF(B39="","",VLOOKUP($B39,'校内研修記録簿（前期）時刻と所見のみ'!$M$5:$T$575,8,FALSE))</f>
        <v/>
      </c>
      <c r="O39" s="3" t="str">
        <f>IF(B39="","",VLOOKUP(B39,'校内研修記録簿（前期）時刻と所見のみ'!$M$5:$V$575,9))</f>
        <v/>
      </c>
    </row>
    <row r="40" spans="1:15" ht="18.649999999999999" customHeight="1">
      <c r="A40" s="1">
        <v>29</v>
      </c>
      <c r="B40" s="7">
        <f t="shared" si="0"/>
        <v>29</v>
      </c>
      <c r="C40" s="14" t="str">
        <f>IF(B40="","",VLOOKUP($B40,'校内研修記録簿（前期）時刻と所見のみ'!$M$5:$T$575,2,FALSE))</f>
        <v/>
      </c>
      <c r="D40" s="16" t="str">
        <f>IF(B40="","",VLOOKUP($B40,'校内研修記録簿（前期）時刻と所見のみ'!$M$5:$T$575,3,FALSE))</f>
        <v/>
      </c>
      <c r="E40" s="15" t="str">
        <f>IF(B40="","",VLOOKUP($B40,'校内研修記録簿（前期）時刻と所見のみ'!$M$5:$T$575,4,FALSE))</f>
        <v/>
      </c>
      <c r="F40" s="60" t="str">
        <f>IF(B40="","",VLOOKUP($B40,'校内研修記録簿（前期）時刻と所見のみ'!$M$5:$T$575,5,FALSE))</f>
        <v/>
      </c>
      <c r="G40" s="60"/>
      <c r="H40" s="60"/>
      <c r="I40" s="60"/>
      <c r="J40" s="60"/>
      <c r="K40" s="126">
        <f>IF(B40="","",VLOOKUP($B40,'校内研修記録簿（前期）時刻と所見のみ'!$M$5:$T$575,6,FALSE))</f>
        <v>0</v>
      </c>
      <c r="L40" s="126"/>
      <c r="M40" s="33" t="str">
        <f>IF(B40="","",VLOOKUP($B40,'校内研修記録簿（前期）時刻と所見のみ'!$M$5:$T$575,7,FALSE))</f>
        <v/>
      </c>
      <c r="N40" s="33" t="str">
        <f>IF(B40="","",VLOOKUP($B40,'校内研修記録簿（前期）時刻と所見のみ'!$M$5:$T$575,8,FALSE))</f>
        <v/>
      </c>
      <c r="O40" s="3" t="str">
        <f>IF(B40="","",VLOOKUP(B40,'校内研修記録簿（前期）時刻と所見のみ'!$M$5:$V$575,9))</f>
        <v/>
      </c>
    </row>
    <row r="41" spans="1:15" ht="18.649999999999999" customHeight="1">
      <c r="A41" s="1">
        <v>30</v>
      </c>
      <c r="B41" s="7">
        <f t="shared" si="0"/>
        <v>30</v>
      </c>
      <c r="C41" s="14" t="str">
        <f>IF(B41="","",VLOOKUP($B41,'校内研修記録簿（前期）時刻と所見のみ'!$M$5:$T$575,2,FALSE))</f>
        <v/>
      </c>
      <c r="D41" s="16" t="str">
        <f>IF(B41="","",VLOOKUP($B41,'校内研修記録簿（前期）時刻と所見のみ'!$M$5:$T$575,3,FALSE))</f>
        <v/>
      </c>
      <c r="E41" s="15" t="str">
        <f>IF(B41="","",VLOOKUP($B41,'校内研修記録簿（前期）時刻と所見のみ'!$M$5:$T$575,4,FALSE))</f>
        <v/>
      </c>
      <c r="F41" s="60" t="str">
        <f>IF(B41="","",VLOOKUP($B41,'校内研修記録簿（前期）時刻と所見のみ'!$M$5:$T$575,5,FALSE))</f>
        <v/>
      </c>
      <c r="G41" s="60"/>
      <c r="H41" s="60"/>
      <c r="I41" s="60"/>
      <c r="J41" s="60"/>
      <c r="K41" s="126">
        <f>IF(B41="","",VLOOKUP($B41,'校内研修記録簿（前期）時刻と所見のみ'!$M$5:$T$575,6,FALSE))</f>
        <v>0</v>
      </c>
      <c r="L41" s="126"/>
      <c r="M41" s="33" t="str">
        <f>IF(B41="","",VLOOKUP($B41,'校内研修記録簿（前期）時刻と所見のみ'!$M$5:$T$575,7,FALSE))</f>
        <v/>
      </c>
      <c r="N41" s="33" t="str">
        <f>IF(B41="","",VLOOKUP($B41,'校内研修記録簿（前期）時刻と所見のみ'!$M$5:$T$575,8,FALSE))</f>
        <v/>
      </c>
      <c r="O41" s="3" t="str">
        <f>IF(B41="","",VLOOKUP(B41,'校内研修記録簿（前期）時刻と所見のみ'!$M$5:$V$575,9))</f>
        <v/>
      </c>
    </row>
    <row r="42" spans="1:15" ht="18.649999999999999" customHeight="1">
      <c r="A42" s="1">
        <v>31</v>
      </c>
      <c r="B42" s="7">
        <f t="shared" si="0"/>
        <v>31</v>
      </c>
      <c r="C42" s="14" t="str">
        <f>IF(B42="","",VLOOKUP($B42,'校内研修記録簿（前期）時刻と所見のみ'!$M$5:$T$575,2,FALSE))</f>
        <v/>
      </c>
      <c r="D42" s="16" t="str">
        <f>IF(B42="","",VLOOKUP($B42,'校内研修記録簿（前期）時刻と所見のみ'!$M$5:$T$575,3,FALSE))</f>
        <v/>
      </c>
      <c r="E42" s="15" t="str">
        <f>IF(B42="","",VLOOKUP($B42,'校内研修記録簿（前期）時刻と所見のみ'!$M$5:$T$575,4,FALSE))</f>
        <v/>
      </c>
      <c r="F42" s="60" t="str">
        <f>IF(B42="","",VLOOKUP($B42,'校内研修記録簿（前期）時刻と所見のみ'!$M$5:$T$575,5,FALSE))</f>
        <v/>
      </c>
      <c r="G42" s="60"/>
      <c r="H42" s="60"/>
      <c r="I42" s="60"/>
      <c r="J42" s="60"/>
      <c r="K42" s="126">
        <f>IF(B42="","",VLOOKUP($B42,'校内研修記録簿（前期）時刻と所見のみ'!$M$5:$T$575,6,FALSE))</f>
        <v>0</v>
      </c>
      <c r="L42" s="126"/>
      <c r="M42" s="33" t="str">
        <f>IF(B42="","",VLOOKUP($B42,'校内研修記録簿（前期）時刻と所見のみ'!$M$5:$T$575,7,FALSE))</f>
        <v/>
      </c>
      <c r="N42" s="33" t="str">
        <f>IF(B42="","",VLOOKUP($B42,'校内研修記録簿（前期）時刻と所見のみ'!$M$5:$T$575,8,FALSE))</f>
        <v/>
      </c>
      <c r="O42" s="3" t="str">
        <f>IF(B42="","",VLOOKUP(B42,'校内研修記録簿（前期）時刻と所見のみ'!$M$5:$V$575,9))</f>
        <v/>
      </c>
    </row>
    <row r="43" spans="1:15" ht="18.649999999999999" customHeight="1">
      <c r="A43" s="1">
        <v>32</v>
      </c>
      <c r="B43" s="7">
        <f t="shared" si="0"/>
        <v>32</v>
      </c>
      <c r="C43" s="14" t="str">
        <f>IF(B43="","",VLOOKUP($B43,'校内研修記録簿（前期）時刻と所見のみ'!$M$5:$T$575,2,FALSE))</f>
        <v/>
      </c>
      <c r="D43" s="16" t="str">
        <f>IF(B43="","",VLOOKUP($B43,'校内研修記録簿（前期）時刻と所見のみ'!$M$5:$T$575,3,FALSE))</f>
        <v/>
      </c>
      <c r="E43" s="15" t="str">
        <f>IF(B43="","",VLOOKUP($B43,'校内研修記録簿（前期）時刻と所見のみ'!$M$5:$T$575,4,FALSE))</f>
        <v/>
      </c>
      <c r="F43" s="60" t="str">
        <f>IF(B43="","",VLOOKUP($B43,'校内研修記録簿（前期）時刻と所見のみ'!$M$5:$T$575,5,FALSE))</f>
        <v/>
      </c>
      <c r="G43" s="60"/>
      <c r="H43" s="60"/>
      <c r="I43" s="60"/>
      <c r="J43" s="60"/>
      <c r="K43" s="126">
        <f>IF(B43="","",VLOOKUP($B43,'校内研修記録簿（前期）時刻と所見のみ'!$M$5:$T$575,6,FALSE))</f>
        <v>0</v>
      </c>
      <c r="L43" s="126"/>
      <c r="M43" s="33" t="str">
        <f>IF(B43="","",VLOOKUP($B43,'校内研修記録簿（前期）時刻と所見のみ'!$M$5:$T$575,7,FALSE))</f>
        <v/>
      </c>
      <c r="N43" s="33" t="str">
        <f>IF(B43="","",VLOOKUP($B43,'校内研修記録簿（前期）時刻と所見のみ'!$M$5:$T$575,8,FALSE))</f>
        <v/>
      </c>
      <c r="O43" s="3" t="str">
        <f>IF(B43="","",VLOOKUP(B43,'校内研修記録簿（前期）時刻と所見のみ'!$M$5:$V$575,9))</f>
        <v/>
      </c>
    </row>
    <row r="44" spans="1:15" ht="18.649999999999999" customHeight="1">
      <c r="A44" s="1">
        <v>33</v>
      </c>
      <c r="B44" s="7">
        <f t="shared" si="0"/>
        <v>33</v>
      </c>
      <c r="C44" s="14" t="str">
        <f>IF(B44="","",VLOOKUP($B44,'校内研修記録簿（前期）時刻と所見のみ'!$M$5:$T$575,2,FALSE))</f>
        <v/>
      </c>
      <c r="D44" s="16" t="str">
        <f>IF(B44="","",VLOOKUP($B44,'校内研修記録簿（前期）時刻と所見のみ'!$M$5:$T$575,3,FALSE))</f>
        <v/>
      </c>
      <c r="E44" s="15" t="str">
        <f>IF(B44="","",VLOOKUP($B44,'校内研修記録簿（前期）時刻と所見のみ'!$M$5:$T$575,4,FALSE))</f>
        <v/>
      </c>
      <c r="F44" s="60" t="str">
        <f>IF(B44="","",VLOOKUP($B44,'校内研修記録簿（前期）時刻と所見のみ'!$M$5:$T$575,5,FALSE))</f>
        <v/>
      </c>
      <c r="G44" s="60"/>
      <c r="H44" s="60"/>
      <c r="I44" s="60"/>
      <c r="J44" s="60"/>
      <c r="K44" s="126">
        <f>IF(B44="","",VLOOKUP($B44,'校内研修記録簿（前期）時刻と所見のみ'!$M$5:$T$575,6,FALSE))</f>
        <v>0</v>
      </c>
      <c r="L44" s="126"/>
      <c r="M44" s="33" t="str">
        <f>IF(B44="","",VLOOKUP($B44,'校内研修記録簿（前期）時刻と所見のみ'!$M$5:$T$575,7,FALSE))</f>
        <v/>
      </c>
      <c r="N44" s="33" t="str">
        <f>IF(B44="","",VLOOKUP($B44,'校内研修記録簿（前期）時刻と所見のみ'!$M$5:$T$575,8,FALSE))</f>
        <v/>
      </c>
      <c r="O44" s="3" t="str">
        <f>IF(B44="","",VLOOKUP(B44,'校内研修記録簿（前期）時刻と所見のみ'!$M$5:$V$575,9))</f>
        <v/>
      </c>
    </row>
    <row r="45" spans="1:15" ht="18.649999999999999" customHeight="1">
      <c r="A45" s="1">
        <v>34</v>
      </c>
      <c r="B45" s="7">
        <f t="shared" si="0"/>
        <v>34</v>
      </c>
      <c r="C45" s="14" t="str">
        <f>IF(B45="","",VLOOKUP($B45,'校内研修記録簿（前期）時刻と所見のみ'!$M$5:$T$575,2,FALSE))</f>
        <v/>
      </c>
      <c r="D45" s="16" t="str">
        <f>IF(B45="","",VLOOKUP($B45,'校内研修記録簿（前期）時刻と所見のみ'!$M$5:$T$575,3,FALSE))</f>
        <v/>
      </c>
      <c r="E45" s="15" t="str">
        <f>IF(B45="","",VLOOKUP($B45,'校内研修記録簿（前期）時刻と所見のみ'!$M$5:$T$575,4,FALSE))</f>
        <v/>
      </c>
      <c r="F45" s="60" t="str">
        <f>IF(B45="","",VLOOKUP($B45,'校内研修記録簿（前期）時刻と所見のみ'!$M$5:$T$575,5,FALSE))</f>
        <v/>
      </c>
      <c r="G45" s="60"/>
      <c r="H45" s="60"/>
      <c r="I45" s="60"/>
      <c r="J45" s="60"/>
      <c r="K45" s="126">
        <f>IF(B45="","",VLOOKUP($B45,'校内研修記録簿（前期）時刻と所見のみ'!$M$5:$T$575,6,FALSE))</f>
        <v>0</v>
      </c>
      <c r="L45" s="126"/>
      <c r="M45" s="33" t="str">
        <f>IF(B45="","",VLOOKUP($B45,'校内研修記録簿（前期）時刻と所見のみ'!$M$5:$T$575,7,FALSE))</f>
        <v/>
      </c>
      <c r="N45" s="33" t="str">
        <f>IF(B45="","",VLOOKUP($B45,'校内研修記録簿（前期）時刻と所見のみ'!$M$5:$T$575,8,FALSE))</f>
        <v/>
      </c>
      <c r="O45" s="3" t="str">
        <f>IF(B45="","",VLOOKUP(B45,'校内研修記録簿（前期）時刻と所見のみ'!$M$5:$V$575,9))</f>
        <v/>
      </c>
    </row>
    <row r="46" spans="1:15" ht="18.649999999999999" customHeight="1">
      <c r="A46" s="1">
        <v>35</v>
      </c>
      <c r="B46" s="7" t="str">
        <f t="shared" si="0"/>
        <v/>
      </c>
      <c r="C46" s="14" t="str">
        <f>IF(B46="","",VLOOKUP($B46,'校内研修記録簿（前期）時刻と所見のみ'!$M$5:$T$575,2,FALSE))</f>
        <v/>
      </c>
      <c r="D46" s="16" t="str">
        <f>IF(B46="","",VLOOKUP($B46,'校内研修記録簿（前期）時刻と所見のみ'!$M$5:$T$575,3,FALSE))</f>
        <v/>
      </c>
      <c r="E46" s="15" t="str">
        <f>IF(B46="","",VLOOKUP($B46,'校内研修記録簿（前期）時刻と所見のみ'!$M$5:$T$575,4,FALSE))</f>
        <v/>
      </c>
      <c r="F46" s="60" t="str">
        <f>IF(B46="","",VLOOKUP($B46,'校内研修記録簿（前期）時刻と所見のみ'!$M$5:$T$575,5,FALSE))</f>
        <v/>
      </c>
      <c r="G46" s="60"/>
      <c r="H46" s="60"/>
      <c r="I46" s="60"/>
      <c r="J46" s="60"/>
      <c r="K46" s="126" t="str">
        <f>IF(B46="","",VLOOKUP($B46,'校内研修記録簿（前期）時刻と所見のみ'!$M$5:$T$575,6,FALSE))</f>
        <v/>
      </c>
      <c r="L46" s="126"/>
      <c r="M46" s="33" t="str">
        <f>IF(B46="","",VLOOKUP($B46,'校内研修記録簿（前期）時刻と所見のみ'!$M$5:$T$575,7,FALSE))</f>
        <v/>
      </c>
      <c r="N46" s="33" t="str">
        <f>IF(B46="","",VLOOKUP($B46,'校内研修記録簿（前期）時刻と所見のみ'!$M$5:$T$575,8,FALSE))</f>
        <v/>
      </c>
      <c r="O46" s="3" t="str">
        <f>IF(B46="","",VLOOKUP(B46,'校内研修記録簿（前期）時刻と所見のみ'!$M$5:$V$575,9))</f>
        <v/>
      </c>
    </row>
    <row r="47" spans="1:15" ht="18.649999999999999" customHeight="1">
      <c r="A47" s="1">
        <v>36</v>
      </c>
      <c r="B47" s="7" t="str">
        <f t="shared" si="0"/>
        <v/>
      </c>
      <c r="C47" s="14" t="str">
        <f>IF(B47="","",VLOOKUP($B47,'校内研修記録簿（前期）時刻と所見のみ'!$M$5:$T$575,2,FALSE))</f>
        <v/>
      </c>
      <c r="D47" s="16" t="str">
        <f>IF(B47="","",VLOOKUP($B47,'校内研修記録簿（前期）時刻と所見のみ'!$M$5:$T$575,3,FALSE))</f>
        <v/>
      </c>
      <c r="E47" s="15" t="str">
        <f>IF(B47="","",VLOOKUP($B47,'校内研修記録簿（前期）時刻と所見のみ'!$M$5:$T$575,4,FALSE))</f>
        <v/>
      </c>
      <c r="F47" s="60" t="str">
        <f>IF(B47="","",VLOOKUP($B47,'校内研修記録簿（前期）時刻と所見のみ'!$M$5:$T$575,5,FALSE))</f>
        <v/>
      </c>
      <c r="G47" s="60"/>
      <c r="H47" s="60"/>
      <c r="I47" s="60"/>
      <c r="J47" s="60"/>
      <c r="K47" s="126" t="str">
        <f>IF(B47="","",VLOOKUP($B47,'校内研修記録簿（前期）時刻と所見のみ'!$M$5:$T$575,6,FALSE))</f>
        <v/>
      </c>
      <c r="L47" s="126"/>
      <c r="M47" s="33" t="str">
        <f>IF(B47="","",VLOOKUP($B47,'校内研修記録簿（前期）時刻と所見のみ'!$M$5:$T$575,7,FALSE))</f>
        <v/>
      </c>
      <c r="N47" s="33" t="str">
        <f>IF(B47="","",VLOOKUP($B47,'校内研修記録簿（前期）時刻と所見のみ'!$M$5:$T$575,8,FALSE))</f>
        <v/>
      </c>
      <c r="O47" s="3" t="str">
        <f>IF(B47="","",VLOOKUP(B47,'校内研修記録簿（前期）時刻と所見のみ'!$M$5:$V$575,9))</f>
        <v/>
      </c>
    </row>
    <row r="48" spans="1:15" ht="18.649999999999999" customHeight="1">
      <c r="A48" s="1">
        <v>37</v>
      </c>
      <c r="B48" s="7" t="str">
        <f t="shared" si="0"/>
        <v/>
      </c>
      <c r="C48" s="14" t="str">
        <f>IF(B48="","",VLOOKUP($B48,'校内研修記録簿（前期）時刻と所見のみ'!$M$5:$T$575,2,FALSE))</f>
        <v/>
      </c>
      <c r="D48" s="16" t="str">
        <f>IF(B48="","",VLOOKUP($B48,'校内研修記録簿（前期）時刻と所見のみ'!$M$5:$T$575,3,FALSE))</f>
        <v/>
      </c>
      <c r="E48" s="15" t="str">
        <f>IF(B48="","",VLOOKUP($B48,'校内研修記録簿（前期）時刻と所見のみ'!$M$5:$T$575,4,FALSE))</f>
        <v/>
      </c>
      <c r="F48" s="60" t="str">
        <f>IF(B48="","",VLOOKUP($B48,'校内研修記録簿（前期）時刻と所見のみ'!$M$5:$T$575,5,FALSE))</f>
        <v/>
      </c>
      <c r="G48" s="60"/>
      <c r="H48" s="60"/>
      <c r="I48" s="60"/>
      <c r="J48" s="60"/>
      <c r="K48" s="126" t="str">
        <f>IF(B48="","",VLOOKUP($B48,'校内研修記録簿（前期）時刻と所見のみ'!$M$5:$T$575,6,FALSE))</f>
        <v/>
      </c>
      <c r="L48" s="126"/>
      <c r="M48" s="33" t="str">
        <f>IF(B48="","",VLOOKUP($B48,'校内研修記録簿（前期）時刻と所見のみ'!$M$5:$T$575,7,FALSE))</f>
        <v/>
      </c>
      <c r="N48" s="33" t="str">
        <f>IF(B48="","",VLOOKUP($B48,'校内研修記録簿（前期）時刻と所見のみ'!$M$5:$T$575,8,FALSE))</f>
        <v/>
      </c>
      <c r="O48" s="3" t="str">
        <f>IF(B48="","",VLOOKUP(B48,'校内研修記録簿（前期）時刻と所見のみ'!$M$5:$V$575,9))</f>
        <v/>
      </c>
    </row>
    <row r="49" spans="1:15" ht="18.649999999999999" customHeight="1">
      <c r="A49" s="1">
        <v>38</v>
      </c>
      <c r="B49" s="7" t="str">
        <f t="shared" si="0"/>
        <v/>
      </c>
      <c r="C49" s="14" t="str">
        <f>IF(B49="","",VLOOKUP($B49,'校内研修記録簿（前期）時刻と所見のみ'!$M$5:$T$575,2,FALSE))</f>
        <v/>
      </c>
      <c r="D49" s="16" t="str">
        <f>IF(B49="","",VLOOKUP($B49,'校内研修記録簿（前期）時刻と所見のみ'!$M$5:$T$575,3,FALSE))</f>
        <v/>
      </c>
      <c r="E49" s="15" t="str">
        <f>IF(B49="","",VLOOKUP($B49,'校内研修記録簿（前期）時刻と所見のみ'!$M$5:$T$575,4,FALSE))</f>
        <v/>
      </c>
      <c r="F49" s="60" t="str">
        <f>IF(B49="","",VLOOKUP($B49,'校内研修記録簿（前期）時刻と所見のみ'!$M$5:$T$575,5,FALSE))</f>
        <v/>
      </c>
      <c r="G49" s="60"/>
      <c r="H49" s="60"/>
      <c r="I49" s="60"/>
      <c r="J49" s="60"/>
      <c r="K49" s="126" t="str">
        <f>IF(B49="","",VLOOKUP($B49,'校内研修記録簿（前期）時刻と所見のみ'!$M$5:$T$575,6,FALSE))</f>
        <v/>
      </c>
      <c r="L49" s="126"/>
      <c r="M49" s="33" t="str">
        <f>IF(B49="","",VLOOKUP($B49,'校内研修記録簿（前期）時刻と所見のみ'!$M$5:$T$575,7,FALSE))</f>
        <v/>
      </c>
      <c r="N49" s="33" t="str">
        <f>IF(B49="","",VLOOKUP($B49,'校内研修記録簿（前期）時刻と所見のみ'!$M$5:$T$575,8,FALSE))</f>
        <v/>
      </c>
      <c r="O49" s="3" t="str">
        <f>IF(B49="","",VLOOKUP(B49,'校内研修記録簿（前期）時刻と所見のみ'!$M$5:$V$575,9))</f>
        <v/>
      </c>
    </row>
    <row r="50" spans="1:15" ht="18.649999999999999" customHeight="1">
      <c r="A50" s="1">
        <v>39</v>
      </c>
      <c r="B50" s="7" t="str">
        <f t="shared" si="0"/>
        <v/>
      </c>
      <c r="C50" s="14" t="str">
        <f>IF(B50="","",VLOOKUP($B50,'校内研修記録簿（前期）時刻と所見のみ'!$M$5:$T$575,2,FALSE))</f>
        <v/>
      </c>
      <c r="D50" s="16" t="str">
        <f>IF(B50="","",VLOOKUP($B50,'校内研修記録簿（前期）時刻と所見のみ'!$M$5:$T$575,3,FALSE))</f>
        <v/>
      </c>
      <c r="E50" s="15" t="str">
        <f>IF(B50="","",VLOOKUP($B50,'校内研修記録簿（前期）時刻と所見のみ'!$M$5:$T$575,4,FALSE))</f>
        <v/>
      </c>
      <c r="F50" s="60" t="str">
        <f>IF(B50="","",VLOOKUP($B50,'校内研修記録簿（前期）時刻と所見のみ'!$M$5:$T$575,5,FALSE))</f>
        <v/>
      </c>
      <c r="G50" s="60"/>
      <c r="H50" s="60"/>
      <c r="I50" s="60"/>
      <c r="J50" s="60"/>
      <c r="K50" s="126" t="str">
        <f>IF(B50="","",VLOOKUP($B50,'校内研修記録簿（前期）時刻と所見のみ'!$M$5:$T$575,6,FALSE))</f>
        <v/>
      </c>
      <c r="L50" s="126"/>
      <c r="M50" s="33" t="str">
        <f>IF(B50="","",VLOOKUP($B50,'校内研修記録簿（前期）時刻と所見のみ'!$M$5:$T$575,7,FALSE))</f>
        <v/>
      </c>
      <c r="N50" s="33" t="str">
        <f>IF(B50="","",VLOOKUP($B50,'校内研修記録簿（前期）時刻と所見のみ'!$M$5:$T$575,8,FALSE))</f>
        <v/>
      </c>
      <c r="O50" s="3" t="str">
        <f>IF(B50="","",VLOOKUP(B50,'校内研修記録簿（前期）時刻と所見のみ'!$M$5:$V$575,9))</f>
        <v/>
      </c>
    </row>
    <row r="51" spans="1:15" ht="18.649999999999999" customHeight="1">
      <c r="A51" s="1">
        <v>40</v>
      </c>
      <c r="B51" s="7" t="str">
        <f t="shared" si="0"/>
        <v/>
      </c>
      <c r="C51" s="14" t="str">
        <f>IF(B51="","",VLOOKUP($B51,'校内研修記録簿（前期）時刻と所見のみ'!$M$5:$T$575,2,FALSE))</f>
        <v/>
      </c>
      <c r="D51" s="16" t="str">
        <f>IF(B51="","",VLOOKUP($B51,'校内研修記録簿（前期）時刻と所見のみ'!$M$5:$T$575,3,FALSE))</f>
        <v/>
      </c>
      <c r="E51" s="15" t="str">
        <f>IF(B51="","",VLOOKUP($B51,'校内研修記録簿（前期）時刻と所見のみ'!$M$5:$T$575,4,FALSE))</f>
        <v/>
      </c>
      <c r="F51" s="60" t="str">
        <f>IF(B51="","",VLOOKUP($B51,'校内研修記録簿（前期）時刻と所見のみ'!$M$5:$T$575,5,FALSE))</f>
        <v/>
      </c>
      <c r="G51" s="60"/>
      <c r="H51" s="60"/>
      <c r="I51" s="60"/>
      <c r="J51" s="60"/>
      <c r="K51" s="126" t="str">
        <f>IF(B51="","",VLOOKUP($B51,'校内研修記録簿（前期）時刻と所見のみ'!$M$5:$T$575,6,FALSE))</f>
        <v/>
      </c>
      <c r="L51" s="126"/>
      <c r="M51" s="33" t="str">
        <f>IF(B51="","",VLOOKUP($B51,'校内研修記録簿（前期）時刻と所見のみ'!$M$5:$T$575,7,FALSE))</f>
        <v/>
      </c>
      <c r="N51" s="33" t="str">
        <f>IF(B51="","",VLOOKUP($B51,'校内研修記録簿（前期）時刻と所見のみ'!$M$5:$T$575,8,FALSE))</f>
        <v/>
      </c>
      <c r="O51" s="3" t="str">
        <f>IF(B51="","",VLOOKUP(B51,'校内研修記録簿（前期）時刻と所見のみ'!$M$5:$V$575,9))</f>
        <v/>
      </c>
    </row>
    <row r="52" spans="1:15" ht="18.649999999999999" hidden="1" customHeight="1">
      <c r="A52" s="1">
        <v>41</v>
      </c>
      <c r="B52" s="7" t="str">
        <f t="shared" si="0"/>
        <v/>
      </c>
      <c r="C52" s="14" t="str">
        <f>IF(B52="","",VLOOKUP($B52,'校内研修記録簿（前期）時刻と所見のみ'!$M$5:$T$575,2,FALSE))</f>
        <v/>
      </c>
      <c r="D52" s="16" t="str">
        <f>IF(B52="","",VLOOKUP($B52,'校内研修記録簿（前期）時刻と所見のみ'!$M$5:$T$575,3,FALSE))</f>
        <v/>
      </c>
      <c r="E52" s="15" t="str">
        <f>IF(B52="","",VLOOKUP($B52,'校内研修記録簿（前期）時刻と所見のみ'!$M$5:$T$575,4,FALSE))</f>
        <v/>
      </c>
      <c r="F52" s="60" t="str">
        <f>IF(B52="","",VLOOKUP($B52,'校内研修記録簿（前期）時刻と所見のみ'!$M$5:$T$575,5,FALSE))</f>
        <v/>
      </c>
      <c r="G52" s="60"/>
      <c r="H52" s="60"/>
      <c r="I52" s="60"/>
      <c r="J52" s="60"/>
      <c r="K52" s="126" t="str">
        <f>IF(B52="","",VLOOKUP($B52,'校内研修記録簿（前期）時刻と所見のみ'!$M$5:$T$575,6,FALSE))</f>
        <v/>
      </c>
      <c r="L52" s="126"/>
      <c r="M52" s="33" t="str">
        <f>IF(B52="","",VLOOKUP($B52,'校内研修記録簿（前期）時刻と所見のみ'!$M$5:$T$575,7,FALSE))</f>
        <v/>
      </c>
      <c r="N52" s="33" t="str">
        <f>IF(B52="","",VLOOKUP($B52,'校内研修記録簿（前期）時刻と所見のみ'!$M$5:$T$575,8,FALSE))</f>
        <v/>
      </c>
      <c r="O52" s="3" t="str">
        <f>IF(B52="","",VLOOKUP(B52,'校内研修記録簿（前期）時刻と所見のみ'!$M$5:$V$575,9))</f>
        <v/>
      </c>
    </row>
    <row r="53" spans="1:15" ht="18.649999999999999" hidden="1" customHeight="1">
      <c r="A53" s="1">
        <v>42</v>
      </c>
      <c r="B53" s="7" t="str">
        <f t="shared" si="0"/>
        <v/>
      </c>
      <c r="C53" s="14" t="str">
        <f>IF(B53="","",VLOOKUP($B53,'校内研修記録簿（前期）時刻と所見のみ'!$M$5:$T$575,2,FALSE))</f>
        <v/>
      </c>
      <c r="D53" s="16" t="str">
        <f>IF(B53="","",VLOOKUP($B53,'校内研修記録簿（前期）時刻と所見のみ'!$M$5:$T$575,3,FALSE))</f>
        <v/>
      </c>
      <c r="E53" s="15" t="str">
        <f>IF(B53="","",VLOOKUP($B53,'校内研修記録簿（前期）時刻と所見のみ'!$M$5:$T$575,4,FALSE))</f>
        <v/>
      </c>
      <c r="F53" s="60" t="str">
        <f>IF(B53="","",VLOOKUP($B53,'校内研修記録簿（前期）時刻と所見のみ'!$M$5:$T$575,5,FALSE))</f>
        <v/>
      </c>
      <c r="G53" s="60"/>
      <c r="H53" s="60"/>
      <c r="I53" s="60"/>
      <c r="J53" s="60"/>
      <c r="K53" s="126" t="str">
        <f>IF(B53="","",VLOOKUP($B53,'校内研修記録簿（前期）時刻と所見のみ'!$M$5:$T$575,6,FALSE))</f>
        <v/>
      </c>
      <c r="L53" s="126"/>
      <c r="M53" s="33" t="str">
        <f>IF(B53="","",VLOOKUP($B53,'校内研修記録簿（前期）時刻と所見のみ'!$M$5:$T$575,7,FALSE))</f>
        <v/>
      </c>
      <c r="N53" s="33" t="str">
        <f>IF(B53="","",VLOOKUP($B53,'校内研修記録簿（前期）時刻と所見のみ'!$M$5:$T$575,8,FALSE))</f>
        <v/>
      </c>
      <c r="O53" s="3" t="str">
        <f>IF(B53="","",VLOOKUP(B53,'校内研修記録簿（前期）時刻と所見のみ'!$M$5:$V$575,9))</f>
        <v/>
      </c>
    </row>
    <row r="54" spans="1:15" ht="18.649999999999999" hidden="1" customHeight="1">
      <c r="A54" s="1">
        <v>43</v>
      </c>
      <c r="B54" s="7" t="str">
        <f t="shared" si="0"/>
        <v/>
      </c>
      <c r="C54" s="14" t="str">
        <f>IF(B54="","",VLOOKUP($B54,'校内研修記録簿（前期）時刻と所見のみ'!$M$5:$T$575,2,FALSE))</f>
        <v/>
      </c>
      <c r="D54" s="16" t="str">
        <f>IF(B54="","",VLOOKUP($B54,'校内研修記録簿（前期）時刻と所見のみ'!$M$5:$T$575,3,FALSE))</f>
        <v/>
      </c>
      <c r="E54" s="15" t="str">
        <f>IF(B54="","",VLOOKUP($B54,'校内研修記録簿（前期）時刻と所見のみ'!$M$5:$T$575,4,FALSE))</f>
        <v/>
      </c>
      <c r="F54" s="60" t="str">
        <f>IF(B54="","",VLOOKUP($B54,'校内研修記録簿（前期）時刻と所見のみ'!$M$5:$T$575,5,FALSE))</f>
        <v/>
      </c>
      <c r="G54" s="60"/>
      <c r="H54" s="60"/>
      <c r="I54" s="60"/>
      <c r="J54" s="60"/>
      <c r="K54" s="126" t="str">
        <f>IF(B54="","",VLOOKUP($B54,'校内研修記録簿（前期）時刻と所見のみ'!$M$5:$T$575,6,FALSE))</f>
        <v/>
      </c>
      <c r="L54" s="126"/>
      <c r="M54" s="33" t="str">
        <f>IF(B54="","",VLOOKUP($B54,'校内研修記録簿（前期）時刻と所見のみ'!$M$5:$T$575,7,FALSE))</f>
        <v/>
      </c>
      <c r="N54" s="33" t="str">
        <f>IF(B54="","",VLOOKUP($B54,'校内研修記録簿（前期）時刻と所見のみ'!$M$5:$T$575,8,FALSE))</f>
        <v/>
      </c>
      <c r="O54" s="3" t="str">
        <f>IF(B54="","",VLOOKUP(B54,'校内研修記録簿（前期）時刻と所見のみ'!$M$5:$V$575,9))</f>
        <v/>
      </c>
    </row>
    <row r="55" spans="1:15" ht="18.649999999999999" hidden="1" customHeight="1">
      <c r="A55" s="1">
        <v>44</v>
      </c>
      <c r="B55" s="7" t="str">
        <f t="shared" si="0"/>
        <v/>
      </c>
      <c r="C55" s="14" t="str">
        <f>IF(B55="","",VLOOKUP($B55,'校内研修記録簿（前期）時刻と所見のみ'!$M$5:$T$575,2,FALSE))</f>
        <v/>
      </c>
      <c r="D55" s="16" t="str">
        <f>IF(B55="","",VLOOKUP($B55,'校内研修記録簿（前期）時刻と所見のみ'!$M$5:$T$575,3,FALSE))</f>
        <v/>
      </c>
      <c r="E55" s="15" t="str">
        <f>IF(B55="","",VLOOKUP($B55,'校内研修記録簿（前期）時刻と所見のみ'!$M$5:$T$575,4,FALSE))</f>
        <v/>
      </c>
      <c r="F55" s="60" t="str">
        <f>IF(B55="","",VLOOKUP($B55,'校内研修記録簿（前期）時刻と所見のみ'!$M$5:$T$575,5,FALSE))</f>
        <v/>
      </c>
      <c r="G55" s="60"/>
      <c r="H55" s="60"/>
      <c r="I55" s="60"/>
      <c r="J55" s="60"/>
      <c r="K55" s="126" t="str">
        <f>IF(B55="","",VLOOKUP($B55,'校内研修記録簿（前期）時刻と所見のみ'!$M$5:$T$575,6,FALSE))</f>
        <v/>
      </c>
      <c r="L55" s="126"/>
      <c r="M55" s="33" t="str">
        <f>IF(B55="","",VLOOKUP($B55,'校内研修記録簿（前期）時刻と所見のみ'!$M$5:$T$575,7,FALSE))</f>
        <v/>
      </c>
      <c r="N55" s="33" t="str">
        <f>IF(B55="","",VLOOKUP($B55,'校内研修記録簿（前期）時刻と所見のみ'!$M$5:$T$575,8,FALSE))</f>
        <v/>
      </c>
      <c r="O55" s="3" t="str">
        <f>IF(B55="","",VLOOKUP(B55,'校内研修記録簿（前期）時刻と所見のみ'!$M$5:$V$575,9))</f>
        <v/>
      </c>
    </row>
    <row r="56" spans="1:15" ht="18.649999999999999" hidden="1" customHeight="1">
      <c r="A56" s="1">
        <v>45</v>
      </c>
      <c r="B56" s="7" t="str">
        <f t="shared" si="0"/>
        <v/>
      </c>
      <c r="C56" s="14" t="str">
        <f>IF(B56="","",VLOOKUP($B56,'校内研修記録簿（前期）時刻と所見のみ'!$M$5:$T$575,2,FALSE))</f>
        <v/>
      </c>
      <c r="D56" s="16" t="str">
        <f>IF(B56="","",VLOOKUP($B56,'校内研修記録簿（前期）時刻と所見のみ'!$M$5:$T$575,3,FALSE))</f>
        <v/>
      </c>
      <c r="E56" s="15" t="str">
        <f>IF(B56="","",VLOOKUP($B56,'校内研修記録簿（前期）時刻と所見のみ'!$M$5:$T$575,4,FALSE))</f>
        <v/>
      </c>
      <c r="F56" s="60" t="str">
        <f>IF(B56="","",VLOOKUP($B56,'校内研修記録簿（前期）時刻と所見のみ'!$M$5:$T$575,5,FALSE))</f>
        <v/>
      </c>
      <c r="G56" s="60"/>
      <c r="H56" s="60"/>
      <c r="I56" s="60"/>
      <c r="J56" s="60"/>
      <c r="K56" s="126" t="str">
        <f>IF(B56="","",VLOOKUP($B56,'校内研修記録簿（前期）時刻と所見のみ'!$M$5:$T$575,6,FALSE))</f>
        <v/>
      </c>
      <c r="L56" s="126"/>
      <c r="M56" s="33" t="str">
        <f>IF(B56="","",VLOOKUP($B56,'校内研修記録簿（前期）時刻と所見のみ'!$M$5:$T$575,7,FALSE))</f>
        <v/>
      </c>
      <c r="N56" s="33" t="str">
        <f>IF(B56="","",VLOOKUP($B56,'校内研修記録簿（前期）時刻と所見のみ'!$M$5:$T$575,8,FALSE))</f>
        <v/>
      </c>
      <c r="O56" s="3" t="str">
        <f>IF(B56="","",VLOOKUP(B56,'校内研修記録簿（前期）時刻と所見のみ'!$M$5:$V$575,9))</f>
        <v/>
      </c>
    </row>
    <row r="57" spans="1:15" ht="18.649999999999999" hidden="1" customHeight="1">
      <c r="A57" s="1">
        <v>46</v>
      </c>
      <c r="B57" s="7" t="str">
        <f t="shared" si="0"/>
        <v/>
      </c>
      <c r="C57" s="14" t="str">
        <f>IF(B57="","",VLOOKUP($B57,'校内研修記録簿（前期）時刻と所見のみ'!$M$5:$T$575,2,FALSE))</f>
        <v/>
      </c>
      <c r="D57" s="16" t="str">
        <f>IF(B57="","",VLOOKUP($B57,'校内研修記録簿（前期）時刻と所見のみ'!$M$5:$T$575,3,FALSE))</f>
        <v/>
      </c>
      <c r="E57" s="15" t="str">
        <f>IF(B57="","",VLOOKUP($B57,'校内研修記録簿（前期）時刻と所見のみ'!$M$5:$T$575,4,FALSE))</f>
        <v/>
      </c>
      <c r="F57" s="60" t="str">
        <f>IF(B57="","",VLOOKUP($B57,'校内研修記録簿（前期）時刻と所見のみ'!$M$5:$T$575,5,FALSE))</f>
        <v/>
      </c>
      <c r="G57" s="60"/>
      <c r="H57" s="60"/>
      <c r="I57" s="60"/>
      <c r="J57" s="60"/>
      <c r="K57" s="126" t="str">
        <f>IF(B57="","",VLOOKUP($B57,'校内研修記録簿（前期）時刻と所見のみ'!$M$5:$T$575,6,FALSE))</f>
        <v/>
      </c>
      <c r="L57" s="126"/>
      <c r="M57" s="33" t="str">
        <f>IF(B57="","",VLOOKUP($B57,'校内研修記録簿（前期）時刻と所見のみ'!$M$5:$T$575,7,FALSE))</f>
        <v/>
      </c>
      <c r="N57" s="33" t="str">
        <f>IF(B57="","",VLOOKUP($B57,'校内研修記録簿（前期）時刻と所見のみ'!$M$5:$T$575,8,FALSE))</f>
        <v/>
      </c>
      <c r="O57" s="3" t="str">
        <f>IF(B57="","",VLOOKUP(B57,'校内研修記録簿（前期）時刻と所見のみ'!$M$5:$V$575,9))</f>
        <v/>
      </c>
    </row>
    <row r="58" spans="1:15" ht="18.649999999999999" hidden="1" customHeight="1">
      <c r="A58" s="1">
        <v>47</v>
      </c>
      <c r="B58" s="7" t="str">
        <f t="shared" si="0"/>
        <v/>
      </c>
      <c r="C58" s="14" t="str">
        <f>IF(B58="","",VLOOKUP($B58,'校内研修記録簿（前期）時刻と所見のみ'!$M$5:$T$575,2,FALSE))</f>
        <v/>
      </c>
      <c r="D58" s="16" t="str">
        <f>IF(B58="","",VLOOKUP($B58,'校内研修記録簿（前期）時刻と所見のみ'!$M$5:$T$575,3,FALSE))</f>
        <v/>
      </c>
      <c r="E58" s="15" t="str">
        <f>IF(B58="","",VLOOKUP($B58,'校内研修記録簿（前期）時刻と所見のみ'!$M$5:$T$575,4,FALSE))</f>
        <v/>
      </c>
      <c r="F58" s="60" t="str">
        <f>IF(B58="","",VLOOKUP($B58,'校内研修記録簿（前期）時刻と所見のみ'!$M$5:$T$575,5,FALSE))</f>
        <v/>
      </c>
      <c r="G58" s="60"/>
      <c r="H58" s="60"/>
      <c r="I58" s="60"/>
      <c r="J58" s="60"/>
      <c r="K58" s="126" t="str">
        <f>IF(B58="","",VLOOKUP($B58,'校内研修記録簿（前期）時刻と所見のみ'!$M$5:$T$575,6,FALSE))</f>
        <v/>
      </c>
      <c r="L58" s="126"/>
      <c r="M58" s="33" t="str">
        <f>IF(B58="","",VLOOKUP($B58,'校内研修記録簿（前期）時刻と所見のみ'!$M$5:$T$575,7,FALSE))</f>
        <v/>
      </c>
      <c r="N58" s="33" t="str">
        <f>IF(B58="","",VLOOKUP($B58,'校内研修記録簿（前期）時刻と所見のみ'!$M$5:$T$575,8,FALSE))</f>
        <v/>
      </c>
      <c r="O58" s="3" t="str">
        <f>IF(B58="","",VLOOKUP(B58,'校内研修記録簿（前期）時刻と所見のみ'!$M$5:$V$575,9))</f>
        <v/>
      </c>
    </row>
    <row r="59" spans="1:15" ht="18.649999999999999" hidden="1" customHeight="1">
      <c r="A59" s="1">
        <v>48</v>
      </c>
      <c r="B59" s="7" t="str">
        <f t="shared" si="0"/>
        <v/>
      </c>
      <c r="C59" s="14" t="str">
        <f>IF(B59="","",VLOOKUP($B59,'校内研修記録簿（前期）時刻と所見のみ'!$M$5:$T$575,2,FALSE))</f>
        <v/>
      </c>
      <c r="D59" s="16" t="str">
        <f>IF(B59="","",VLOOKUP($B59,'校内研修記録簿（前期）時刻と所見のみ'!$M$5:$T$575,3,FALSE))</f>
        <v/>
      </c>
      <c r="E59" s="15" t="str">
        <f>IF(B59="","",VLOOKUP($B59,'校内研修記録簿（前期）時刻と所見のみ'!$M$5:$T$575,4,FALSE))</f>
        <v/>
      </c>
      <c r="F59" s="60" t="str">
        <f>IF(B59="","",VLOOKUP($B59,'校内研修記録簿（前期）時刻と所見のみ'!$M$5:$T$575,5,FALSE))</f>
        <v/>
      </c>
      <c r="G59" s="60"/>
      <c r="H59" s="60"/>
      <c r="I59" s="60"/>
      <c r="J59" s="60"/>
      <c r="K59" s="126" t="str">
        <f>IF(B59="","",VLOOKUP($B59,'校内研修記録簿（前期）時刻と所見のみ'!$M$5:$T$575,6,FALSE))</f>
        <v/>
      </c>
      <c r="L59" s="126"/>
      <c r="M59" s="33" t="str">
        <f>IF(B59="","",VLOOKUP($B59,'校内研修記録簿（前期）時刻と所見のみ'!$M$5:$T$575,7,FALSE))</f>
        <v/>
      </c>
      <c r="N59" s="33" t="str">
        <f>IF(B59="","",VLOOKUP($B59,'校内研修記録簿（前期）時刻と所見のみ'!$M$5:$T$575,8,FALSE))</f>
        <v/>
      </c>
      <c r="O59" s="3" t="str">
        <f>IF(B59="","",VLOOKUP(B59,'校内研修記録簿（前期）時刻と所見のみ'!$M$5:$V$575,9))</f>
        <v/>
      </c>
    </row>
    <row r="60" spans="1:15" ht="18.649999999999999" hidden="1" customHeight="1">
      <c r="A60" s="1">
        <v>49</v>
      </c>
      <c r="B60" s="7" t="str">
        <f t="shared" si="0"/>
        <v/>
      </c>
      <c r="C60" s="14" t="str">
        <f>IF(B60="","",VLOOKUP($B60,'校内研修記録簿（前期）時刻と所見のみ'!$M$5:$T$575,2,FALSE))</f>
        <v/>
      </c>
      <c r="D60" s="16" t="str">
        <f>IF(B60="","",VLOOKUP($B60,'校内研修記録簿（前期）時刻と所見のみ'!$M$5:$T$575,3,FALSE))</f>
        <v/>
      </c>
      <c r="E60" s="15" t="str">
        <f>IF(B60="","",VLOOKUP($B60,'校内研修記録簿（前期）時刻と所見のみ'!$M$5:$T$575,4,FALSE))</f>
        <v/>
      </c>
      <c r="F60" s="60" t="str">
        <f>IF(B60="","",VLOOKUP($B60,'校内研修記録簿（前期）時刻と所見のみ'!$M$5:$T$575,5,FALSE))</f>
        <v/>
      </c>
      <c r="G60" s="60"/>
      <c r="H60" s="60"/>
      <c r="I60" s="60"/>
      <c r="J60" s="60"/>
      <c r="K60" s="126" t="str">
        <f>IF(B60="","",VLOOKUP($B60,'校内研修記録簿（前期）時刻と所見のみ'!$M$5:$T$575,6,FALSE))</f>
        <v/>
      </c>
      <c r="L60" s="126"/>
      <c r="M60" s="33" t="str">
        <f>IF(B60="","",VLOOKUP($B60,'校内研修記録簿（前期）時刻と所見のみ'!$M$5:$T$575,7,FALSE))</f>
        <v/>
      </c>
      <c r="N60" s="33" t="str">
        <f>IF(B60="","",VLOOKUP($B60,'校内研修記録簿（前期）時刻と所見のみ'!$M$5:$T$575,8,FALSE))</f>
        <v/>
      </c>
      <c r="O60" s="3" t="str">
        <f>IF(B60="","",VLOOKUP(B60,'校内研修記録簿（前期）時刻と所見のみ'!$M$5:$V$575,9))</f>
        <v/>
      </c>
    </row>
    <row r="61" spans="1:15" ht="18.649999999999999" hidden="1" customHeight="1">
      <c r="A61" s="1">
        <v>50</v>
      </c>
      <c r="B61" s="7" t="str">
        <f t="shared" si="0"/>
        <v/>
      </c>
      <c r="C61" s="14" t="str">
        <f>IF(B61="","",VLOOKUP($B61,'校内研修記録簿（前期）時刻と所見のみ'!$M$5:$T$575,2,FALSE))</f>
        <v/>
      </c>
      <c r="D61" s="16" t="str">
        <f>IF(B61="","",VLOOKUP($B61,'校内研修記録簿（前期）時刻と所見のみ'!$M$5:$T$575,3,FALSE))</f>
        <v/>
      </c>
      <c r="E61" s="15" t="str">
        <f>IF(B61="","",VLOOKUP($B61,'校内研修記録簿（前期）時刻と所見のみ'!$M$5:$T$575,4,FALSE))</f>
        <v/>
      </c>
      <c r="F61" s="60" t="str">
        <f>IF(B61="","",VLOOKUP($B61,'校内研修記録簿（前期）時刻と所見のみ'!$M$5:$T$575,5,FALSE))</f>
        <v/>
      </c>
      <c r="G61" s="60"/>
      <c r="H61" s="60"/>
      <c r="I61" s="60"/>
      <c r="J61" s="60"/>
      <c r="K61" s="126" t="str">
        <f>IF(B61="","",VLOOKUP($B61,'校内研修記録簿（前期）時刻と所見のみ'!$M$5:$T$575,6,FALSE))</f>
        <v/>
      </c>
      <c r="L61" s="126"/>
      <c r="M61" s="33" t="str">
        <f>IF(B61="","",VLOOKUP($B61,'校内研修記録簿（前期）時刻と所見のみ'!$M$5:$T$575,7,FALSE))</f>
        <v/>
      </c>
      <c r="N61" s="33" t="str">
        <f>IF(B61="","",VLOOKUP($B61,'校内研修記録簿（前期）時刻と所見のみ'!$M$5:$T$575,8,FALSE))</f>
        <v/>
      </c>
      <c r="O61" s="3" t="str">
        <f>IF(B61="","",VLOOKUP(B61,'校内研修記録簿（前期）時刻と所見のみ'!$M$5:$V$575,9))</f>
        <v/>
      </c>
    </row>
    <row r="62" spans="1:15" ht="18.649999999999999" customHeight="1">
      <c r="M62" s="7">
        <f>SUM(M12:M61)</f>
        <v>0</v>
      </c>
      <c r="N62" s="7">
        <f>SUM(N12:N61)</f>
        <v>0</v>
      </c>
    </row>
    <row r="64" spans="1:15">
      <c r="B64" s="1" t="s">
        <v>30</v>
      </c>
    </row>
    <row r="65" spans="2:14" ht="20.149999999999999" customHeight="1">
      <c r="B65" s="56" t="s">
        <v>36</v>
      </c>
      <c r="C65" s="58"/>
      <c r="D65" s="58"/>
      <c r="E65" s="58"/>
      <c r="F65" s="59"/>
      <c r="G65" s="56" t="s">
        <v>33</v>
      </c>
      <c r="H65" s="58"/>
      <c r="I65" s="59"/>
      <c r="J65" s="56" t="s">
        <v>34</v>
      </c>
      <c r="K65" s="58"/>
      <c r="L65" s="59"/>
      <c r="M65" s="56" t="s">
        <v>35</v>
      </c>
      <c r="N65" s="59"/>
    </row>
    <row r="66" spans="2:14" ht="20.149999999999999" customHeight="1">
      <c r="B66" s="56" t="s">
        <v>32</v>
      </c>
      <c r="C66" s="58"/>
      <c r="D66" s="58"/>
      <c r="E66" s="58"/>
      <c r="F66" s="59"/>
      <c r="G66" s="56">
        <f>M62</f>
        <v>0</v>
      </c>
      <c r="H66" s="58"/>
      <c r="I66" s="59"/>
      <c r="J66" s="56">
        <f>N62</f>
        <v>0</v>
      </c>
      <c r="K66" s="58"/>
      <c r="L66" s="59"/>
      <c r="M66" s="56">
        <f>SUM(G66:L66)</f>
        <v>0</v>
      </c>
      <c r="N66" s="59"/>
    </row>
    <row r="67" spans="2:14" ht="20.149999999999999" customHeight="1">
      <c r="B67" s="56" t="s">
        <v>37</v>
      </c>
      <c r="C67" s="58"/>
      <c r="D67" s="58"/>
      <c r="E67" s="58"/>
      <c r="F67" s="59"/>
      <c r="G67" s="56"/>
      <c r="H67" s="58"/>
      <c r="I67" s="59"/>
      <c r="J67" s="56"/>
      <c r="K67" s="58"/>
      <c r="L67" s="59"/>
      <c r="M67" s="56"/>
      <c r="N67" s="59"/>
    </row>
    <row r="68" spans="2:14" ht="20.149999999999999" customHeight="1">
      <c r="B68" s="56" t="s">
        <v>35</v>
      </c>
      <c r="C68" s="58"/>
      <c r="D68" s="58"/>
      <c r="E68" s="58"/>
      <c r="F68" s="59"/>
      <c r="G68" s="56">
        <f>SUM(G66:I67)</f>
        <v>0</v>
      </c>
      <c r="H68" s="58"/>
      <c r="I68" s="59"/>
      <c r="J68" s="56">
        <f>SUM(J66:L67)</f>
        <v>0</v>
      </c>
      <c r="K68" s="58"/>
      <c r="L68" s="59"/>
      <c r="M68" s="56">
        <f>SUM(M66:N67)</f>
        <v>0</v>
      </c>
      <c r="N68" s="59"/>
    </row>
  </sheetData>
  <sheetProtection sheet="1" objects="1" scenarios="1"/>
  <mergeCells count="129">
    <mergeCell ref="B68:F68"/>
    <mergeCell ref="G68:I68"/>
    <mergeCell ref="J68:L68"/>
    <mergeCell ref="M68:N68"/>
    <mergeCell ref="M65:N65"/>
    <mergeCell ref="B66:F66"/>
    <mergeCell ref="G66:I66"/>
    <mergeCell ref="J66:L66"/>
    <mergeCell ref="M66:N66"/>
    <mergeCell ref="B67:F67"/>
    <mergeCell ref="G67:I67"/>
    <mergeCell ref="J67:L67"/>
    <mergeCell ref="M67:N67"/>
    <mergeCell ref="F59:J59"/>
    <mergeCell ref="K59:L59"/>
    <mergeCell ref="F60:J60"/>
    <mergeCell ref="K60:L60"/>
    <mergeCell ref="F61:J61"/>
    <mergeCell ref="K61:L61"/>
    <mergeCell ref="B65:F65"/>
    <mergeCell ref="G65:I65"/>
    <mergeCell ref="J65:L65"/>
    <mergeCell ref="F56:J56"/>
    <mergeCell ref="K56:L56"/>
    <mergeCell ref="F57:J57"/>
    <mergeCell ref="K57:L57"/>
    <mergeCell ref="F58:J58"/>
    <mergeCell ref="K58:L58"/>
    <mergeCell ref="F53:J53"/>
    <mergeCell ref="K53:L53"/>
    <mergeCell ref="F54:J54"/>
    <mergeCell ref="K54:L54"/>
    <mergeCell ref="F55:J55"/>
    <mergeCell ref="K55:L55"/>
    <mergeCell ref="F50:J50"/>
    <mergeCell ref="K50:L50"/>
    <mergeCell ref="F51:J51"/>
    <mergeCell ref="K51:L51"/>
    <mergeCell ref="F52:J52"/>
    <mergeCell ref="K52:L52"/>
    <mergeCell ref="F47:J47"/>
    <mergeCell ref="K47:L47"/>
    <mergeCell ref="F48:J48"/>
    <mergeCell ref="K48:L48"/>
    <mergeCell ref="F49:J49"/>
    <mergeCell ref="K49:L49"/>
    <mergeCell ref="F44:J44"/>
    <mergeCell ref="K44:L44"/>
    <mergeCell ref="F45:J45"/>
    <mergeCell ref="K45:L45"/>
    <mergeCell ref="F46:J46"/>
    <mergeCell ref="K46:L46"/>
    <mergeCell ref="F41:J41"/>
    <mergeCell ref="K41:L41"/>
    <mergeCell ref="F42:J42"/>
    <mergeCell ref="K42:L42"/>
    <mergeCell ref="F43:J43"/>
    <mergeCell ref="K43:L43"/>
    <mergeCell ref="F38:J38"/>
    <mergeCell ref="K38:L38"/>
    <mergeCell ref="F39:J39"/>
    <mergeCell ref="K39:L39"/>
    <mergeCell ref="F40:J40"/>
    <mergeCell ref="K40:L40"/>
    <mergeCell ref="F35:J35"/>
    <mergeCell ref="K35:L35"/>
    <mergeCell ref="F36:J36"/>
    <mergeCell ref="K36:L36"/>
    <mergeCell ref="F37:J37"/>
    <mergeCell ref="K37:L37"/>
    <mergeCell ref="F32:J32"/>
    <mergeCell ref="K32:L32"/>
    <mergeCell ref="F33:J33"/>
    <mergeCell ref="K33:L33"/>
    <mergeCell ref="F34:J34"/>
    <mergeCell ref="K34:L34"/>
    <mergeCell ref="F29:J29"/>
    <mergeCell ref="K29:L29"/>
    <mergeCell ref="F30:J30"/>
    <mergeCell ref="K30:L30"/>
    <mergeCell ref="F31:J31"/>
    <mergeCell ref="K31:L31"/>
    <mergeCell ref="F26:J26"/>
    <mergeCell ref="K26:L26"/>
    <mergeCell ref="F27:J27"/>
    <mergeCell ref="K27:L27"/>
    <mergeCell ref="F28:J28"/>
    <mergeCell ref="K28:L28"/>
    <mergeCell ref="F23:J23"/>
    <mergeCell ref="K23:L23"/>
    <mergeCell ref="F24:J24"/>
    <mergeCell ref="K24:L24"/>
    <mergeCell ref="F25:J25"/>
    <mergeCell ref="K25:L25"/>
    <mergeCell ref="F20:J20"/>
    <mergeCell ref="K20:L20"/>
    <mergeCell ref="F21:J21"/>
    <mergeCell ref="K21:L21"/>
    <mergeCell ref="F22:J22"/>
    <mergeCell ref="K22:L22"/>
    <mergeCell ref="F17:J17"/>
    <mergeCell ref="K17:L17"/>
    <mergeCell ref="F18:J18"/>
    <mergeCell ref="K18:L18"/>
    <mergeCell ref="F19:J19"/>
    <mergeCell ref="K19:L19"/>
    <mergeCell ref="B1:L1"/>
    <mergeCell ref="M1:N1"/>
    <mergeCell ref="F14:J14"/>
    <mergeCell ref="K14:L14"/>
    <mergeCell ref="F15:J15"/>
    <mergeCell ref="K15:L15"/>
    <mergeCell ref="F16:J16"/>
    <mergeCell ref="K16:L16"/>
    <mergeCell ref="M10:N10"/>
    <mergeCell ref="F12:J12"/>
    <mergeCell ref="K12:L12"/>
    <mergeCell ref="F13:J13"/>
    <mergeCell ref="K13:L13"/>
    <mergeCell ref="B7:F7"/>
    <mergeCell ref="B10:B11"/>
    <mergeCell ref="C10:E11"/>
    <mergeCell ref="F10:J11"/>
    <mergeCell ref="K10:L11"/>
    <mergeCell ref="B3:E3"/>
    <mergeCell ref="F3:H3"/>
    <mergeCell ref="L3:M3"/>
    <mergeCell ref="B5:F5"/>
    <mergeCell ref="L5:M5"/>
  </mergeCells>
  <phoneticPr fontId="1"/>
  <pageMargins left="0.78740157480314965" right="0.78740157480314965" top="0.78740157480314965" bottom="0.78740157480314965" header="0.31496062992125984" footer="0.31496062992125984"/>
  <pageSetup paperSize="9" scale="97" fitToHeight="0" orientation="portrait" r:id="rId1"/>
  <headerFooter>
    <oddHeader>&amp;L様式３（拠点校方式）</oddHeader>
    <oddFooter>&amp;P ページ&amp;R&amp;F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68"/>
  <sheetViews>
    <sheetView showGridLines="0" zoomScaleNormal="100" workbookViewId="0">
      <pane ySplit="11" topLeftCell="A12" activePane="bottomLeft" state="frozen"/>
      <selection pane="bottomLeft" activeCell="Q5" sqref="Q5"/>
    </sheetView>
  </sheetViews>
  <sheetFormatPr defaultColWidth="9" defaultRowHeight="13"/>
  <cols>
    <col min="1" max="1" width="3.33203125" style="1" bestFit="1" customWidth="1"/>
    <col min="2" max="4" width="3.58203125" style="1" customWidth="1"/>
    <col min="5" max="5" width="5.75" style="1" customWidth="1"/>
    <col min="6" max="6" width="19.5" style="1" customWidth="1"/>
    <col min="7" max="7" width="3.5" style="1" bestFit="1" customWidth="1"/>
    <col min="8" max="9" width="2.58203125" style="1" customWidth="1"/>
    <col min="10" max="10" width="9.5" style="1" bestFit="1" customWidth="1"/>
    <col min="11" max="11" width="12.25" style="1" customWidth="1"/>
    <col min="12" max="13" width="5.5" style="1" bestFit="1" customWidth="1"/>
    <col min="14" max="14" width="9.5" style="1" hidden="1" customWidth="1"/>
    <col min="15" max="16384" width="9" style="1"/>
  </cols>
  <sheetData>
    <row r="1" spans="1:14" ht="16.5">
      <c r="A1" s="78" t="s">
        <v>316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>
        <f>はじめに!B4</f>
        <v>1</v>
      </c>
      <c r="M1" s="79"/>
    </row>
    <row r="3" spans="1:14" ht="20.149999999999999" customHeight="1">
      <c r="A3" s="80" t="s">
        <v>28</v>
      </c>
      <c r="B3" s="80"/>
      <c r="C3" s="80"/>
      <c r="D3" s="80"/>
      <c r="E3" s="72" t="str">
        <f>'（様式２）年間指導計画書（記入用）'!F3</f>
        <v>〇〇〇立〇〇小学校</v>
      </c>
      <c r="F3" s="72"/>
      <c r="G3" s="72"/>
      <c r="H3" s="11"/>
      <c r="J3" s="13" t="s">
        <v>25</v>
      </c>
      <c r="K3" s="72" t="str">
        <f>'（様式２）年間指導計画書（記入用）'!L3</f>
        <v>〇〇　〇〇</v>
      </c>
      <c r="L3" s="72"/>
      <c r="M3" s="10" t="s">
        <v>26</v>
      </c>
    </row>
    <row r="4" spans="1:14" ht="20.149999999999999" customHeight="1"/>
    <row r="5" spans="1:14" ht="20.149999999999999" customHeight="1">
      <c r="A5" s="81" t="s">
        <v>22</v>
      </c>
      <c r="B5" s="81"/>
      <c r="C5" s="81"/>
      <c r="D5" s="81"/>
      <c r="E5" s="81"/>
      <c r="F5" s="9" t="str">
        <f>'（様式２）年間指導計画書（記入用）'!G5</f>
        <v>〇〇　〇〇</v>
      </c>
      <c r="G5" s="10" t="s">
        <v>21</v>
      </c>
      <c r="H5" s="11"/>
      <c r="J5" s="13" t="s">
        <v>23</v>
      </c>
      <c r="K5" s="72" t="str">
        <f>'（様式２）年間指導計画書（記入用）'!L5</f>
        <v>〇〇　〇〇</v>
      </c>
      <c r="L5" s="72"/>
      <c r="M5" s="10" t="s">
        <v>21</v>
      </c>
    </row>
    <row r="6" spans="1:14" ht="20.149999999999999" customHeight="1"/>
    <row r="7" spans="1:14" ht="20.149999999999999" customHeight="1">
      <c r="A7" s="81" t="s">
        <v>24</v>
      </c>
      <c r="B7" s="81"/>
      <c r="C7" s="81"/>
      <c r="D7" s="81"/>
      <c r="E7" s="81"/>
      <c r="F7" s="9" t="str">
        <f>'（様式２）年間指導計画書（記入用）'!G7</f>
        <v>〇〇　〇〇</v>
      </c>
      <c r="G7" s="10" t="s">
        <v>21</v>
      </c>
      <c r="H7" s="11"/>
      <c r="M7" s="11"/>
    </row>
    <row r="8" spans="1:14" ht="20.149999999999999" customHeight="1">
      <c r="F8" s="12"/>
      <c r="G8" s="11"/>
      <c r="H8" s="11"/>
      <c r="K8" s="2"/>
      <c r="L8" s="2"/>
      <c r="M8" s="11"/>
    </row>
    <row r="9" spans="1:14" ht="20.149999999999999" customHeight="1">
      <c r="A9" s="1" t="s">
        <v>27</v>
      </c>
    </row>
    <row r="10" spans="1:14" ht="18.75" customHeight="1">
      <c r="A10" s="57" t="s">
        <v>5</v>
      </c>
      <c r="B10" s="68" t="s">
        <v>18</v>
      </c>
      <c r="C10" s="69"/>
      <c r="D10" s="70"/>
      <c r="E10" s="68" t="s">
        <v>3</v>
      </c>
      <c r="F10" s="69"/>
      <c r="G10" s="69"/>
      <c r="H10" s="69"/>
      <c r="I10" s="70"/>
      <c r="J10" s="74" t="s">
        <v>269</v>
      </c>
      <c r="K10" s="75"/>
      <c r="L10" s="52" t="s">
        <v>19</v>
      </c>
      <c r="M10" s="52"/>
      <c r="N10" s="3" t="s">
        <v>77</v>
      </c>
    </row>
    <row r="11" spans="1:14" ht="18.75" customHeight="1">
      <c r="A11" s="57"/>
      <c r="B11" s="71"/>
      <c r="C11" s="72"/>
      <c r="D11" s="73"/>
      <c r="E11" s="71"/>
      <c r="F11" s="72"/>
      <c r="G11" s="72"/>
      <c r="H11" s="72"/>
      <c r="I11" s="73"/>
      <c r="J11" s="76"/>
      <c r="K11" s="77"/>
      <c r="L11" s="7" t="s">
        <v>15</v>
      </c>
      <c r="M11" s="7" t="s">
        <v>29</v>
      </c>
      <c r="N11" s="3" t="s">
        <v>78</v>
      </c>
    </row>
    <row r="12" spans="1:14" ht="18.649999999999999" customHeight="1">
      <c r="A12" s="7">
        <f>はじめに!B8</f>
        <v>35</v>
      </c>
      <c r="B12" s="14" t="str">
        <f>VLOOKUP($A12,'校内研修記録簿（後期）時刻と所見のみ'!$L$5:$S$575,2,FALSE)</f>
        <v/>
      </c>
      <c r="C12" s="16" t="str">
        <f>VLOOKUP($A12,'校内研修記録簿（後期）時刻と所見のみ'!$L$5:$S$575,3,FALSE)</f>
        <v/>
      </c>
      <c r="D12" s="15" t="str">
        <f>VLOOKUP($A12,'校内研修記録簿（後期）時刻と所見のみ'!$L$5:$S$575,4,FALSE)</f>
        <v/>
      </c>
      <c r="E12" s="60" t="str">
        <f>VLOOKUP($A12,'校内研修記録簿（後期）時刻と所見のみ'!$L$5:$S$575,5,FALSE)</f>
        <v/>
      </c>
      <c r="F12" s="60"/>
      <c r="G12" s="60"/>
      <c r="H12" s="60"/>
      <c r="I12" s="60"/>
      <c r="J12" s="126">
        <f>VLOOKUP($A12,'校内研修記録簿（後期）時刻と所見のみ'!$L$5:$S$575,6,FALSE)</f>
        <v>0</v>
      </c>
      <c r="K12" s="126"/>
      <c r="L12" s="33" t="str">
        <f>VLOOKUP($A12,'校内研修記録簿（後期）時刻と所見のみ'!$L$5:$S$575,7,FALSE)</f>
        <v/>
      </c>
      <c r="M12" s="33" t="str">
        <f>VLOOKUP($A12,'校内研修記録簿（後期）時刻と所見のみ'!$L$5:$S$575,8,FALSE)</f>
        <v/>
      </c>
      <c r="N12" s="3" t="str">
        <f>VLOOKUP(A12,'校内研修記録簿（後期）時刻と所見のみ'!$L$5:$U$575,9)</f>
        <v/>
      </c>
    </row>
    <row r="13" spans="1:14" ht="18.649999999999999" customHeight="1">
      <c r="A13" s="7">
        <f>A12+1</f>
        <v>36</v>
      </c>
      <c r="B13" s="14" t="str">
        <f>VLOOKUP($A13,'校内研修記録簿（後期）時刻と所見のみ'!$L$5:$S$575,2,FALSE)</f>
        <v/>
      </c>
      <c r="C13" s="16" t="str">
        <f>VLOOKUP($A13,'校内研修記録簿（後期）時刻と所見のみ'!$L$5:$S$575,3,FALSE)</f>
        <v/>
      </c>
      <c r="D13" s="15" t="str">
        <f>VLOOKUP($A13,'校内研修記録簿（後期）時刻と所見のみ'!$L$5:$S$575,4,FALSE)</f>
        <v/>
      </c>
      <c r="E13" s="60" t="str">
        <f>VLOOKUP($A13,'校内研修記録簿（後期）時刻と所見のみ'!$L$5:$S$575,5,FALSE)</f>
        <v/>
      </c>
      <c r="F13" s="60"/>
      <c r="G13" s="60"/>
      <c r="H13" s="60"/>
      <c r="I13" s="60"/>
      <c r="J13" s="126">
        <f>VLOOKUP($A13,'校内研修記録簿（後期）時刻と所見のみ'!$L$5:$S$575,6,FALSE)</f>
        <v>0</v>
      </c>
      <c r="K13" s="126"/>
      <c r="L13" s="33" t="str">
        <f>VLOOKUP($A13,'校内研修記録簿（後期）時刻と所見のみ'!$L$5:$S$575,7,FALSE)</f>
        <v/>
      </c>
      <c r="M13" s="33" t="str">
        <f>VLOOKUP($A13,'校内研修記録簿（後期）時刻と所見のみ'!$L$5:$S$575,8,FALSE)</f>
        <v/>
      </c>
      <c r="N13" s="3" t="str">
        <f>VLOOKUP(A13,'校内研修記録簿（後期）時刻と所見のみ'!$L$5:$U$575,9)</f>
        <v/>
      </c>
    </row>
    <row r="14" spans="1:14" ht="18.649999999999999" customHeight="1">
      <c r="A14" s="7">
        <f t="shared" ref="A14:A61" si="0">A13+1</f>
        <v>37</v>
      </c>
      <c r="B14" s="14" t="str">
        <f>VLOOKUP($A14,'校内研修記録簿（後期）時刻と所見のみ'!$L$5:$S$575,2,FALSE)</f>
        <v/>
      </c>
      <c r="C14" s="16" t="str">
        <f>VLOOKUP($A14,'校内研修記録簿（後期）時刻と所見のみ'!$L$5:$S$575,3,FALSE)</f>
        <v/>
      </c>
      <c r="D14" s="15" t="str">
        <f>VLOOKUP($A14,'校内研修記録簿（後期）時刻と所見のみ'!$L$5:$S$575,4,FALSE)</f>
        <v/>
      </c>
      <c r="E14" s="60" t="str">
        <f>VLOOKUP($A14,'校内研修記録簿（後期）時刻と所見のみ'!$L$5:$S$575,5,FALSE)</f>
        <v/>
      </c>
      <c r="F14" s="60"/>
      <c r="G14" s="60"/>
      <c r="H14" s="60"/>
      <c r="I14" s="60"/>
      <c r="J14" s="126">
        <f>VLOOKUP($A14,'校内研修記録簿（後期）時刻と所見のみ'!$L$5:$S$575,6,FALSE)</f>
        <v>0</v>
      </c>
      <c r="K14" s="126"/>
      <c r="L14" s="33" t="str">
        <f>VLOOKUP($A14,'校内研修記録簿（後期）時刻と所見のみ'!$L$5:$S$575,7,FALSE)</f>
        <v/>
      </c>
      <c r="M14" s="33" t="str">
        <f>VLOOKUP($A14,'校内研修記録簿（後期）時刻と所見のみ'!$L$5:$S$575,8,FALSE)</f>
        <v/>
      </c>
      <c r="N14" s="3" t="str">
        <f>VLOOKUP(A14,'校内研修記録簿（後期）時刻と所見のみ'!$L$5:$U$575,9)</f>
        <v/>
      </c>
    </row>
    <row r="15" spans="1:14" ht="18.649999999999999" customHeight="1">
      <c r="A15" s="7">
        <f t="shared" si="0"/>
        <v>38</v>
      </c>
      <c r="B15" s="14" t="str">
        <f>VLOOKUP($A15,'校内研修記録簿（後期）時刻と所見のみ'!$L$5:$S$575,2,FALSE)</f>
        <v/>
      </c>
      <c r="C15" s="16" t="str">
        <f>VLOOKUP($A15,'校内研修記録簿（後期）時刻と所見のみ'!$L$5:$S$575,3,FALSE)</f>
        <v/>
      </c>
      <c r="D15" s="15" t="str">
        <f>VLOOKUP($A15,'校内研修記録簿（後期）時刻と所見のみ'!$L$5:$S$575,4,FALSE)</f>
        <v/>
      </c>
      <c r="E15" s="60" t="str">
        <f>VLOOKUP($A15,'校内研修記録簿（後期）時刻と所見のみ'!$L$5:$S$575,5,FALSE)</f>
        <v/>
      </c>
      <c r="F15" s="60"/>
      <c r="G15" s="60"/>
      <c r="H15" s="60"/>
      <c r="I15" s="60"/>
      <c r="J15" s="126">
        <f>VLOOKUP($A15,'校内研修記録簿（後期）時刻と所見のみ'!$L$5:$S$575,6,FALSE)</f>
        <v>0</v>
      </c>
      <c r="K15" s="126"/>
      <c r="L15" s="33" t="str">
        <f>VLOOKUP($A15,'校内研修記録簿（後期）時刻と所見のみ'!$L$5:$S$575,7,FALSE)</f>
        <v/>
      </c>
      <c r="M15" s="33" t="str">
        <f>VLOOKUP($A15,'校内研修記録簿（後期）時刻と所見のみ'!$L$5:$S$575,8,FALSE)</f>
        <v/>
      </c>
      <c r="N15" s="3" t="str">
        <f>VLOOKUP(A15,'校内研修記録簿（後期）時刻と所見のみ'!$L$5:$U$575,9)</f>
        <v/>
      </c>
    </row>
    <row r="16" spans="1:14" ht="18.649999999999999" customHeight="1">
      <c r="A16" s="7">
        <f t="shared" si="0"/>
        <v>39</v>
      </c>
      <c r="B16" s="14" t="str">
        <f>VLOOKUP($A16,'校内研修記録簿（後期）時刻と所見のみ'!$L$5:$S$575,2,FALSE)</f>
        <v/>
      </c>
      <c r="C16" s="16" t="str">
        <f>VLOOKUP($A16,'校内研修記録簿（後期）時刻と所見のみ'!$L$5:$S$575,3,FALSE)</f>
        <v/>
      </c>
      <c r="D16" s="15" t="str">
        <f>VLOOKUP($A16,'校内研修記録簿（後期）時刻と所見のみ'!$L$5:$S$575,4,FALSE)</f>
        <v/>
      </c>
      <c r="E16" s="60" t="str">
        <f>VLOOKUP($A16,'校内研修記録簿（後期）時刻と所見のみ'!$L$5:$S$575,5,FALSE)</f>
        <v/>
      </c>
      <c r="F16" s="60"/>
      <c r="G16" s="60"/>
      <c r="H16" s="60"/>
      <c r="I16" s="60"/>
      <c r="J16" s="126">
        <f>VLOOKUP($A16,'校内研修記録簿（後期）時刻と所見のみ'!$L$5:$S$575,6,FALSE)</f>
        <v>0</v>
      </c>
      <c r="K16" s="126"/>
      <c r="L16" s="33" t="str">
        <f>VLOOKUP($A16,'校内研修記録簿（後期）時刻と所見のみ'!$L$5:$S$575,7,FALSE)</f>
        <v/>
      </c>
      <c r="M16" s="33" t="str">
        <f>VLOOKUP($A16,'校内研修記録簿（後期）時刻と所見のみ'!$L$5:$S$575,8,FALSE)</f>
        <v/>
      </c>
      <c r="N16" s="3" t="str">
        <f>VLOOKUP(A16,'校内研修記録簿（後期）時刻と所見のみ'!$L$5:$U$575,9)</f>
        <v/>
      </c>
    </row>
    <row r="17" spans="1:14" ht="18.649999999999999" customHeight="1">
      <c r="A17" s="7">
        <f t="shared" si="0"/>
        <v>40</v>
      </c>
      <c r="B17" s="14" t="str">
        <f>VLOOKUP($A17,'校内研修記録簿（後期）時刻と所見のみ'!$L$5:$S$575,2,FALSE)</f>
        <v/>
      </c>
      <c r="C17" s="16" t="str">
        <f>VLOOKUP($A17,'校内研修記録簿（後期）時刻と所見のみ'!$L$5:$S$575,3,FALSE)</f>
        <v/>
      </c>
      <c r="D17" s="15" t="str">
        <f>VLOOKUP($A17,'校内研修記録簿（後期）時刻と所見のみ'!$L$5:$S$575,4,FALSE)</f>
        <v/>
      </c>
      <c r="E17" s="60" t="str">
        <f>VLOOKUP($A17,'校内研修記録簿（後期）時刻と所見のみ'!$L$5:$S$575,5,FALSE)</f>
        <v/>
      </c>
      <c r="F17" s="60"/>
      <c r="G17" s="60"/>
      <c r="H17" s="60"/>
      <c r="I17" s="60"/>
      <c r="J17" s="126">
        <f>VLOOKUP($A17,'校内研修記録簿（後期）時刻と所見のみ'!$L$5:$S$575,6,FALSE)</f>
        <v>0</v>
      </c>
      <c r="K17" s="126"/>
      <c r="L17" s="33" t="str">
        <f>VLOOKUP($A17,'校内研修記録簿（後期）時刻と所見のみ'!$L$5:$S$575,7,FALSE)</f>
        <v/>
      </c>
      <c r="M17" s="33" t="str">
        <f>VLOOKUP($A17,'校内研修記録簿（後期）時刻と所見のみ'!$L$5:$S$575,8,FALSE)</f>
        <v/>
      </c>
      <c r="N17" s="3" t="str">
        <f>VLOOKUP(A17,'校内研修記録簿（後期）時刻と所見のみ'!$L$5:$U$575,9)</f>
        <v/>
      </c>
    </row>
    <row r="18" spans="1:14" ht="18.649999999999999" customHeight="1">
      <c r="A18" s="7">
        <f t="shared" si="0"/>
        <v>41</v>
      </c>
      <c r="B18" s="14" t="str">
        <f>VLOOKUP($A18,'校内研修記録簿（後期）時刻と所見のみ'!$L$5:$S$575,2,FALSE)</f>
        <v/>
      </c>
      <c r="C18" s="16" t="str">
        <f>VLOOKUP($A18,'校内研修記録簿（後期）時刻と所見のみ'!$L$5:$S$575,3,FALSE)</f>
        <v/>
      </c>
      <c r="D18" s="15" t="str">
        <f>VLOOKUP($A18,'校内研修記録簿（後期）時刻と所見のみ'!$L$5:$S$575,4,FALSE)</f>
        <v/>
      </c>
      <c r="E18" s="60" t="str">
        <f>VLOOKUP($A18,'校内研修記録簿（後期）時刻と所見のみ'!$L$5:$S$575,5,FALSE)</f>
        <v/>
      </c>
      <c r="F18" s="60"/>
      <c r="G18" s="60"/>
      <c r="H18" s="60"/>
      <c r="I18" s="60"/>
      <c r="J18" s="126">
        <f>VLOOKUP($A18,'校内研修記録簿（後期）時刻と所見のみ'!$L$5:$S$575,6,FALSE)</f>
        <v>0</v>
      </c>
      <c r="K18" s="126"/>
      <c r="L18" s="33" t="str">
        <f>VLOOKUP($A18,'校内研修記録簿（後期）時刻と所見のみ'!$L$5:$S$575,7,FALSE)</f>
        <v/>
      </c>
      <c r="M18" s="33" t="str">
        <f>VLOOKUP($A18,'校内研修記録簿（後期）時刻と所見のみ'!$L$5:$S$575,8,FALSE)</f>
        <v/>
      </c>
      <c r="N18" s="3" t="str">
        <f>VLOOKUP(A18,'校内研修記録簿（後期）時刻と所見のみ'!$L$5:$U$575,9)</f>
        <v/>
      </c>
    </row>
    <row r="19" spans="1:14" ht="18.649999999999999" customHeight="1">
      <c r="A19" s="7">
        <f t="shared" si="0"/>
        <v>42</v>
      </c>
      <c r="B19" s="14" t="str">
        <f>VLOOKUP($A19,'校内研修記録簿（後期）時刻と所見のみ'!$L$5:$S$575,2,FALSE)</f>
        <v/>
      </c>
      <c r="C19" s="16" t="str">
        <f>VLOOKUP($A19,'校内研修記録簿（後期）時刻と所見のみ'!$L$5:$S$575,3,FALSE)</f>
        <v/>
      </c>
      <c r="D19" s="15" t="str">
        <f>VLOOKUP($A19,'校内研修記録簿（後期）時刻と所見のみ'!$L$5:$S$575,4,FALSE)</f>
        <v/>
      </c>
      <c r="E19" s="60" t="str">
        <f>VLOOKUP($A19,'校内研修記録簿（後期）時刻と所見のみ'!$L$5:$S$575,5,FALSE)</f>
        <v/>
      </c>
      <c r="F19" s="60"/>
      <c r="G19" s="60"/>
      <c r="H19" s="60"/>
      <c r="I19" s="60"/>
      <c r="J19" s="126">
        <f>VLOOKUP($A19,'校内研修記録簿（後期）時刻と所見のみ'!$L$5:$S$575,6,FALSE)</f>
        <v>0</v>
      </c>
      <c r="K19" s="126"/>
      <c r="L19" s="33" t="str">
        <f>VLOOKUP($A19,'校内研修記録簿（後期）時刻と所見のみ'!$L$5:$S$575,7,FALSE)</f>
        <v/>
      </c>
      <c r="M19" s="33" t="str">
        <f>VLOOKUP($A19,'校内研修記録簿（後期）時刻と所見のみ'!$L$5:$S$575,8,FALSE)</f>
        <v/>
      </c>
      <c r="N19" s="3" t="str">
        <f>VLOOKUP(A19,'校内研修記録簿（後期）時刻と所見のみ'!$L$5:$U$575,9)</f>
        <v/>
      </c>
    </row>
    <row r="20" spans="1:14" ht="18.649999999999999" customHeight="1">
      <c r="A20" s="7">
        <f t="shared" si="0"/>
        <v>43</v>
      </c>
      <c r="B20" s="14" t="str">
        <f>VLOOKUP($A20,'校内研修記録簿（後期）時刻と所見のみ'!$L$5:$S$575,2,FALSE)</f>
        <v/>
      </c>
      <c r="C20" s="16" t="str">
        <f>VLOOKUP($A20,'校内研修記録簿（後期）時刻と所見のみ'!$L$5:$S$575,3,FALSE)</f>
        <v/>
      </c>
      <c r="D20" s="15" t="str">
        <f>VLOOKUP($A20,'校内研修記録簿（後期）時刻と所見のみ'!$L$5:$S$575,4,FALSE)</f>
        <v/>
      </c>
      <c r="E20" s="60" t="str">
        <f>VLOOKUP($A20,'校内研修記録簿（後期）時刻と所見のみ'!$L$5:$S$575,5,FALSE)</f>
        <v/>
      </c>
      <c r="F20" s="60"/>
      <c r="G20" s="60"/>
      <c r="H20" s="60"/>
      <c r="I20" s="60"/>
      <c r="J20" s="126">
        <f>VLOOKUP($A20,'校内研修記録簿（後期）時刻と所見のみ'!$L$5:$S$575,6,FALSE)</f>
        <v>0</v>
      </c>
      <c r="K20" s="126"/>
      <c r="L20" s="33" t="str">
        <f>VLOOKUP($A20,'校内研修記録簿（後期）時刻と所見のみ'!$L$5:$S$575,7,FALSE)</f>
        <v/>
      </c>
      <c r="M20" s="33" t="str">
        <f>VLOOKUP($A20,'校内研修記録簿（後期）時刻と所見のみ'!$L$5:$S$575,8,FALSE)</f>
        <v/>
      </c>
      <c r="N20" s="3" t="str">
        <f>VLOOKUP(A20,'校内研修記録簿（後期）時刻と所見のみ'!$L$5:$U$575,9)</f>
        <v/>
      </c>
    </row>
    <row r="21" spans="1:14" ht="18.649999999999999" customHeight="1">
      <c r="A21" s="7">
        <f t="shared" si="0"/>
        <v>44</v>
      </c>
      <c r="B21" s="14" t="str">
        <f>VLOOKUP($A21,'校内研修記録簿（後期）時刻と所見のみ'!$L$5:$S$575,2,FALSE)</f>
        <v/>
      </c>
      <c r="C21" s="16" t="str">
        <f>VLOOKUP($A21,'校内研修記録簿（後期）時刻と所見のみ'!$L$5:$S$575,3,FALSE)</f>
        <v/>
      </c>
      <c r="D21" s="15" t="str">
        <f>VLOOKUP($A21,'校内研修記録簿（後期）時刻と所見のみ'!$L$5:$S$575,4,FALSE)</f>
        <v/>
      </c>
      <c r="E21" s="60" t="str">
        <f>VLOOKUP($A21,'校内研修記録簿（後期）時刻と所見のみ'!$L$5:$S$575,5,FALSE)</f>
        <v/>
      </c>
      <c r="F21" s="60"/>
      <c r="G21" s="60"/>
      <c r="H21" s="60"/>
      <c r="I21" s="60"/>
      <c r="J21" s="126">
        <f>VLOOKUP($A21,'校内研修記録簿（後期）時刻と所見のみ'!$L$5:$S$575,6,FALSE)</f>
        <v>0</v>
      </c>
      <c r="K21" s="126"/>
      <c r="L21" s="33" t="str">
        <f>VLOOKUP($A21,'校内研修記録簿（後期）時刻と所見のみ'!$L$5:$S$575,7,FALSE)</f>
        <v/>
      </c>
      <c r="M21" s="33" t="str">
        <f>VLOOKUP($A21,'校内研修記録簿（後期）時刻と所見のみ'!$L$5:$S$575,8,FALSE)</f>
        <v/>
      </c>
      <c r="N21" s="3" t="str">
        <f>VLOOKUP(A21,'校内研修記録簿（後期）時刻と所見のみ'!$L$5:$U$575,9)</f>
        <v/>
      </c>
    </row>
    <row r="22" spans="1:14" ht="18.649999999999999" customHeight="1">
      <c r="A22" s="7">
        <f t="shared" si="0"/>
        <v>45</v>
      </c>
      <c r="B22" s="14" t="str">
        <f>VLOOKUP($A22,'校内研修記録簿（後期）時刻と所見のみ'!$L$5:$S$575,2,FALSE)</f>
        <v/>
      </c>
      <c r="C22" s="16" t="str">
        <f>VLOOKUP($A22,'校内研修記録簿（後期）時刻と所見のみ'!$L$5:$S$575,3,FALSE)</f>
        <v/>
      </c>
      <c r="D22" s="15" t="str">
        <f>VLOOKUP($A22,'校内研修記録簿（後期）時刻と所見のみ'!$L$5:$S$575,4,FALSE)</f>
        <v/>
      </c>
      <c r="E22" s="60" t="str">
        <f>VLOOKUP($A22,'校内研修記録簿（後期）時刻と所見のみ'!$L$5:$S$575,5,FALSE)</f>
        <v/>
      </c>
      <c r="F22" s="60"/>
      <c r="G22" s="60"/>
      <c r="H22" s="60"/>
      <c r="I22" s="60"/>
      <c r="J22" s="126">
        <f>VLOOKUP($A22,'校内研修記録簿（後期）時刻と所見のみ'!$L$5:$S$575,6,FALSE)</f>
        <v>0</v>
      </c>
      <c r="K22" s="126"/>
      <c r="L22" s="33" t="str">
        <f>VLOOKUP($A22,'校内研修記録簿（後期）時刻と所見のみ'!$L$5:$S$575,7,FALSE)</f>
        <v/>
      </c>
      <c r="M22" s="33" t="str">
        <f>VLOOKUP($A22,'校内研修記録簿（後期）時刻と所見のみ'!$L$5:$S$575,8,FALSE)</f>
        <v/>
      </c>
      <c r="N22" s="3" t="str">
        <f>VLOOKUP(A22,'校内研修記録簿（後期）時刻と所見のみ'!$L$5:$U$575,9)</f>
        <v/>
      </c>
    </row>
    <row r="23" spans="1:14" ht="18.649999999999999" customHeight="1">
      <c r="A23" s="7">
        <f t="shared" si="0"/>
        <v>46</v>
      </c>
      <c r="B23" s="14" t="str">
        <f>VLOOKUP($A23,'校内研修記録簿（後期）時刻と所見のみ'!$L$5:$S$575,2,FALSE)</f>
        <v/>
      </c>
      <c r="C23" s="16" t="str">
        <f>VLOOKUP($A23,'校内研修記録簿（後期）時刻と所見のみ'!$L$5:$S$575,3,FALSE)</f>
        <v/>
      </c>
      <c r="D23" s="15" t="str">
        <f>VLOOKUP($A23,'校内研修記録簿（後期）時刻と所見のみ'!$L$5:$S$575,4,FALSE)</f>
        <v/>
      </c>
      <c r="E23" s="60" t="str">
        <f>VLOOKUP($A23,'校内研修記録簿（後期）時刻と所見のみ'!$L$5:$S$575,5,FALSE)</f>
        <v/>
      </c>
      <c r="F23" s="60"/>
      <c r="G23" s="60"/>
      <c r="H23" s="60"/>
      <c r="I23" s="60"/>
      <c r="J23" s="126">
        <f>VLOOKUP($A23,'校内研修記録簿（後期）時刻と所見のみ'!$L$5:$S$575,6,FALSE)</f>
        <v>0</v>
      </c>
      <c r="K23" s="126"/>
      <c r="L23" s="33" t="str">
        <f>VLOOKUP($A23,'校内研修記録簿（後期）時刻と所見のみ'!$L$5:$S$575,7,FALSE)</f>
        <v/>
      </c>
      <c r="M23" s="33" t="str">
        <f>VLOOKUP($A23,'校内研修記録簿（後期）時刻と所見のみ'!$L$5:$S$575,8,FALSE)</f>
        <v/>
      </c>
      <c r="N23" s="3" t="str">
        <f>VLOOKUP(A23,'校内研修記録簿（後期）時刻と所見のみ'!$L$5:$U$575,9)</f>
        <v/>
      </c>
    </row>
    <row r="24" spans="1:14" ht="18.649999999999999" customHeight="1">
      <c r="A24" s="7">
        <f t="shared" si="0"/>
        <v>47</v>
      </c>
      <c r="B24" s="14" t="str">
        <f>VLOOKUP($A24,'校内研修記録簿（後期）時刻と所見のみ'!$L$5:$S$575,2,FALSE)</f>
        <v/>
      </c>
      <c r="C24" s="16" t="str">
        <f>VLOOKUP($A24,'校内研修記録簿（後期）時刻と所見のみ'!$L$5:$S$575,3,FALSE)</f>
        <v/>
      </c>
      <c r="D24" s="15" t="str">
        <f>VLOOKUP($A24,'校内研修記録簿（後期）時刻と所見のみ'!$L$5:$S$575,4,FALSE)</f>
        <v/>
      </c>
      <c r="E24" s="60" t="str">
        <f>VLOOKUP($A24,'校内研修記録簿（後期）時刻と所見のみ'!$L$5:$S$575,5,FALSE)</f>
        <v/>
      </c>
      <c r="F24" s="60"/>
      <c r="G24" s="60"/>
      <c r="H24" s="60"/>
      <c r="I24" s="60"/>
      <c r="J24" s="126">
        <f>VLOOKUP($A24,'校内研修記録簿（後期）時刻と所見のみ'!$L$5:$S$575,6,FALSE)</f>
        <v>0</v>
      </c>
      <c r="K24" s="126"/>
      <c r="L24" s="33" t="str">
        <f>VLOOKUP($A24,'校内研修記録簿（後期）時刻と所見のみ'!$L$5:$S$575,7,FALSE)</f>
        <v/>
      </c>
      <c r="M24" s="33" t="str">
        <f>VLOOKUP($A24,'校内研修記録簿（後期）時刻と所見のみ'!$L$5:$S$575,8,FALSE)</f>
        <v/>
      </c>
      <c r="N24" s="3" t="str">
        <f>VLOOKUP(A24,'校内研修記録簿（後期）時刻と所見のみ'!$L$5:$U$575,9)</f>
        <v/>
      </c>
    </row>
    <row r="25" spans="1:14" ht="18.649999999999999" customHeight="1">
      <c r="A25" s="7">
        <f t="shared" si="0"/>
        <v>48</v>
      </c>
      <c r="B25" s="14" t="str">
        <f>VLOOKUP($A25,'校内研修記録簿（後期）時刻と所見のみ'!$L$5:$S$575,2,FALSE)</f>
        <v/>
      </c>
      <c r="C25" s="16" t="str">
        <f>VLOOKUP($A25,'校内研修記録簿（後期）時刻と所見のみ'!$L$5:$S$575,3,FALSE)</f>
        <v/>
      </c>
      <c r="D25" s="15" t="str">
        <f>VLOOKUP($A25,'校内研修記録簿（後期）時刻と所見のみ'!$L$5:$S$575,4,FALSE)</f>
        <v/>
      </c>
      <c r="E25" s="60" t="str">
        <f>VLOOKUP($A25,'校内研修記録簿（後期）時刻と所見のみ'!$L$5:$S$575,5,FALSE)</f>
        <v/>
      </c>
      <c r="F25" s="60"/>
      <c r="G25" s="60"/>
      <c r="H25" s="60"/>
      <c r="I25" s="60"/>
      <c r="J25" s="126">
        <f>VLOOKUP($A25,'校内研修記録簿（後期）時刻と所見のみ'!$L$5:$S$575,6,FALSE)</f>
        <v>0</v>
      </c>
      <c r="K25" s="126"/>
      <c r="L25" s="33" t="str">
        <f>VLOOKUP($A25,'校内研修記録簿（後期）時刻と所見のみ'!$L$5:$S$575,7,FALSE)</f>
        <v/>
      </c>
      <c r="M25" s="33" t="str">
        <f>VLOOKUP($A25,'校内研修記録簿（後期）時刻と所見のみ'!$L$5:$S$575,8,FALSE)</f>
        <v/>
      </c>
      <c r="N25" s="3" t="str">
        <f>VLOOKUP(A25,'校内研修記録簿（後期）時刻と所見のみ'!$L$5:$U$575,9)</f>
        <v/>
      </c>
    </row>
    <row r="26" spans="1:14" ht="18.649999999999999" customHeight="1">
      <c r="A26" s="7">
        <f t="shared" si="0"/>
        <v>49</v>
      </c>
      <c r="B26" s="14" t="str">
        <f>VLOOKUP($A26,'校内研修記録簿（後期）時刻と所見のみ'!$L$5:$S$575,2,FALSE)</f>
        <v/>
      </c>
      <c r="C26" s="16" t="str">
        <f>VLOOKUP($A26,'校内研修記録簿（後期）時刻と所見のみ'!$L$5:$S$575,3,FALSE)</f>
        <v/>
      </c>
      <c r="D26" s="15" t="str">
        <f>VLOOKUP($A26,'校内研修記録簿（後期）時刻と所見のみ'!$L$5:$S$575,4,FALSE)</f>
        <v/>
      </c>
      <c r="E26" s="60" t="str">
        <f>VLOOKUP($A26,'校内研修記録簿（後期）時刻と所見のみ'!$L$5:$S$575,5,FALSE)</f>
        <v/>
      </c>
      <c r="F26" s="60"/>
      <c r="G26" s="60"/>
      <c r="H26" s="60"/>
      <c r="I26" s="60"/>
      <c r="J26" s="126">
        <f>VLOOKUP($A26,'校内研修記録簿（後期）時刻と所見のみ'!$L$5:$S$575,6,FALSE)</f>
        <v>0</v>
      </c>
      <c r="K26" s="126"/>
      <c r="L26" s="33" t="str">
        <f>VLOOKUP($A26,'校内研修記録簿（後期）時刻と所見のみ'!$L$5:$S$575,7,FALSE)</f>
        <v/>
      </c>
      <c r="M26" s="33" t="str">
        <f>VLOOKUP($A26,'校内研修記録簿（後期）時刻と所見のみ'!$L$5:$S$575,8,FALSE)</f>
        <v/>
      </c>
      <c r="N26" s="3" t="str">
        <f>VLOOKUP(A26,'校内研修記録簿（後期）時刻と所見のみ'!$L$5:$U$575,9)</f>
        <v/>
      </c>
    </row>
    <row r="27" spans="1:14" ht="18.649999999999999" customHeight="1">
      <c r="A27" s="7">
        <f t="shared" si="0"/>
        <v>50</v>
      </c>
      <c r="B27" s="14" t="str">
        <f>VLOOKUP($A27,'校内研修記録簿（後期）時刻と所見のみ'!$L$5:$S$575,2,FALSE)</f>
        <v/>
      </c>
      <c r="C27" s="16" t="str">
        <f>VLOOKUP($A27,'校内研修記録簿（後期）時刻と所見のみ'!$L$5:$S$575,3,FALSE)</f>
        <v/>
      </c>
      <c r="D27" s="15" t="str">
        <f>VLOOKUP($A27,'校内研修記録簿（後期）時刻と所見のみ'!$L$5:$S$575,4,FALSE)</f>
        <v/>
      </c>
      <c r="E27" s="60" t="str">
        <f>VLOOKUP($A27,'校内研修記録簿（後期）時刻と所見のみ'!$L$5:$S$575,5,FALSE)</f>
        <v/>
      </c>
      <c r="F27" s="60"/>
      <c r="G27" s="60"/>
      <c r="H27" s="60"/>
      <c r="I27" s="60"/>
      <c r="J27" s="126">
        <f>VLOOKUP($A27,'校内研修記録簿（後期）時刻と所見のみ'!$L$5:$S$575,6,FALSE)</f>
        <v>0</v>
      </c>
      <c r="K27" s="126"/>
      <c r="L27" s="33" t="str">
        <f>VLOOKUP($A27,'校内研修記録簿（後期）時刻と所見のみ'!$L$5:$S$575,7,FALSE)</f>
        <v/>
      </c>
      <c r="M27" s="33" t="str">
        <f>VLOOKUP($A27,'校内研修記録簿（後期）時刻と所見のみ'!$L$5:$S$575,8,FALSE)</f>
        <v/>
      </c>
      <c r="N27" s="3" t="str">
        <f>VLOOKUP(A27,'校内研修記録簿（後期）時刻と所見のみ'!$L$5:$U$575,9)</f>
        <v/>
      </c>
    </row>
    <row r="28" spans="1:14" ht="18.649999999999999" customHeight="1">
      <c r="A28" s="7">
        <f t="shared" si="0"/>
        <v>51</v>
      </c>
      <c r="B28" s="14" t="str">
        <f>VLOOKUP($A28,'校内研修記録簿（後期）時刻と所見のみ'!$L$5:$S$575,2,FALSE)</f>
        <v/>
      </c>
      <c r="C28" s="16" t="str">
        <f>VLOOKUP($A28,'校内研修記録簿（後期）時刻と所見のみ'!$L$5:$S$575,3,FALSE)</f>
        <v/>
      </c>
      <c r="D28" s="15" t="str">
        <f>VLOOKUP($A28,'校内研修記録簿（後期）時刻と所見のみ'!$L$5:$S$575,4,FALSE)</f>
        <v/>
      </c>
      <c r="E28" s="60" t="str">
        <f>VLOOKUP($A28,'校内研修記録簿（後期）時刻と所見のみ'!$L$5:$S$575,5,FALSE)</f>
        <v/>
      </c>
      <c r="F28" s="60"/>
      <c r="G28" s="60"/>
      <c r="H28" s="60"/>
      <c r="I28" s="60"/>
      <c r="J28" s="126">
        <f>VLOOKUP($A28,'校内研修記録簿（後期）時刻と所見のみ'!$L$5:$S$575,6,FALSE)</f>
        <v>0</v>
      </c>
      <c r="K28" s="126"/>
      <c r="L28" s="33" t="str">
        <f>VLOOKUP($A28,'校内研修記録簿（後期）時刻と所見のみ'!$L$5:$S$575,7,FALSE)</f>
        <v/>
      </c>
      <c r="M28" s="33" t="str">
        <f>VLOOKUP($A28,'校内研修記録簿（後期）時刻と所見のみ'!$L$5:$S$575,8,FALSE)</f>
        <v/>
      </c>
      <c r="N28" s="3" t="str">
        <f>VLOOKUP(A28,'校内研修記録簿（後期）時刻と所見のみ'!$L$5:$U$575,9)</f>
        <v/>
      </c>
    </row>
    <row r="29" spans="1:14" ht="18.649999999999999" customHeight="1">
      <c r="A29" s="7">
        <f t="shared" si="0"/>
        <v>52</v>
      </c>
      <c r="B29" s="14" t="str">
        <f>VLOOKUP($A29,'校内研修記録簿（後期）時刻と所見のみ'!$L$5:$S$575,2,FALSE)</f>
        <v/>
      </c>
      <c r="C29" s="16" t="str">
        <f>VLOOKUP($A29,'校内研修記録簿（後期）時刻と所見のみ'!$L$5:$S$575,3,FALSE)</f>
        <v/>
      </c>
      <c r="D29" s="15" t="str">
        <f>VLOOKUP($A29,'校内研修記録簿（後期）時刻と所見のみ'!$L$5:$S$575,4,FALSE)</f>
        <v/>
      </c>
      <c r="E29" s="60" t="str">
        <f>VLOOKUP($A29,'校内研修記録簿（後期）時刻と所見のみ'!$L$5:$S$575,5,FALSE)</f>
        <v/>
      </c>
      <c r="F29" s="60"/>
      <c r="G29" s="60"/>
      <c r="H29" s="60"/>
      <c r="I29" s="60"/>
      <c r="J29" s="126">
        <f>VLOOKUP($A29,'校内研修記録簿（後期）時刻と所見のみ'!$L$5:$S$575,6,FALSE)</f>
        <v>0</v>
      </c>
      <c r="K29" s="126"/>
      <c r="L29" s="33" t="str">
        <f>VLOOKUP($A29,'校内研修記録簿（後期）時刻と所見のみ'!$L$5:$S$575,7,FALSE)</f>
        <v/>
      </c>
      <c r="M29" s="33" t="str">
        <f>VLOOKUP($A29,'校内研修記録簿（後期）時刻と所見のみ'!$L$5:$S$575,8,FALSE)</f>
        <v/>
      </c>
      <c r="N29" s="3" t="str">
        <f>VLOOKUP(A29,'校内研修記録簿（後期）時刻と所見のみ'!$L$5:$U$575,9)</f>
        <v/>
      </c>
    </row>
    <row r="30" spans="1:14" ht="18.649999999999999" customHeight="1">
      <c r="A30" s="7">
        <f t="shared" si="0"/>
        <v>53</v>
      </c>
      <c r="B30" s="14" t="str">
        <f>VLOOKUP($A30,'校内研修記録簿（後期）時刻と所見のみ'!$L$5:$S$575,2,FALSE)</f>
        <v/>
      </c>
      <c r="C30" s="16" t="str">
        <f>VLOOKUP($A30,'校内研修記録簿（後期）時刻と所見のみ'!$L$5:$S$575,3,FALSE)</f>
        <v/>
      </c>
      <c r="D30" s="15" t="str">
        <f>VLOOKUP($A30,'校内研修記録簿（後期）時刻と所見のみ'!$L$5:$S$575,4,FALSE)</f>
        <v/>
      </c>
      <c r="E30" s="60" t="str">
        <f>VLOOKUP($A30,'校内研修記録簿（後期）時刻と所見のみ'!$L$5:$S$575,5,FALSE)</f>
        <v/>
      </c>
      <c r="F30" s="60"/>
      <c r="G30" s="60"/>
      <c r="H30" s="60"/>
      <c r="I30" s="60"/>
      <c r="J30" s="126">
        <f>VLOOKUP($A30,'校内研修記録簿（後期）時刻と所見のみ'!$L$5:$S$575,6,FALSE)</f>
        <v>0</v>
      </c>
      <c r="K30" s="126"/>
      <c r="L30" s="33" t="str">
        <f>VLOOKUP($A30,'校内研修記録簿（後期）時刻と所見のみ'!$L$5:$S$575,7,FALSE)</f>
        <v/>
      </c>
      <c r="M30" s="33" t="str">
        <f>VLOOKUP($A30,'校内研修記録簿（後期）時刻と所見のみ'!$L$5:$S$575,8,FALSE)</f>
        <v/>
      </c>
      <c r="N30" s="3" t="str">
        <f>VLOOKUP(A30,'校内研修記録簿（後期）時刻と所見のみ'!$L$5:$U$575,9)</f>
        <v/>
      </c>
    </row>
    <row r="31" spans="1:14" ht="18.649999999999999" customHeight="1">
      <c r="A31" s="7">
        <f t="shared" si="0"/>
        <v>54</v>
      </c>
      <c r="B31" s="14" t="str">
        <f>VLOOKUP($A31,'校内研修記録簿（後期）時刻と所見のみ'!$L$5:$S$575,2,FALSE)</f>
        <v/>
      </c>
      <c r="C31" s="16" t="str">
        <f>VLOOKUP($A31,'校内研修記録簿（後期）時刻と所見のみ'!$L$5:$S$575,3,FALSE)</f>
        <v/>
      </c>
      <c r="D31" s="15" t="str">
        <f>VLOOKUP($A31,'校内研修記録簿（後期）時刻と所見のみ'!$L$5:$S$575,4,FALSE)</f>
        <v/>
      </c>
      <c r="E31" s="60" t="str">
        <f>VLOOKUP($A31,'校内研修記録簿（後期）時刻と所見のみ'!$L$5:$S$575,5,FALSE)</f>
        <v/>
      </c>
      <c r="F31" s="60"/>
      <c r="G31" s="60"/>
      <c r="H31" s="60"/>
      <c r="I31" s="60"/>
      <c r="J31" s="126">
        <f>VLOOKUP($A31,'校内研修記録簿（後期）時刻と所見のみ'!$L$5:$S$575,6,FALSE)</f>
        <v>0</v>
      </c>
      <c r="K31" s="126"/>
      <c r="L31" s="33" t="str">
        <f>VLOOKUP($A31,'校内研修記録簿（後期）時刻と所見のみ'!$L$5:$S$575,7,FALSE)</f>
        <v/>
      </c>
      <c r="M31" s="33" t="str">
        <f>VLOOKUP($A31,'校内研修記録簿（後期）時刻と所見のみ'!$L$5:$S$575,8,FALSE)</f>
        <v/>
      </c>
      <c r="N31" s="3" t="str">
        <f>VLOOKUP(A31,'校内研修記録簿（後期）時刻と所見のみ'!$L$5:$U$575,9)</f>
        <v/>
      </c>
    </row>
    <row r="32" spans="1:14" ht="18.649999999999999" customHeight="1">
      <c r="A32" s="7">
        <f t="shared" si="0"/>
        <v>55</v>
      </c>
      <c r="B32" s="14" t="str">
        <f>VLOOKUP($A32,'校内研修記録簿（後期）時刻と所見のみ'!$L$5:$S$575,2,FALSE)</f>
        <v/>
      </c>
      <c r="C32" s="16" t="str">
        <f>VLOOKUP($A32,'校内研修記録簿（後期）時刻と所見のみ'!$L$5:$S$575,3,FALSE)</f>
        <v/>
      </c>
      <c r="D32" s="15" t="str">
        <f>VLOOKUP($A32,'校内研修記録簿（後期）時刻と所見のみ'!$L$5:$S$575,4,FALSE)</f>
        <v/>
      </c>
      <c r="E32" s="60" t="str">
        <f>VLOOKUP($A32,'校内研修記録簿（後期）時刻と所見のみ'!$L$5:$S$575,5,FALSE)</f>
        <v/>
      </c>
      <c r="F32" s="60"/>
      <c r="G32" s="60"/>
      <c r="H32" s="60"/>
      <c r="I32" s="60"/>
      <c r="J32" s="126">
        <f>VLOOKUP($A32,'校内研修記録簿（後期）時刻と所見のみ'!$L$5:$S$575,6,FALSE)</f>
        <v>0</v>
      </c>
      <c r="K32" s="126"/>
      <c r="L32" s="33" t="str">
        <f>VLOOKUP($A32,'校内研修記録簿（後期）時刻と所見のみ'!$L$5:$S$575,7,FALSE)</f>
        <v/>
      </c>
      <c r="M32" s="33" t="str">
        <f>VLOOKUP($A32,'校内研修記録簿（後期）時刻と所見のみ'!$L$5:$S$575,8,FALSE)</f>
        <v/>
      </c>
      <c r="N32" s="3" t="str">
        <f>VLOOKUP(A32,'校内研修記録簿（後期）時刻と所見のみ'!$L$5:$U$575,9)</f>
        <v/>
      </c>
    </row>
    <row r="33" spans="1:14" ht="18.649999999999999" customHeight="1">
      <c r="A33" s="7">
        <f t="shared" si="0"/>
        <v>56</v>
      </c>
      <c r="B33" s="14" t="str">
        <f>VLOOKUP($A33,'校内研修記録簿（後期）時刻と所見のみ'!$L$5:$S$575,2,FALSE)</f>
        <v/>
      </c>
      <c r="C33" s="16" t="str">
        <f>VLOOKUP($A33,'校内研修記録簿（後期）時刻と所見のみ'!$L$5:$S$575,3,FALSE)</f>
        <v/>
      </c>
      <c r="D33" s="15" t="str">
        <f>VLOOKUP($A33,'校内研修記録簿（後期）時刻と所見のみ'!$L$5:$S$575,4,FALSE)</f>
        <v/>
      </c>
      <c r="E33" s="60" t="str">
        <f>VLOOKUP($A33,'校内研修記録簿（後期）時刻と所見のみ'!$L$5:$S$575,5,FALSE)</f>
        <v/>
      </c>
      <c r="F33" s="60"/>
      <c r="G33" s="60"/>
      <c r="H33" s="60"/>
      <c r="I33" s="60"/>
      <c r="J33" s="126">
        <f>VLOOKUP($A33,'校内研修記録簿（後期）時刻と所見のみ'!$L$5:$S$575,6,FALSE)</f>
        <v>0</v>
      </c>
      <c r="K33" s="126"/>
      <c r="L33" s="33" t="str">
        <f>VLOOKUP($A33,'校内研修記録簿（後期）時刻と所見のみ'!$L$5:$S$575,7,FALSE)</f>
        <v/>
      </c>
      <c r="M33" s="33" t="str">
        <f>VLOOKUP($A33,'校内研修記録簿（後期）時刻と所見のみ'!$L$5:$S$575,8,FALSE)</f>
        <v/>
      </c>
      <c r="N33" s="3" t="str">
        <f>VLOOKUP(A33,'校内研修記録簿（後期）時刻と所見のみ'!$L$5:$U$575,9)</f>
        <v/>
      </c>
    </row>
    <row r="34" spans="1:14" ht="18.649999999999999" customHeight="1">
      <c r="A34" s="7">
        <f t="shared" si="0"/>
        <v>57</v>
      </c>
      <c r="B34" s="14" t="str">
        <f>VLOOKUP($A34,'校内研修記録簿（後期）時刻と所見のみ'!$L$5:$S$575,2,FALSE)</f>
        <v/>
      </c>
      <c r="C34" s="16" t="str">
        <f>VLOOKUP($A34,'校内研修記録簿（後期）時刻と所見のみ'!$L$5:$S$575,3,FALSE)</f>
        <v/>
      </c>
      <c r="D34" s="15" t="str">
        <f>VLOOKUP($A34,'校内研修記録簿（後期）時刻と所見のみ'!$L$5:$S$575,4,FALSE)</f>
        <v/>
      </c>
      <c r="E34" s="60" t="str">
        <f>VLOOKUP($A34,'校内研修記録簿（後期）時刻と所見のみ'!$L$5:$S$575,5,FALSE)</f>
        <v/>
      </c>
      <c r="F34" s="60"/>
      <c r="G34" s="60"/>
      <c r="H34" s="60"/>
      <c r="I34" s="60"/>
      <c r="J34" s="126">
        <f>VLOOKUP($A34,'校内研修記録簿（後期）時刻と所見のみ'!$L$5:$S$575,6,FALSE)</f>
        <v>0</v>
      </c>
      <c r="K34" s="126"/>
      <c r="L34" s="33" t="str">
        <f>VLOOKUP($A34,'校内研修記録簿（後期）時刻と所見のみ'!$L$5:$S$575,7,FALSE)</f>
        <v/>
      </c>
      <c r="M34" s="33" t="str">
        <f>VLOOKUP($A34,'校内研修記録簿（後期）時刻と所見のみ'!$L$5:$S$575,8,FALSE)</f>
        <v/>
      </c>
      <c r="N34" s="3" t="str">
        <f>VLOOKUP(A34,'校内研修記録簿（後期）時刻と所見のみ'!$L$5:$U$575,9)</f>
        <v/>
      </c>
    </row>
    <row r="35" spans="1:14" ht="18.649999999999999" customHeight="1">
      <c r="A35" s="7">
        <f t="shared" si="0"/>
        <v>58</v>
      </c>
      <c r="B35" s="14" t="str">
        <f>VLOOKUP($A35,'校内研修記録簿（後期）時刻と所見のみ'!$L$5:$S$575,2,FALSE)</f>
        <v/>
      </c>
      <c r="C35" s="16" t="str">
        <f>VLOOKUP($A35,'校内研修記録簿（後期）時刻と所見のみ'!$L$5:$S$575,3,FALSE)</f>
        <v/>
      </c>
      <c r="D35" s="15" t="str">
        <f>VLOOKUP($A35,'校内研修記録簿（後期）時刻と所見のみ'!$L$5:$S$575,4,FALSE)</f>
        <v/>
      </c>
      <c r="E35" s="60" t="str">
        <f>VLOOKUP($A35,'校内研修記録簿（後期）時刻と所見のみ'!$L$5:$S$575,5,FALSE)</f>
        <v/>
      </c>
      <c r="F35" s="60"/>
      <c r="G35" s="60"/>
      <c r="H35" s="60"/>
      <c r="I35" s="60"/>
      <c r="J35" s="126">
        <f>VLOOKUP($A35,'校内研修記録簿（後期）時刻と所見のみ'!$L$5:$S$575,6,FALSE)</f>
        <v>0</v>
      </c>
      <c r="K35" s="126"/>
      <c r="L35" s="33" t="str">
        <f>VLOOKUP($A35,'校内研修記録簿（後期）時刻と所見のみ'!$L$5:$S$575,7,FALSE)</f>
        <v/>
      </c>
      <c r="M35" s="33" t="str">
        <f>VLOOKUP($A35,'校内研修記録簿（後期）時刻と所見のみ'!$L$5:$S$575,8,FALSE)</f>
        <v/>
      </c>
      <c r="N35" s="3" t="str">
        <f>VLOOKUP(A35,'校内研修記録簿（後期）時刻と所見のみ'!$L$5:$U$575,9)</f>
        <v/>
      </c>
    </row>
    <row r="36" spans="1:14" ht="18.649999999999999" customHeight="1">
      <c r="A36" s="7">
        <f t="shared" si="0"/>
        <v>59</v>
      </c>
      <c r="B36" s="14" t="str">
        <f>VLOOKUP($A36,'校内研修記録簿（後期）時刻と所見のみ'!$L$5:$S$575,2,FALSE)</f>
        <v/>
      </c>
      <c r="C36" s="16" t="str">
        <f>VLOOKUP($A36,'校内研修記録簿（後期）時刻と所見のみ'!$L$5:$S$575,3,FALSE)</f>
        <v/>
      </c>
      <c r="D36" s="15" t="str">
        <f>VLOOKUP($A36,'校内研修記録簿（後期）時刻と所見のみ'!$L$5:$S$575,4,FALSE)</f>
        <v/>
      </c>
      <c r="E36" s="60" t="str">
        <f>VLOOKUP($A36,'校内研修記録簿（後期）時刻と所見のみ'!$L$5:$S$575,5,FALSE)</f>
        <v/>
      </c>
      <c r="F36" s="60"/>
      <c r="G36" s="60"/>
      <c r="H36" s="60"/>
      <c r="I36" s="60"/>
      <c r="J36" s="126">
        <f>VLOOKUP($A36,'校内研修記録簿（後期）時刻と所見のみ'!$L$5:$S$575,6,FALSE)</f>
        <v>0</v>
      </c>
      <c r="K36" s="126"/>
      <c r="L36" s="33" t="str">
        <f>VLOOKUP($A36,'校内研修記録簿（後期）時刻と所見のみ'!$L$5:$S$575,7,FALSE)</f>
        <v/>
      </c>
      <c r="M36" s="33" t="str">
        <f>VLOOKUP($A36,'校内研修記録簿（後期）時刻と所見のみ'!$L$5:$S$575,8,FALSE)</f>
        <v/>
      </c>
      <c r="N36" s="3" t="str">
        <f>VLOOKUP(A36,'校内研修記録簿（後期）時刻と所見のみ'!$L$5:$U$575,9)</f>
        <v/>
      </c>
    </row>
    <row r="37" spans="1:14" ht="18.649999999999999" customHeight="1">
      <c r="A37" s="7">
        <f t="shared" si="0"/>
        <v>60</v>
      </c>
      <c r="B37" s="14" t="str">
        <f>VLOOKUP($A37,'校内研修記録簿（後期）時刻と所見のみ'!$L$5:$S$575,2,FALSE)</f>
        <v/>
      </c>
      <c r="C37" s="16" t="str">
        <f>VLOOKUP($A37,'校内研修記録簿（後期）時刻と所見のみ'!$L$5:$S$575,3,FALSE)</f>
        <v/>
      </c>
      <c r="D37" s="15" t="str">
        <f>VLOOKUP($A37,'校内研修記録簿（後期）時刻と所見のみ'!$L$5:$S$575,4,FALSE)</f>
        <v/>
      </c>
      <c r="E37" s="60" t="str">
        <f>VLOOKUP($A37,'校内研修記録簿（後期）時刻と所見のみ'!$L$5:$S$575,5,FALSE)</f>
        <v/>
      </c>
      <c r="F37" s="60"/>
      <c r="G37" s="60"/>
      <c r="H37" s="60"/>
      <c r="I37" s="60"/>
      <c r="J37" s="126">
        <f>VLOOKUP($A37,'校内研修記録簿（後期）時刻と所見のみ'!$L$5:$S$575,6,FALSE)</f>
        <v>0</v>
      </c>
      <c r="K37" s="126"/>
      <c r="L37" s="33" t="str">
        <f>VLOOKUP($A37,'校内研修記録簿（後期）時刻と所見のみ'!$L$5:$S$575,7,FALSE)</f>
        <v/>
      </c>
      <c r="M37" s="33" t="str">
        <f>VLOOKUP($A37,'校内研修記録簿（後期）時刻と所見のみ'!$L$5:$S$575,8,FALSE)</f>
        <v/>
      </c>
      <c r="N37" s="3" t="str">
        <f>VLOOKUP(A37,'校内研修記録簿（後期）時刻と所見のみ'!$L$5:$U$575,9)</f>
        <v/>
      </c>
    </row>
    <row r="38" spans="1:14" ht="18.649999999999999" customHeight="1">
      <c r="A38" s="7">
        <f t="shared" si="0"/>
        <v>61</v>
      </c>
      <c r="B38" s="14" t="str">
        <f>VLOOKUP($A38,'校内研修記録簿（後期）時刻と所見のみ'!$L$5:$S$575,2,FALSE)</f>
        <v/>
      </c>
      <c r="C38" s="16" t="str">
        <f>VLOOKUP($A38,'校内研修記録簿（後期）時刻と所見のみ'!$L$5:$S$575,3,FALSE)</f>
        <v/>
      </c>
      <c r="D38" s="15" t="str">
        <f>VLOOKUP($A38,'校内研修記録簿（後期）時刻と所見のみ'!$L$5:$S$575,4,FALSE)</f>
        <v/>
      </c>
      <c r="E38" s="60" t="str">
        <f>VLOOKUP($A38,'校内研修記録簿（後期）時刻と所見のみ'!$L$5:$S$575,5,FALSE)</f>
        <v/>
      </c>
      <c r="F38" s="60"/>
      <c r="G38" s="60"/>
      <c r="H38" s="60"/>
      <c r="I38" s="60"/>
      <c r="J38" s="126">
        <f>VLOOKUP($A38,'校内研修記録簿（後期）時刻と所見のみ'!$L$5:$S$575,6,FALSE)</f>
        <v>0</v>
      </c>
      <c r="K38" s="126"/>
      <c r="L38" s="33" t="str">
        <f>VLOOKUP($A38,'校内研修記録簿（後期）時刻と所見のみ'!$L$5:$S$575,7,FALSE)</f>
        <v/>
      </c>
      <c r="M38" s="33" t="str">
        <f>VLOOKUP($A38,'校内研修記録簿（後期）時刻と所見のみ'!$L$5:$S$575,8,FALSE)</f>
        <v/>
      </c>
      <c r="N38" s="3" t="str">
        <f>VLOOKUP(A38,'校内研修記録簿（後期）時刻と所見のみ'!$L$5:$U$575,9)</f>
        <v/>
      </c>
    </row>
    <row r="39" spans="1:14" ht="18.649999999999999" customHeight="1">
      <c r="A39" s="7">
        <f t="shared" si="0"/>
        <v>62</v>
      </c>
      <c r="B39" s="14" t="str">
        <f>VLOOKUP($A39,'校内研修記録簿（後期）時刻と所見のみ'!$L$5:$S$575,2,FALSE)</f>
        <v/>
      </c>
      <c r="C39" s="16" t="str">
        <f>VLOOKUP($A39,'校内研修記録簿（後期）時刻と所見のみ'!$L$5:$S$575,3,FALSE)</f>
        <v/>
      </c>
      <c r="D39" s="15" t="str">
        <f>VLOOKUP($A39,'校内研修記録簿（後期）時刻と所見のみ'!$L$5:$S$575,4,FALSE)</f>
        <v/>
      </c>
      <c r="E39" s="60" t="str">
        <f>VLOOKUP($A39,'校内研修記録簿（後期）時刻と所見のみ'!$L$5:$S$575,5,FALSE)</f>
        <v/>
      </c>
      <c r="F39" s="60"/>
      <c r="G39" s="60"/>
      <c r="H39" s="60"/>
      <c r="I39" s="60"/>
      <c r="J39" s="126">
        <f>VLOOKUP($A39,'校内研修記録簿（後期）時刻と所見のみ'!$L$5:$S$575,6,FALSE)</f>
        <v>0</v>
      </c>
      <c r="K39" s="126"/>
      <c r="L39" s="33" t="str">
        <f>VLOOKUP($A39,'校内研修記録簿（後期）時刻と所見のみ'!$L$5:$S$575,7,FALSE)</f>
        <v/>
      </c>
      <c r="M39" s="33" t="str">
        <f>VLOOKUP($A39,'校内研修記録簿（後期）時刻と所見のみ'!$L$5:$S$575,8,FALSE)</f>
        <v/>
      </c>
      <c r="N39" s="3" t="str">
        <f>VLOOKUP(A39,'校内研修記録簿（後期）時刻と所見のみ'!$L$5:$U$575,9)</f>
        <v/>
      </c>
    </row>
    <row r="40" spans="1:14" ht="18.649999999999999" customHeight="1">
      <c r="A40" s="7">
        <f t="shared" si="0"/>
        <v>63</v>
      </c>
      <c r="B40" s="14" t="str">
        <f>VLOOKUP($A40,'校内研修記録簿（後期）時刻と所見のみ'!$L$5:$S$575,2,FALSE)</f>
        <v/>
      </c>
      <c r="C40" s="16" t="str">
        <f>VLOOKUP($A40,'校内研修記録簿（後期）時刻と所見のみ'!$L$5:$S$575,3,FALSE)</f>
        <v/>
      </c>
      <c r="D40" s="15" t="str">
        <f>VLOOKUP($A40,'校内研修記録簿（後期）時刻と所見のみ'!$L$5:$S$575,4,FALSE)</f>
        <v/>
      </c>
      <c r="E40" s="60" t="str">
        <f>VLOOKUP($A40,'校内研修記録簿（後期）時刻と所見のみ'!$L$5:$S$575,5,FALSE)</f>
        <v/>
      </c>
      <c r="F40" s="60"/>
      <c r="G40" s="60"/>
      <c r="H40" s="60"/>
      <c r="I40" s="60"/>
      <c r="J40" s="126">
        <f>VLOOKUP($A40,'校内研修記録簿（後期）時刻と所見のみ'!$L$5:$S$575,6,FALSE)</f>
        <v>0</v>
      </c>
      <c r="K40" s="126"/>
      <c r="L40" s="33" t="str">
        <f>VLOOKUP($A40,'校内研修記録簿（後期）時刻と所見のみ'!$L$5:$S$575,7,FALSE)</f>
        <v/>
      </c>
      <c r="M40" s="33" t="str">
        <f>VLOOKUP($A40,'校内研修記録簿（後期）時刻と所見のみ'!$L$5:$S$575,8,FALSE)</f>
        <v/>
      </c>
      <c r="N40" s="3" t="str">
        <f>VLOOKUP(A40,'校内研修記録簿（後期）時刻と所見のみ'!$L$5:$U$575,9)</f>
        <v/>
      </c>
    </row>
    <row r="41" spans="1:14" ht="18.649999999999999" customHeight="1">
      <c r="A41" s="7">
        <f t="shared" si="0"/>
        <v>64</v>
      </c>
      <c r="B41" s="14" t="str">
        <f>VLOOKUP($A41,'校内研修記録簿（後期）時刻と所見のみ'!$L$5:$S$575,2,FALSE)</f>
        <v/>
      </c>
      <c r="C41" s="16" t="str">
        <f>VLOOKUP($A41,'校内研修記録簿（後期）時刻と所見のみ'!$L$5:$S$575,3,FALSE)</f>
        <v/>
      </c>
      <c r="D41" s="15" t="str">
        <f>VLOOKUP($A41,'校内研修記録簿（後期）時刻と所見のみ'!$L$5:$S$575,4,FALSE)</f>
        <v/>
      </c>
      <c r="E41" s="60" t="str">
        <f>VLOOKUP($A41,'校内研修記録簿（後期）時刻と所見のみ'!$L$5:$S$575,5,FALSE)</f>
        <v/>
      </c>
      <c r="F41" s="60"/>
      <c r="G41" s="60"/>
      <c r="H41" s="60"/>
      <c r="I41" s="60"/>
      <c r="J41" s="126">
        <f>VLOOKUP($A41,'校内研修記録簿（後期）時刻と所見のみ'!$L$5:$S$575,6,FALSE)</f>
        <v>0</v>
      </c>
      <c r="K41" s="126"/>
      <c r="L41" s="33" t="str">
        <f>VLOOKUP($A41,'校内研修記録簿（後期）時刻と所見のみ'!$L$5:$S$575,7,FALSE)</f>
        <v/>
      </c>
      <c r="M41" s="33" t="str">
        <f>VLOOKUP($A41,'校内研修記録簿（後期）時刻と所見のみ'!$L$5:$S$575,8,FALSE)</f>
        <v/>
      </c>
      <c r="N41" s="3" t="str">
        <f>VLOOKUP(A41,'校内研修記録簿（後期）時刻と所見のみ'!$L$5:$U$575,9)</f>
        <v/>
      </c>
    </row>
    <row r="42" spans="1:14" ht="18.649999999999999" customHeight="1">
      <c r="A42" s="7">
        <f t="shared" si="0"/>
        <v>65</v>
      </c>
      <c r="B42" s="14" t="str">
        <f>VLOOKUP($A42,'校内研修記録簿（後期）時刻と所見のみ'!$L$5:$S$575,2,FALSE)</f>
        <v/>
      </c>
      <c r="C42" s="16" t="str">
        <f>VLOOKUP($A42,'校内研修記録簿（後期）時刻と所見のみ'!$L$5:$S$575,3,FALSE)</f>
        <v/>
      </c>
      <c r="D42" s="15" t="str">
        <f>VLOOKUP($A42,'校内研修記録簿（後期）時刻と所見のみ'!$L$5:$S$575,4,FALSE)</f>
        <v/>
      </c>
      <c r="E42" s="60" t="str">
        <f>VLOOKUP($A42,'校内研修記録簿（後期）時刻と所見のみ'!$L$5:$S$575,5,FALSE)</f>
        <v/>
      </c>
      <c r="F42" s="60"/>
      <c r="G42" s="60"/>
      <c r="H42" s="60"/>
      <c r="I42" s="60"/>
      <c r="J42" s="126">
        <f>VLOOKUP($A42,'校内研修記録簿（後期）時刻と所見のみ'!$L$5:$S$575,6,FALSE)</f>
        <v>0</v>
      </c>
      <c r="K42" s="126"/>
      <c r="L42" s="33" t="str">
        <f>VLOOKUP($A42,'校内研修記録簿（後期）時刻と所見のみ'!$L$5:$S$575,7,FALSE)</f>
        <v/>
      </c>
      <c r="M42" s="33" t="str">
        <f>VLOOKUP($A42,'校内研修記録簿（後期）時刻と所見のみ'!$L$5:$S$575,8,FALSE)</f>
        <v/>
      </c>
      <c r="N42" s="3" t="str">
        <f>VLOOKUP(A42,'校内研修記録簿（後期）時刻と所見のみ'!$L$5:$U$575,9)</f>
        <v/>
      </c>
    </row>
    <row r="43" spans="1:14" ht="18.649999999999999" customHeight="1">
      <c r="A43" s="7">
        <f t="shared" si="0"/>
        <v>66</v>
      </c>
      <c r="B43" s="14" t="str">
        <f>VLOOKUP($A43,'校内研修記録簿（後期）時刻と所見のみ'!$L$5:$S$575,2,FALSE)</f>
        <v/>
      </c>
      <c r="C43" s="16" t="str">
        <f>VLOOKUP($A43,'校内研修記録簿（後期）時刻と所見のみ'!$L$5:$S$575,3,FALSE)</f>
        <v/>
      </c>
      <c r="D43" s="15" t="str">
        <f>VLOOKUP($A43,'校内研修記録簿（後期）時刻と所見のみ'!$L$5:$S$575,4,FALSE)</f>
        <v/>
      </c>
      <c r="E43" s="60" t="str">
        <f>VLOOKUP($A43,'校内研修記録簿（後期）時刻と所見のみ'!$L$5:$S$575,5,FALSE)</f>
        <v/>
      </c>
      <c r="F43" s="60"/>
      <c r="G43" s="60"/>
      <c r="H43" s="60"/>
      <c r="I43" s="60"/>
      <c r="J43" s="126">
        <f>VLOOKUP($A43,'校内研修記録簿（後期）時刻と所見のみ'!$L$5:$S$575,6,FALSE)</f>
        <v>0</v>
      </c>
      <c r="K43" s="126"/>
      <c r="L43" s="33" t="str">
        <f>VLOOKUP($A43,'校内研修記録簿（後期）時刻と所見のみ'!$L$5:$S$575,7,FALSE)</f>
        <v/>
      </c>
      <c r="M43" s="33" t="str">
        <f>VLOOKUP($A43,'校内研修記録簿（後期）時刻と所見のみ'!$L$5:$S$575,8,FALSE)</f>
        <v/>
      </c>
      <c r="N43" s="3" t="str">
        <f>VLOOKUP(A43,'校内研修記録簿（後期）時刻と所見のみ'!$L$5:$U$575,9)</f>
        <v/>
      </c>
    </row>
    <row r="44" spans="1:14" ht="18.649999999999999" customHeight="1">
      <c r="A44" s="7">
        <f t="shared" si="0"/>
        <v>67</v>
      </c>
      <c r="B44" s="14" t="str">
        <f>VLOOKUP($A44,'校内研修記録簿（後期）時刻と所見のみ'!$L$5:$S$575,2,FALSE)</f>
        <v/>
      </c>
      <c r="C44" s="16" t="str">
        <f>VLOOKUP($A44,'校内研修記録簿（後期）時刻と所見のみ'!$L$5:$S$575,3,FALSE)</f>
        <v/>
      </c>
      <c r="D44" s="15" t="str">
        <f>VLOOKUP($A44,'校内研修記録簿（後期）時刻と所見のみ'!$L$5:$S$575,4,FALSE)</f>
        <v/>
      </c>
      <c r="E44" s="60" t="str">
        <f>VLOOKUP($A44,'校内研修記録簿（後期）時刻と所見のみ'!$L$5:$S$575,5,FALSE)</f>
        <v/>
      </c>
      <c r="F44" s="60"/>
      <c r="G44" s="60"/>
      <c r="H44" s="60"/>
      <c r="I44" s="60"/>
      <c r="J44" s="126">
        <f>VLOOKUP($A44,'校内研修記録簿（後期）時刻と所見のみ'!$L$5:$S$575,6,FALSE)</f>
        <v>0</v>
      </c>
      <c r="K44" s="126"/>
      <c r="L44" s="33" t="str">
        <f>VLOOKUP($A44,'校内研修記録簿（後期）時刻と所見のみ'!$L$5:$S$575,7,FALSE)</f>
        <v/>
      </c>
      <c r="M44" s="33" t="str">
        <f>VLOOKUP($A44,'校内研修記録簿（後期）時刻と所見のみ'!$L$5:$S$575,8,FALSE)</f>
        <v/>
      </c>
      <c r="N44" s="3" t="str">
        <f>VLOOKUP(A44,'校内研修記録簿（後期）時刻と所見のみ'!$L$5:$U$575,9)</f>
        <v/>
      </c>
    </row>
    <row r="45" spans="1:14" ht="18.649999999999999" customHeight="1">
      <c r="A45" s="7">
        <f t="shared" si="0"/>
        <v>68</v>
      </c>
      <c r="B45" s="14" t="str">
        <f>VLOOKUP($A45,'校内研修記録簿（後期）時刻と所見のみ'!$L$5:$S$575,2,FALSE)</f>
        <v/>
      </c>
      <c r="C45" s="16" t="str">
        <f>VLOOKUP($A45,'校内研修記録簿（後期）時刻と所見のみ'!$L$5:$S$575,3,FALSE)</f>
        <v/>
      </c>
      <c r="D45" s="15" t="str">
        <f>VLOOKUP($A45,'校内研修記録簿（後期）時刻と所見のみ'!$L$5:$S$575,4,FALSE)</f>
        <v/>
      </c>
      <c r="E45" s="60" t="str">
        <f>VLOOKUP($A45,'校内研修記録簿（後期）時刻と所見のみ'!$L$5:$S$575,5,FALSE)</f>
        <v/>
      </c>
      <c r="F45" s="60"/>
      <c r="G45" s="60"/>
      <c r="H45" s="60"/>
      <c r="I45" s="60"/>
      <c r="J45" s="126">
        <f>VLOOKUP($A45,'校内研修記録簿（後期）時刻と所見のみ'!$L$5:$S$575,6,FALSE)</f>
        <v>0</v>
      </c>
      <c r="K45" s="126"/>
      <c r="L45" s="33" t="str">
        <f>VLOOKUP($A45,'校内研修記録簿（後期）時刻と所見のみ'!$L$5:$S$575,7,FALSE)</f>
        <v/>
      </c>
      <c r="M45" s="33" t="str">
        <f>VLOOKUP($A45,'校内研修記録簿（後期）時刻と所見のみ'!$L$5:$S$575,8,FALSE)</f>
        <v/>
      </c>
      <c r="N45" s="3" t="str">
        <f>VLOOKUP(A45,'校内研修記録簿（後期）時刻と所見のみ'!$L$5:$U$575,9)</f>
        <v/>
      </c>
    </row>
    <row r="46" spans="1:14" ht="18.649999999999999" customHeight="1">
      <c r="A46" s="7">
        <f t="shared" si="0"/>
        <v>69</v>
      </c>
      <c r="B46" s="14" t="str">
        <f>VLOOKUP($A46,'校内研修記録簿（後期）時刻と所見のみ'!$L$5:$S$575,2,FALSE)</f>
        <v/>
      </c>
      <c r="C46" s="16" t="str">
        <f>VLOOKUP($A46,'校内研修記録簿（後期）時刻と所見のみ'!$L$5:$S$575,3,FALSE)</f>
        <v/>
      </c>
      <c r="D46" s="15" t="str">
        <f>VLOOKUP($A46,'校内研修記録簿（後期）時刻と所見のみ'!$L$5:$S$575,4,FALSE)</f>
        <v/>
      </c>
      <c r="E46" s="60" t="str">
        <f>VLOOKUP($A46,'校内研修記録簿（後期）時刻と所見のみ'!$L$5:$S$575,5,FALSE)</f>
        <v/>
      </c>
      <c r="F46" s="60"/>
      <c r="G46" s="60"/>
      <c r="H46" s="60"/>
      <c r="I46" s="60"/>
      <c r="J46" s="126">
        <f>VLOOKUP($A46,'校内研修記録簿（後期）時刻と所見のみ'!$L$5:$S$575,6,FALSE)</f>
        <v>0</v>
      </c>
      <c r="K46" s="126"/>
      <c r="L46" s="33" t="str">
        <f>VLOOKUP($A46,'校内研修記録簿（後期）時刻と所見のみ'!$L$5:$S$575,7,FALSE)</f>
        <v/>
      </c>
      <c r="M46" s="33" t="str">
        <f>VLOOKUP($A46,'校内研修記録簿（後期）時刻と所見のみ'!$L$5:$S$575,8,FALSE)</f>
        <v/>
      </c>
      <c r="N46" s="3" t="str">
        <f>VLOOKUP(A46,'校内研修記録簿（後期）時刻と所見のみ'!$L$5:$U$575,9)</f>
        <v/>
      </c>
    </row>
    <row r="47" spans="1:14" ht="18.649999999999999" customHeight="1">
      <c r="A47" s="7">
        <f t="shared" si="0"/>
        <v>70</v>
      </c>
      <c r="B47" s="14" t="str">
        <f>VLOOKUP($A47,'校内研修記録簿（後期）時刻と所見のみ'!$L$5:$S$575,2,FALSE)</f>
        <v/>
      </c>
      <c r="C47" s="16" t="str">
        <f>VLOOKUP($A47,'校内研修記録簿（後期）時刻と所見のみ'!$L$5:$S$575,3,FALSE)</f>
        <v/>
      </c>
      <c r="D47" s="15" t="str">
        <f>VLOOKUP($A47,'校内研修記録簿（後期）時刻と所見のみ'!$L$5:$S$575,4,FALSE)</f>
        <v/>
      </c>
      <c r="E47" s="60" t="str">
        <f>VLOOKUP($A47,'校内研修記録簿（後期）時刻と所見のみ'!$L$5:$S$575,5,FALSE)</f>
        <v/>
      </c>
      <c r="F47" s="60"/>
      <c r="G47" s="60"/>
      <c r="H47" s="60"/>
      <c r="I47" s="60"/>
      <c r="J47" s="126">
        <f>VLOOKUP($A47,'校内研修記録簿（後期）時刻と所見のみ'!$L$5:$S$575,6,FALSE)</f>
        <v>0</v>
      </c>
      <c r="K47" s="126"/>
      <c r="L47" s="33" t="str">
        <f>VLOOKUP($A47,'校内研修記録簿（後期）時刻と所見のみ'!$L$5:$S$575,7,FALSE)</f>
        <v/>
      </c>
      <c r="M47" s="33" t="str">
        <f>VLOOKUP($A47,'校内研修記録簿（後期）時刻と所見のみ'!$L$5:$S$575,8,FALSE)</f>
        <v/>
      </c>
      <c r="N47" s="3" t="str">
        <f>VLOOKUP(A47,'校内研修記録簿（後期）時刻と所見のみ'!$L$5:$U$575,9)</f>
        <v/>
      </c>
    </row>
    <row r="48" spans="1:14" ht="18.649999999999999" customHeight="1">
      <c r="A48" s="7">
        <f t="shared" si="0"/>
        <v>71</v>
      </c>
      <c r="B48" s="14" t="str">
        <f>VLOOKUP($A48,'校内研修記録簿（後期）時刻と所見のみ'!$L$5:$S$575,2,FALSE)</f>
        <v/>
      </c>
      <c r="C48" s="16" t="str">
        <f>VLOOKUP($A48,'校内研修記録簿（後期）時刻と所見のみ'!$L$5:$S$575,3,FALSE)</f>
        <v/>
      </c>
      <c r="D48" s="15" t="str">
        <f>VLOOKUP($A48,'校内研修記録簿（後期）時刻と所見のみ'!$L$5:$S$575,4,FALSE)</f>
        <v/>
      </c>
      <c r="E48" s="60" t="str">
        <f>VLOOKUP($A48,'校内研修記録簿（後期）時刻と所見のみ'!$L$5:$S$575,5,FALSE)</f>
        <v/>
      </c>
      <c r="F48" s="60"/>
      <c r="G48" s="60"/>
      <c r="H48" s="60"/>
      <c r="I48" s="60"/>
      <c r="J48" s="126">
        <f>VLOOKUP($A48,'校内研修記録簿（後期）時刻と所見のみ'!$L$5:$S$575,6,FALSE)</f>
        <v>0</v>
      </c>
      <c r="K48" s="126"/>
      <c r="L48" s="33" t="str">
        <f>VLOOKUP($A48,'校内研修記録簿（後期）時刻と所見のみ'!$L$5:$S$575,7,FALSE)</f>
        <v/>
      </c>
      <c r="M48" s="33" t="str">
        <f>VLOOKUP($A48,'校内研修記録簿（後期）時刻と所見のみ'!$L$5:$S$575,8,FALSE)</f>
        <v/>
      </c>
      <c r="N48" s="3" t="str">
        <f>VLOOKUP(A48,'校内研修記録簿（後期）時刻と所見のみ'!$L$5:$U$575,9)</f>
        <v/>
      </c>
    </row>
    <row r="49" spans="1:14" ht="18.649999999999999" customHeight="1">
      <c r="A49" s="7">
        <f t="shared" si="0"/>
        <v>72</v>
      </c>
      <c r="B49" s="14" t="str">
        <f>VLOOKUP($A49,'校内研修記録簿（後期）時刻と所見のみ'!$L$5:$S$575,2,FALSE)</f>
        <v/>
      </c>
      <c r="C49" s="16" t="str">
        <f>VLOOKUP($A49,'校内研修記録簿（後期）時刻と所見のみ'!$L$5:$S$575,3,FALSE)</f>
        <v/>
      </c>
      <c r="D49" s="15" t="str">
        <f>VLOOKUP($A49,'校内研修記録簿（後期）時刻と所見のみ'!$L$5:$S$575,4,FALSE)</f>
        <v/>
      </c>
      <c r="E49" s="60" t="str">
        <f>VLOOKUP($A49,'校内研修記録簿（後期）時刻と所見のみ'!$L$5:$S$575,5,FALSE)</f>
        <v/>
      </c>
      <c r="F49" s="60"/>
      <c r="G49" s="60"/>
      <c r="H49" s="60"/>
      <c r="I49" s="60"/>
      <c r="J49" s="126">
        <f>VLOOKUP($A49,'校内研修記録簿（後期）時刻と所見のみ'!$L$5:$S$575,6,FALSE)</f>
        <v>0</v>
      </c>
      <c r="K49" s="126"/>
      <c r="L49" s="33" t="str">
        <f>VLOOKUP($A49,'校内研修記録簿（後期）時刻と所見のみ'!$L$5:$S$575,7,FALSE)</f>
        <v/>
      </c>
      <c r="M49" s="33" t="str">
        <f>VLOOKUP($A49,'校内研修記録簿（後期）時刻と所見のみ'!$L$5:$S$575,8,FALSE)</f>
        <v/>
      </c>
      <c r="N49" s="3" t="str">
        <f>VLOOKUP(A49,'校内研修記録簿（後期）時刻と所見のみ'!$L$5:$U$575,9)</f>
        <v/>
      </c>
    </row>
    <row r="50" spans="1:14" ht="18.649999999999999" customHeight="1">
      <c r="A50" s="7">
        <f t="shared" si="0"/>
        <v>73</v>
      </c>
      <c r="B50" s="14" t="str">
        <f>VLOOKUP($A50,'校内研修記録簿（後期）時刻と所見のみ'!$L$5:$S$575,2,FALSE)</f>
        <v/>
      </c>
      <c r="C50" s="16" t="str">
        <f>VLOOKUP($A50,'校内研修記録簿（後期）時刻と所見のみ'!$L$5:$S$575,3,FALSE)</f>
        <v/>
      </c>
      <c r="D50" s="15" t="str">
        <f>VLOOKUP($A50,'校内研修記録簿（後期）時刻と所見のみ'!$L$5:$S$575,4,FALSE)</f>
        <v/>
      </c>
      <c r="E50" s="60" t="str">
        <f>VLOOKUP($A50,'校内研修記録簿（後期）時刻と所見のみ'!$L$5:$S$575,5,FALSE)</f>
        <v/>
      </c>
      <c r="F50" s="60"/>
      <c r="G50" s="60"/>
      <c r="H50" s="60"/>
      <c r="I50" s="60"/>
      <c r="J50" s="126">
        <f>VLOOKUP($A50,'校内研修記録簿（後期）時刻と所見のみ'!$L$5:$S$575,6,FALSE)</f>
        <v>0</v>
      </c>
      <c r="K50" s="126"/>
      <c r="L50" s="33" t="str">
        <f>VLOOKUP($A50,'校内研修記録簿（後期）時刻と所見のみ'!$L$5:$S$575,7,FALSE)</f>
        <v/>
      </c>
      <c r="M50" s="33" t="str">
        <f>VLOOKUP($A50,'校内研修記録簿（後期）時刻と所見のみ'!$L$5:$S$575,8,FALSE)</f>
        <v/>
      </c>
      <c r="N50" s="3" t="str">
        <f>VLOOKUP(A50,'校内研修記録簿（後期）時刻と所見のみ'!$L$5:$U$575,9)</f>
        <v/>
      </c>
    </row>
    <row r="51" spans="1:14" ht="18.649999999999999" customHeight="1">
      <c r="A51" s="7">
        <f t="shared" si="0"/>
        <v>74</v>
      </c>
      <c r="B51" s="14" t="str">
        <f>VLOOKUP($A51,'校内研修記録簿（後期）時刻と所見のみ'!$L$5:$S$575,2,FALSE)</f>
        <v/>
      </c>
      <c r="C51" s="16" t="str">
        <f>VLOOKUP($A51,'校内研修記録簿（後期）時刻と所見のみ'!$L$5:$S$575,3,FALSE)</f>
        <v/>
      </c>
      <c r="D51" s="15" t="str">
        <f>VLOOKUP($A51,'校内研修記録簿（後期）時刻と所見のみ'!$L$5:$S$575,4,FALSE)</f>
        <v/>
      </c>
      <c r="E51" s="60" t="str">
        <f>VLOOKUP($A51,'校内研修記録簿（後期）時刻と所見のみ'!$L$5:$S$575,5,FALSE)</f>
        <v/>
      </c>
      <c r="F51" s="60"/>
      <c r="G51" s="60"/>
      <c r="H51" s="60"/>
      <c r="I51" s="60"/>
      <c r="J51" s="126">
        <f>VLOOKUP($A51,'校内研修記録簿（後期）時刻と所見のみ'!$L$5:$S$575,6,FALSE)</f>
        <v>0</v>
      </c>
      <c r="K51" s="126"/>
      <c r="L51" s="33" t="str">
        <f>VLOOKUP($A51,'校内研修記録簿（後期）時刻と所見のみ'!$L$5:$S$575,7,FALSE)</f>
        <v/>
      </c>
      <c r="M51" s="33" t="str">
        <f>VLOOKUP($A51,'校内研修記録簿（後期）時刻と所見のみ'!$L$5:$S$575,8,FALSE)</f>
        <v/>
      </c>
      <c r="N51" s="3" t="str">
        <f>VLOOKUP(A51,'校内研修記録簿（後期）時刻と所見のみ'!$L$5:$U$575,9)</f>
        <v/>
      </c>
    </row>
    <row r="52" spans="1:14" ht="18.649999999999999" hidden="1" customHeight="1">
      <c r="A52" s="7">
        <f t="shared" si="0"/>
        <v>75</v>
      </c>
      <c r="B52" s="14" t="str">
        <f>VLOOKUP($A52,'校内研修記録簿（後期）時刻と所見のみ'!$L$5:$S$575,2,FALSE)</f>
        <v/>
      </c>
      <c r="C52" s="16" t="str">
        <f>VLOOKUP($A52,'校内研修記録簿（後期）時刻と所見のみ'!$L$5:$S$575,3,FALSE)</f>
        <v/>
      </c>
      <c r="D52" s="15" t="str">
        <f>VLOOKUP($A52,'校内研修記録簿（後期）時刻と所見のみ'!$L$5:$S$575,4,FALSE)</f>
        <v/>
      </c>
      <c r="E52" s="60" t="str">
        <f>VLOOKUP($A52,'校内研修記録簿（後期）時刻と所見のみ'!$L$5:$S$575,5,FALSE)</f>
        <v/>
      </c>
      <c r="F52" s="60"/>
      <c r="G52" s="60"/>
      <c r="H52" s="60"/>
      <c r="I52" s="60"/>
      <c r="J52" s="126">
        <f>VLOOKUP($A52,'校内研修記録簿（後期）時刻と所見のみ'!$L$5:$S$575,6,FALSE)</f>
        <v>0</v>
      </c>
      <c r="K52" s="126"/>
      <c r="L52" s="33" t="str">
        <f>VLOOKUP($A52,'校内研修記録簿（後期）時刻と所見のみ'!$L$5:$S$575,7,FALSE)</f>
        <v/>
      </c>
      <c r="M52" s="33" t="str">
        <f>VLOOKUP($A52,'校内研修記録簿（後期）時刻と所見のみ'!$L$5:$S$575,8,FALSE)</f>
        <v/>
      </c>
      <c r="N52" s="3" t="str">
        <f>VLOOKUP(A52,'校内研修記録簿（後期）時刻と所見のみ'!$L$5:$U$575,9)</f>
        <v/>
      </c>
    </row>
    <row r="53" spans="1:14" ht="18.649999999999999" hidden="1" customHeight="1">
      <c r="A53" s="7">
        <f t="shared" si="0"/>
        <v>76</v>
      </c>
      <c r="B53" s="14" t="str">
        <f>VLOOKUP($A53,'校内研修記録簿（後期）時刻と所見のみ'!$L$5:$S$575,2,FALSE)</f>
        <v/>
      </c>
      <c r="C53" s="16" t="str">
        <f>VLOOKUP($A53,'校内研修記録簿（後期）時刻と所見のみ'!$L$5:$S$575,3,FALSE)</f>
        <v/>
      </c>
      <c r="D53" s="15" t="str">
        <f>VLOOKUP($A53,'校内研修記録簿（後期）時刻と所見のみ'!$L$5:$S$575,4,FALSE)</f>
        <v/>
      </c>
      <c r="E53" s="60" t="str">
        <f>VLOOKUP($A53,'校内研修記録簿（後期）時刻と所見のみ'!$L$5:$S$575,5,FALSE)</f>
        <v/>
      </c>
      <c r="F53" s="60"/>
      <c r="G53" s="60"/>
      <c r="H53" s="60"/>
      <c r="I53" s="60"/>
      <c r="J53" s="126">
        <f>VLOOKUP($A53,'校内研修記録簿（後期）時刻と所見のみ'!$L$5:$S$575,6,FALSE)</f>
        <v>0</v>
      </c>
      <c r="K53" s="126"/>
      <c r="L53" s="33" t="str">
        <f>VLOOKUP($A53,'校内研修記録簿（後期）時刻と所見のみ'!$L$5:$S$575,7,FALSE)</f>
        <v/>
      </c>
      <c r="M53" s="33" t="str">
        <f>VLOOKUP($A53,'校内研修記録簿（後期）時刻と所見のみ'!$L$5:$S$575,8,FALSE)</f>
        <v/>
      </c>
      <c r="N53" s="3" t="str">
        <f>VLOOKUP(A53,'校内研修記録簿（後期）時刻と所見のみ'!$L$5:$U$575,9)</f>
        <v/>
      </c>
    </row>
    <row r="54" spans="1:14" ht="18.649999999999999" hidden="1" customHeight="1">
      <c r="A54" s="7">
        <f t="shared" si="0"/>
        <v>77</v>
      </c>
      <c r="B54" s="14" t="str">
        <f>VLOOKUP($A54,'校内研修記録簿（後期）時刻と所見のみ'!$L$5:$S$575,2,FALSE)</f>
        <v/>
      </c>
      <c r="C54" s="16" t="str">
        <f>VLOOKUP($A54,'校内研修記録簿（後期）時刻と所見のみ'!$L$5:$S$575,3,FALSE)</f>
        <v/>
      </c>
      <c r="D54" s="15" t="str">
        <f>VLOOKUP($A54,'校内研修記録簿（後期）時刻と所見のみ'!$L$5:$S$575,4,FALSE)</f>
        <v/>
      </c>
      <c r="E54" s="60" t="str">
        <f>VLOOKUP($A54,'校内研修記録簿（後期）時刻と所見のみ'!$L$5:$S$575,5,FALSE)</f>
        <v/>
      </c>
      <c r="F54" s="60"/>
      <c r="G54" s="60"/>
      <c r="H54" s="60"/>
      <c r="I54" s="60"/>
      <c r="J54" s="126">
        <f>VLOOKUP($A54,'校内研修記録簿（後期）時刻と所見のみ'!$L$5:$S$575,6,FALSE)</f>
        <v>0</v>
      </c>
      <c r="K54" s="126"/>
      <c r="L54" s="33" t="str">
        <f>VLOOKUP($A54,'校内研修記録簿（後期）時刻と所見のみ'!$L$5:$S$575,7,FALSE)</f>
        <v/>
      </c>
      <c r="M54" s="33" t="str">
        <f>VLOOKUP($A54,'校内研修記録簿（後期）時刻と所見のみ'!$L$5:$S$575,8,FALSE)</f>
        <v/>
      </c>
      <c r="N54" s="3" t="str">
        <f>VLOOKUP(A54,'校内研修記録簿（後期）時刻と所見のみ'!$L$5:$U$575,9)</f>
        <v/>
      </c>
    </row>
    <row r="55" spans="1:14" ht="18.649999999999999" hidden="1" customHeight="1">
      <c r="A55" s="7">
        <f t="shared" si="0"/>
        <v>78</v>
      </c>
      <c r="B55" s="14" t="str">
        <f>VLOOKUP($A55,'校内研修記録簿（後期）時刻と所見のみ'!$L$5:$S$575,2,FALSE)</f>
        <v/>
      </c>
      <c r="C55" s="16" t="str">
        <f>VLOOKUP($A55,'校内研修記録簿（後期）時刻と所見のみ'!$L$5:$S$575,3,FALSE)</f>
        <v/>
      </c>
      <c r="D55" s="15" t="str">
        <f>VLOOKUP($A55,'校内研修記録簿（後期）時刻と所見のみ'!$L$5:$S$575,4,FALSE)</f>
        <v/>
      </c>
      <c r="E55" s="60" t="str">
        <f>VLOOKUP($A55,'校内研修記録簿（後期）時刻と所見のみ'!$L$5:$S$575,5,FALSE)</f>
        <v/>
      </c>
      <c r="F55" s="60"/>
      <c r="G55" s="60"/>
      <c r="H55" s="60"/>
      <c r="I55" s="60"/>
      <c r="J55" s="126">
        <f>VLOOKUP($A55,'校内研修記録簿（後期）時刻と所見のみ'!$L$5:$S$575,6,FALSE)</f>
        <v>0</v>
      </c>
      <c r="K55" s="126"/>
      <c r="L55" s="33" t="str">
        <f>VLOOKUP($A55,'校内研修記録簿（後期）時刻と所見のみ'!$L$5:$S$575,7,FALSE)</f>
        <v/>
      </c>
      <c r="M55" s="33" t="str">
        <f>VLOOKUP($A55,'校内研修記録簿（後期）時刻と所見のみ'!$L$5:$S$575,8,FALSE)</f>
        <v/>
      </c>
      <c r="N55" s="3" t="str">
        <f>VLOOKUP(A55,'校内研修記録簿（後期）時刻と所見のみ'!$L$5:$U$575,9)</f>
        <v/>
      </c>
    </row>
    <row r="56" spans="1:14" ht="18.649999999999999" hidden="1" customHeight="1">
      <c r="A56" s="7">
        <f t="shared" si="0"/>
        <v>79</v>
      </c>
      <c r="B56" s="14" t="str">
        <f>VLOOKUP($A56,'校内研修記録簿（後期）時刻と所見のみ'!$L$5:$S$575,2,FALSE)</f>
        <v/>
      </c>
      <c r="C56" s="16" t="str">
        <f>VLOOKUP($A56,'校内研修記録簿（後期）時刻と所見のみ'!$L$5:$S$575,3,FALSE)</f>
        <v/>
      </c>
      <c r="D56" s="15" t="str">
        <f>VLOOKUP($A56,'校内研修記録簿（後期）時刻と所見のみ'!$L$5:$S$575,4,FALSE)</f>
        <v/>
      </c>
      <c r="E56" s="60" t="str">
        <f>VLOOKUP($A56,'校内研修記録簿（後期）時刻と所見のみ'!$L$5:$S$575,5,FALSE)</f>
        <v/>
      </c>
      <c r="F56" s="60"/>
      <c r="G56" s="60"/>
      <c r="H56" s="60"/>
      <c r="I56" s="60"/>
      <c r="J56" s="126">
        <f>VLOOKUP($A56,'校内研修記録簿（後期）時刻と所見のみ'!$L$5:$S$575,6,FALSE)</f>
        <v>0</v>
      </c>
      <c r="K56" s="126"/>
      <c r="L56" s="33" t="str">
        <f>VLOOKUP($A56,'校内研修記録簿（後期）時刻と所見のみ'!$L$5:$S$575,7,FALSE)</f>
        <v/>
      </c>
      <c r="M56" s="33" t="str">
        <f>VLOOKUP($A56,'校内研修記録簿（後期）時刻と所見のみ'!$L$5:$S$575,8,FALSE)</f>
        <v/>
      </c>
      <c r="N56" s="3" t="str">
        <f>VLOOKUP(A56,'校内研修記録簿（後期）時刻と所見のみ'!$L$5:$U$575,9)</f>
        <v/>
      </c>
    </row>
    <row r="57" spans="1:14" ht="18.649999999999999" hidden="1" customHeight="1">
      <c r="A57" s="7">
        <f t="shared" si="0"/>
        <v>80</v>
      </c>
      <c r="B57" s="14" t="str">
        <f>VLOOKUP($A57,'校内研修記録簿（後期）時刻と所見のみ'!$L$5:$S$575,2,FALSE)</f>
        <v/>
      </c>
      <c r="C57" s="16" t="str">
        <f>VLOOKUP($A57,'校内研修記録簿（後期）時刻と所見のみ'!$L$5:$S$575,3,FALSE)</f>
        <v/>
      </c>
      <c r="D57" s="15" t="str">
        <f>VLOOKUP($A57,'校内研修記録簿（後期）時刻と所見のみ'!$L$5:$S$575,4,FALSE)</f>
        <v/>
      </c>
      <c r="E57" s="60" t="str">
        <f>VLOOKUP($A57,'校内研修記録簿（後期）時刻と所見のみ'!$L$5:$S$575,5,FALSE)</f>
        <v/>
      </c>
      <c r="F57" s="60"/>
      <c r="G57" s="60"/>
      <c r="H57" s="60"/>
      <c r="I57" s="60"/>
      <c r="J57" s="126">
        <f>VLOOKUP($A57,'校内研修記録簿（後期）時刻と所見のみ'!$L$5:$S$575,6,FALSE)</f>
        <v>0</v>
      </c>
      <c r="K57" s="126"/>
      <c r="L57" s="33" t="str">
        <f>VLOOKUP($A57,'校内研修記録簿（後期）時刻と所見のみ'!$L$5:$S$575,7,FALSE)</f>
        <v/>
      </c>
      <c r="M57" s="33" t="str">
        <f>VLOOKUP($A57,'校内研修記録簿（後期）時刻と所見のみ'!$L$5:$S$575,8,FALSE)</f>
        <v/>
      </c>
      <c r="N57" s="3" t="str">
        <f>VLOOKUP(A57,'校内研修記録簿（後期）時刻と所見のみ'!$L$5:$U$575,9)</f>
        <v/>
      </c>
    </row>
    <row r="58" spans="1:14" ht="18.649999999999999" hidden="1" customHeight="1">
      <c r="A58" s="7">
        <f t="shared" si="0"/>
        <v>81</v>
      </c>
      <c r="B58" s="14" t="str">
        <f>VLOOKUP($A58,'校内研修記録簿（後期）時刻と所見のみ'!$L$5:$S$575,2,FALSE)</f>
        <v/>
      </c>
      <c r="C58" s="16" t="str">
        <f>VLOOKUP($A58,'校内研修記録簿（後期）時刻と所見のみ'!$L$5:$S$575,3,FALSE)</f>
        <v/>
      </c>
      <c r="D58" s="15" t="str">
        <f>VLOOKUP($A58,'校内研修記録簿（後期）時刻と所見のみ'!$L$5:$S$575,4,FALSE)</f>
        <v/>
      </c>
      <c r="E58" s="60" t="str">
        <f>VLOOKUP($A58,'校内研修記録簿（後期）時刻と所見のみ'!$L$5:$S$575,5,FALSE)</f>
        <v/>
      </c>
      <c r="F58" s="60"/>
      <c r="G58" s="60"/>
      <c r="H58" s="60"/>
      <c r="I58" s="60"/>
      <c r="J58" s="126">
        <f>VLOOKUP($A58,'校内研修記録簿（後期）時刻と所見のみ'!$L$5:$S$575,6,FALSE)</f>
        <v>0</v>
      </c>
      <c r="K58" s="126"/>
      <c r="L58" s="33" t="str">
        <f>VLOOKUP($A58,'校内研修記録簿（後期）時刻と所見のみ'!$L$5:$S$575,7,FALSE)</f>
        <v/>
      </c>
      <c r="M58" s="33" t="str">
        <f>VLOOKUP($A58,'校内研修記録簿（後期）時刻と所見のみ'!$L$5:$S$575,8,FALSE)</f>
        <v/>
      </c>
      <c r="N58" s="3" t="str">
        <f>VLOOKUP(A58,'校内研修記録簿（後期）時刻と所見のみ'!$L$5:$U$575,9)</f>
        <v/>
      </c>
    </row>
    <row r="59" spans="1:14" ht="18.649999999999999" hidden="1" customHeight="1">
      <c r="A59" s="7">
        <f t="shared" si="0"/>
        <v>82</v>
      </c>
      <c r="B59" s="14" t="str">
        <f>VLOOKUP($A59,'校内研修記録簿（後期）時刻と所見のみ'!$L$5:$S$575,2,FALSE)</f>
        <v/>
      </c>
      <c r="C59" s="16" t="str">
        <f>VLOOKUP($A59,'校内研修記録簿（後期）時刻と所見のみ'!$L$5:$S$575,3,FALSE)</f>
        <v/>
      </c>
      <c r="D59" s="15" t="str">
        <f>VLOOKUP($A59,'校内研修記録簿（後期）時刻と所見のみ'!$L$5:$S$575,4,FALSE)</f>
        <v/>
      </c>
      <c r="E59" s="60" t="str">
        <f>VLOOKUP($A59,'校内研修記録簿（後期）時刻と所見のみ'!$L$5:$S$575,5,FALSE)</f>
        <v/>
      </c>
      <c r="F59" s="60"/>
      <c r="G59" s="60"/>
      <c r="H59" s="60"/>
      <c r="I59" s="60"/>
      <c r="J59" s="126">
        <f>VLOOKUP($A59,'校内研修記録簿（後期）時刻と所見のみ'!$L$5:$S$575,6,FALSE)</f>
        <v>0</v>
      </c>
      <c r="K59" s="126"/>
      <c r="L59" s="33" t="str">
        <f>VLOOKUP($A59,'校内研修記録簿（後期）時刻と所見のみ'!$L$5:$S$575,7,FALSE)</f>
        <v/>
      </c>
      <c r="M59" s="33" t="str">
        <f>VLOOKUP($A59,'校内研修記録簿（後期）時刻と所見のみ'!$L$5:$S$575,8,FALSE)</f>
        <v/>
      </c>
      <c r="N59" s="3" t="str">
        <f>VLOOKUP(A59,'校内研修記録簿（後期）時刻と所見のみ'!$L$5:$U$575,9)</f>
        <v/>
      </c>
    </row>
    <row r="60" spans="1:14" ht="18.649999999999999" hidden="1" customHeight="1">
      <c r="A60" s="7">
        <f t="shared" si="0"/>
        <v>83</v>
      </c>
      <c r="B60" s="14" t="str">
        <f>VLOOKUP($A60,'校内研修記録簿（後期）時刻と所見のみ'!$L$5:$S$575,2,FALSE)</f>
        <v/>
      </c>
      <c r="C60" s="16" t="str">
        <f>VLOOKUP($A60,'校内研修記録簿（後期）時刻と所見のみ'!$L$5:$S$575,3,FALSE)</f>
        <v/>
      </c>
      <c r="D60" s="15" t="str">
        <f>VLOOKUP($A60,'校内研修記録簿（後期）時刻と所見のみ'!$L$5:$S$575,4,FALSE)</f>
        <v/>
      </c>
      <c r="E60" s="60" t="str">
        <f>VLOOKUP($A60,'校内研修記録簿（後期）時刻と所見のみ'!$L$5:$S$575,5,FALSE)</f>
        <v/>
      </c>
      <c r="F60" s="60"/>
      <c r="G60" s="60"/>
      <c r="H60" s="60"/>
      <c r="I60" s="60"/>
      <c r="J60" s="126">
        <f>VLOOKUP($A60,'校内研修記録簿（後期）時刻と所見のみ'!$L$5:$S$575,6,FALSE)</f>
        <v>0</v>
      </c>
      <c r="K60" s="126"/>
      <c r="L60" s="33" t="str">
        <f>VLOOKUP($A60,'校内研修記録簿（後期）時刻と所見のみ'!$L$5:$S$575,7,FALSE)</f>
        <v/>
      </c>
      <c r="M60" s="33" t="str">
        <f>VLOOKUP($A60,'校内研修記録簿（後期）時刻と所見のみ'!$L$5:$S$575,8,FALSE)</f>
        <v/>
      </c>
      <c r="N60" s="3" t="str">
        <f>VLOOKUP(A60,'校内研修記録簿（後期）時刻と所見のみ'!$L$5:$U$575,9)</f>
        <v/>
      </c>
    </row>
    <row r="61" spans="1:14" ht="18.649999999999999" hidden="1" customHeight="1">
      <c r="A61" s="7">
        <f t="shared" si="0"/>
        <v>84</v>
      </c>
      <c r="B61" s="14" t="str">
        <f>VLOOKUP($A61,'校内研修記録簿（後期）時刻と所見のみ'!$L$5:$S$575,2,FALSE)</f>
        <v/>
      </c>
      <c r="C61" s="16" t="str">
        <f>VLOOKUP($A61,'校内研修記録簿（後期）時刻と所見のみ'!$L$5:$S$575,3,FALSE)</f>
        <v/>
      </c>
      <c r="D61" s="15" t="str">
        <f>VLOOKUP($A61,'校内研修記録簿（後期）時刻と所見のみ'!$L$5:$S$575,4,FALSE)</f>
        <v/>
      </c>
      <c r="E61" s="60" t="str">
        <f>VLOOKUP($A61,'校内研修記録簿（後期）時刻と所見のみ'!$L$5:$S$575,5,FALSE)</f>
        <v/>
      </c>
      <c r="F61" s="60"/>
      <c r="G61" s="60"/>
      <c r="H61" s="60"/>
      <c r="I61" s="60"/>
      <c r="J61" s="126">
        <f>VLOOKUP($A61,'校内研修記録簿（後期）時刻と所見のみ'!$L$5:$S$575,6,FALSE)</f>
        <v>0</v>
      </c>
      <c r="K61" s="126"/>
      <c r="L61" s="33" t="str">
        <f>VLOOKUP($A61,'校内研修記録簿（後期）時刻と所見のみ'!$L$5:$S$575,7,FALSE)</f>
        <v/>
      </c>
      <c r="M61" s="33" t="str">
        <f>VLOOKUP($A61,'校内研修記録簿（後期）時刻と所見のみ'!$L$5:$S$575,8,FALSE)</f>
        <v/>
      </c>
      <c r="N61" s="3" t="str">
        <f>VLOOKUP(A61,'校内研修記録簿（後期）時刻と所見のみ'!$L$5:$U$575,9)</f>
        <v/>
      </c>
    </row>
    <row r="62" spans="1:14" ht="18.649999999999999" customHeight="1">
      <c r="L62" s="7">
        <f>SUM(L12:L61)</f>
        <v>0</v>
      </c>
      <c r="M62" s="7">
        <f>SUM(M12:M61)</f>
        <v>0</v>
      </c>
    </row>
    <row r="64" spans="1:14">
      <c r="A64" s="1" t="s">
        <v>30</v>
      </c>
    </row>
    <row r="65" spans="1:13" ht="20.149999999999999" customHeight="1">
      <c r="A65" s="56" t="s">
        <v>36</v>
      </c>
      <c r="B65" s="58"/>
      <c r="C65" s="58"/>
      <c r="D65" s="58"/>
      <c r="E65" s="59"/>
      <c r="F65" s="56" t="s">
        <v>33</v>
      </c>
      <c r="G65" s="58"/>
      <c r="H65" s="59"/>
      <c r="I65" s="56" t="s">
        <v>34</v>
      </c>
      <c r="J65" s="58"/>
      <c r="K65" s="59"/>
      <c r="L65" s="56" t="s">
        <v>35</v>
      </c>
      <c r="M65" s="59"/>
    </row>
    <row r="66" spans="1:13" ht="20.149999999999999" customHeight="1">
      <c r="A66" s="56" t="s">
        <v>32</v>
      </c>
      <c r="B66" s="58"/>
      <c r="C66" s="58"/>
      <c r="D66" s="58"/>
      <c r="E66" s="59"/>
      <c r="F66" s="56">
        <f>'（様式３）指導実施報告書（前期）印刷のみ'!M62</f>
        <v>0</v>
      </c>
      <c r="G66" s="58"/>
      <c r="H66" s="59"/>
      <c r="I66" s="56">
        <f>'（様式３）指導実施報告書（前期）印刷のみ'!N62</f>
        <v>0</v>
      </c>
      <c r="J66" s="58"/>
      <c r="K66" s="59"/>
      <c r="L66" s="56">
        <f>SUM(F66:K66)</f>
        <v>0</v>
      </c>
      <c r="M66" s="59"/>
    </row>
    <row r="67" spans="1:13" ht="20.149999999999999" customHeight="1">
      <c r="A67" s="56" t="s">
        <v>37</v>
      </c>
      <c r="B67" s="58"/>
      <c r="C67" s="58"/>
      <c r="D67" s="58"/>
      <c r="E67" s="59"/>
      <c r="F67" s="56">
        <f>L62</f>
        <v>0</v>
      </c>
      <c r="G67" s="58"/>
      <c r="H67" s="59"/>
      <c r="I67" s="56">
        <f>M62</f>
        <v>0</v>
      </c>
      <c r="J67" s="58"/>
      <c r="K67" s="59"/>
      <c r="L67" s="56">
        <f>SUM(F67:K67)</f>
        <v>0</v>
      </c>
      <c r="M67" s="59"/>
    </row>
    <row r="68" spans="1:13" ht="20.149999999999999" customHeight="1">
      <c r="A68" s="56" t="s">
        <v>35</v>
      </c>
      <c r="B68" s="58"/>
      <c r="C68" s="58"/>
      <c r="D68" s="58"/>
      <c r="E68" s="59"/>
      <c r="F68" s="56">
        <f>SUM(F66:H67)</f>
        <v>0</v>
      </c>
      <c r="G68" s="58"/>
      <c r="H68" s="59"/>
      <c r="I68" s="56">
        <f>SUM(I66:K67)</f>
        <v>0</v>
      </c>
      <c r="J68" s="58"/>
      <c r="K68" s="59"/>
      <c r="L68" s="56">
        <f>SUM(L66:M67)</f>
        <v>0</v>
      </c>
      <c r="M68" s="59"/>
    </row>
  </sheetData>
  <mergeCells count="129">
    <mergeCell ref="L10:M10"/>
    <mergeCell ref="A3:D3"/>
    <mergeCell ref="E3:G3"/>
    <mergeCell ref="K3:L3"/>
    <mergeCell ref="A5:E5"/>
    <mergeCell ref="K5:L5"/>
    <mergeCell ref="E12:I12"/>
    <mergeCell ref="J12:K12"/>
    <mergeCell ref="A1:K1"/>
    <mergeCell ref="L1:M1"/>
    <mergeCell ref="E13:I13"/>
    <mergeCell ref="J13:K13"/>
    <mergeCell ref="E14:I14"/>
    <mergeCell ref="J14:K14"/>
    <mergeCell ref="A7:E7"/>
    <mergeCell ref="A10:A11"/>
    <mergeCell ref="B10:D11"/>
    <mergeCell ref="E10:I11"/>
    <mergeCell ref="J10:K11"/>
    <mergeCell ref="E18:I18"/>
    <mergeCell ref="J18:K18"/>
    <mergeCell ref="E19:I19"/>
    <mergeCell ref="J19:K19"/>
    <mergeCell ref="E20:I20"/>
    <mergeCell ref="J20:K20"/>
    <mergeCell ref="E15:I15"/>
    <mergeCell ref="J15:K15"/>
    <mergeCell ref="E16:I16"/>
    <mergeCell ref="J16:K16"/>
    <mergeCell ref="E17:I17"/>
    <mergeCell ref="J17:K17"/>
    <mergeCell ref="E24:I24"/>
    <mergeCell ref="J24:K24"/>
    <mergeCell ref="E25:I25"/>
    <mergeCell ref="J25:K25"/>
    <mergeCell ref="E26:I26"/>
    <mergeCell ref="J26:K26"/>
    <mergeCell ref="E21:I21"/>
    <mergeCell ref="J21:K21"/>
    <mergeCell ref="E22:I22"/>
    <mergeCell ref="J22:K22"/>
    <mergeCell ref="E23:I23"/>
    <mergeCell ref="J23:K23"/>
    <mergeCell ref="E30:I30"/>
    <mergeCell ref="J30:K30"/>
    <mergeCell ref="E31:I31"/>
    <mergeCell ref="J31:K31"/>
    <mergeCell ref="E32:I32"/>
    <mergeCell ref="J32:K32"/>
    <mergeCell ref="E27:I27"/>
    <mergeCell ref="J27:K27"/>
    <mergeCell ref="E28:I28"/>
    <mergeCell ref="J28:K28"/>
    <mergeCell ref="E29:I29"/>
    <mergeCell ref="J29:K29"/>
    <mergeCell ref="E36:I36"/>
    <mergeCell ref="J36:K36"/>
    <mergeCell ref="E37:I37"/>
    <mergeCell ref="J37:K37"/>
    <mergeCell ref="E38:I38"/>
    <mergeCell ref="J38:K38"/>
    <mergeCell ref="E33:I33"/>
    <mergeCell ref="J33:K33"/>
    <mergeCell ref="E34:I34"/>
    <mergeCell ref="J34:K34"/>
    <mergeCell ref="E35:I35"/>
    <mergeCell ref="J35:K35"/>
    <mergeCell ref="E42:I42"/>
    <mergeCell ref="J42:K42"/>
    <mergeCell ref="E43:I43"/>
    <mergeCell ref="J43:K43"/>
    <mergeCell ref="E44:I44"/>
    <mergeCell ref="J44:K44"/>
    <mergeCell ref="E39:I39"/>
    <mergeCell ref="J39:K39"/>
    <mergeCell ref="E40:I40"/>
    <mergeCell ref="J40:K40"/>
    <mergeCell ref="E41:I41"/>
    <mergeCell ref="J41:K41"/>
    <mergeCell ref="E48:I48"/>
    <mergeCell ref="J48:K48"/>
    <mergeCell ref="E49:I49"/>
    <mergeCell ref="J49:K49"/>
    <mergeCell ref="E50:I50"/>
    <mergeCell ref="J50:K50"/>
    <mergeCell ref="E45:I45"/>
    <mergeCell ref="J45:K45"/>
    <mergeCell ref="E46:I46"/>
    <mergeCell ref="J46:K46"/>
    <mergeCell ref="E47:I47"/>
    <mergeCell ref="J47:K47"/>
    <mergeCell ref="E54:I54"/>
    <mergeCell ref="J54:K54"/>
    <mergeCell ref="E55:I55"/>
    <mergeCell ref="J55:K55"/>
    <mergeCell ref="E56:I56"/>
    <mergeCell ref="J56:K56"/>
    <mergeCell ref="E51:I51"/>
    <mergeCell ref="J51:K51"/>
    <mergeCell ref="E52:I52"/>
    <mergeCell ref="J52:K52"/>
    <mergeCell ref="E53:I53"/>
    <mergeCell ref="J53:K53"/>
    <mergeCell ref="E60:I60"/>
    <mergeCell ref="J60:K60"/>
    <mergeCell ref="E61:I61"/>
    <mergeCell ref="J61:K61"/>
    <mergeCell ref="A65:E65"/>
    <mergeCell ref="F65:H65"/>
    <mergeCell ref="I65:K65"/>
    <mergeCell ref="E57:I57"/>
    <mergeCell ref="J57:K57"/>
    <mergeCell ref="E58:I58"/>
    <mergeCell ref="J58:K58"/>
    <mergeCell ref="E59:I59"/>
    <mergeCell ref="J59:K59"/>
    <mergeCell ref="A68:E68"/>
    <mergeCell ref="F68:H68"/>
    <mergeCell ref="I68:K68"/>
    <mergeCell ref="L68:M68"/>
    <mergeCell ref="L65:M65"/>
    <mergeCell ref="A66:E66"/>
    <mergeCell ref="F66:H66"/>
    <mergeCell ref="I66:K66"/>
    <mergeCell ref="L66:M66"/>
    <mergeCell ref="A67:E67"/>
    <mergeCell ref="F67:H67"/>
    <mergeCell ref="I67:K67"/>
    <mergeCell ref="L67:M67"/>
  </mergeCells>
  <phoneticPr fontId="1"/>
  <pageMargins left="0.78740157480314965" right="0.78740157480314965" top="0.78740157480314965" bottom="0.78740157480314965" header="0.31496062992125984" footer="0.31496062992125984"/>
  <pageSetup paperSize="9" scale="97" fitToHeight="0" orientation="portrait" r:id="rId1"/>
  <headerFooter>
    <oddHeader>&amp;L様式３（拠点校方式）</oddHeader>
    <oddFooter>&amp;P ページ&amp;R&amp;F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はじめに</vt:lpstr>
      <vt:lpstr>年間研修項目例</vt:lpstr>
      <vt:lpstr>年間指導計画書 (記載例)</vt:lpstr>
      <vt:lpstr>（様式２）年間指導計画書（記入用）</vt:lpstr>
      <vt:lpstr>校内研修記録簿（記入例）</vt:lpstr>
      <vt:lpstr>校内研修記録簿（前期）時刻と所見のみ</vt:lpstr>
      <vt:lpstr>校内研修記録簿（後期）時刻と所見のみ</vt:lpstr>
      <vt:lpstr>（様式３）指導実施報告書（前期）印刷のみ</vt:lpstr>
      <vt:lpstr>（様式３）指導実施報告書（後期）印刷のみ</vt:lpstr>
      <vt:lpstr>'（様式２）年間指導計画書（記入用）'!Print_Area</vt:lpstr>
      <vt:lpstr>'（様式３）指導実施報告書（後期）印刷のみ'!Print_Area</vt:lpstr>
      <vt:lpstr>'（様式３）指導実施報告書（前期）印刷のみ'!Print_Area</vt:lpstr>
      <vt:lpstr>'年間指導計画書 (記載例)'!Print_Area</vt:lpstr>
      <vt:lpstr>'（様式２）年間指導計画書（記入用）'!Print_Titles</vt:lpstr>
      <vt:lpstr>'（様式３）指導実施報告書（後期）印刷のみ'!Print_Titles</vt:lpstr>
      <vt:lpstr>'（様式３）指導実施報告書（前期）印刷のみ'!Print_Titles</vt:lpstr>
      <vt:lpstr>'年間指導計画書 (記載例)'!Print_Titles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0082782</cp:lastModifiedBy>
  <cp:lastPrinted>2024-03-15T04:12:15Z</cp:lastPrinted>
  <dcterms:created xsi:type="dcterms:W3CDTF">2019-12-19T00:29:56Z</dcterms:created>
  <dcterms:modified xsi:type="dcterms:W3CDTF">2026-04-02T08:26:52Z</dcterms:modified>
</cp:coreProperties>
</file>