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002 衛生生物班\☆暫定_感染症情報センター\00_R08\02_nesid関連\02_nesid関連\集計作業フォルダ\週報作業\04_還元用データ作成\R08週報\R08年第24週\"/>
    </mc:Choice>
  </mc:AlternateContent>
  <xr:revisionPtr revIDLastSave="0" documentId="13_ncr:1_{55B274C3-AC94-4F0B-A9BC-B48A089E5BEC}" xr6:coauthVersionLast="47" xr6:coauthVersionMax="47" xr10:uidLastSave="{00000000-0000-0000-0000-000000000000}"/>
  <bookViews>
    <workbookView xWindow="25404" yWindow="2508" windowWidth="12084" windowHeight="9036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D32" i="29"/>
  <c r="I32" i="29"/>
  <c r="F32" i="29"/>
  <c r="E32" i="29"/>
  <c r="G32" i="29"/>
  <c r="D40" i="29" a="1"/>
  <c r="D16" i="29" a="1"/>
  <c r="D8" i="29" a="1"/>
  <c r="H40" i="29" l="1"/>
  <c r="G40" i="29"/>
  <c r="I40" i="29"/>
  <c r="E40" i="29"/>
  <c r="D40" i="29"/>
  <c r="F40" i="29"/>
  <c r="E8" i="29"/>
  <c r="H8" i="29"/>
  <c r="G8" i="29"/>
  <c r="D8" i="29"/>
  <c r="I8" i="29"/>
  <c r="F8" i="29"/>
  <c r="C32" i="29"/>
  <c r="E16" i="29"/>
  <c r="H16" i="29"/>
  <c r="G16" i="29"/>
  <c r="D16" i="29"/>
  <c r="F16" i="29"/>
  <c r="I16" i="29"/>
  <c r="C16" i="29" l="1"/>
  <c r="C40" i="29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88" i="29" l="1"/>
  <c r="F88" i="29"/>
  <c r="E88" i="29"/>
  <c r="G88" i="29"/>
  <c r="H88" i="29"/>
  <c r="D88" i="29"/>
  <c r="F152" i="29"/>
  <c r="G152" i="29"/>
  <c r="E152" i="29"/>
  <c r="I152" i="29"/>
  <c r="H152" i="29"/>
  <c r="D152" i="29"/>
  <c r="H120" i="29"/>
  <c r="I120" i="29"/>
  <c r="D120" i="29"/>
  <c r="F120" i="29"/>
  <c r="E120" i="29"/>
  <c r="G120" i="29"/>
  <c r="F96" i="29"/>
  <c r="E96" i="29"/>
  <c r="D96" i="29"/>
  <c r="G96" i="29"/>
  <c r="H96" i="29"/>
  <c r="I96" i="29"/>
  <c r="H128" i="29"/>
  <c r="G128" i="29"/>
  <c r="D128" i="29"/>
  <c r="I128" i="29"/>
  <c r="E128" i="29"/>
  <c r="F128" i="29"/>
  <c r="D24" i="29"/>
  <c r="H24" i="29"/>
  <c r="I24" i="29"/>
  <c r="G24" i="29"/>
  <c r="E24" i="29"/>
  <c r="F24" i="29"/>
  <c r="I136" i="29"/>
  <c r="G136" i="29"/>
  <c r="E136" i="29"/>
  <c r="F136" i="29"/>
  <c r="H136" i="29"/>
  <c r="D136" i="29"/>
  <c r="C136" i="29" s="1"/>
  <c r="F104" i="29"/>
  <c r="I104" i="29"/>
  <c r="G104" i="29"/>
  <c r="H104" i="29"/>
  <c r="D104" i="29"/>
  <c r="E104" i="29"/>
  <c r="H72" i="29"/>
  <c r="E72" i="29"/>
  <c r="G72" i="29"/>
  <c r="D72" i="29"/>
  <c r="I72" i="29"/>
  <c r="F72" i="29"/>
  <c r="G56" i="29"/>
  <c r="I56" i="29"/>
  <c r="D56" i="29"/>
  <c r="E56" i="29"/>
  <c r="H56" i="29"/>
  <c r="F56" i="29"/>
  <c r="F144" i="29"/>
  <c r="D144" i="29"/>
  <c r="I144" i="29"/>
  <c r="G144" i="29"/>
  <c r="E144" i="29"/>
  <c r="H144" i="29"/>
  <c r="H64" i="29"/>
  <c r="E64" i="29"/>
  <c r="F64" i="29"/>
  <c r="D64" i="29"/>
  <c r="I64" i="29"/>
  <c r="G64" i="29"/>
  <c r="I80" i="29"/>
  <c r="E80" i="29"/>
  <c r="H80" i="29"/>
  <c r="D80" i="29"/>
  <c r="G80" i="29"/>
  <c r="F80" i="29"/>
  <c r="H112" i="29"/>
  <c r="E112" i="29"/>
  <c r="G112" i="29"/>
  <c r="F112" i="29"/>
  <c r="D112" i="29"/>
  <c r="C112" i="29" s="1"/>
  <c r="I112" i="29"/>
  <c r="I48" i="29"/>
  <c r="G48" i="29"/>
  <c r="D48" i="29"/>
  <c r="F48" i="29"/>
  <c r="E48" i="29"/>
  <c r="H48" i="29"/>
  <c r="C64" i="29" l="1"/>
  <c r="C104" i="29"/>
  <c r="C24" i="29"/>
  <c r="C152" i="29"/>
  <c r="C88" i="29"/>
  <c r="C96" i="29"/>
  <c r="C80" i="29"/>
  <c r="C48" i="29"/>
  <c r="C120" i="29"/>
  <c r="C56" i="29"/>
  <c r="C72" i="29"/>
  <c r="C144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<sst xmlns="http://schemas.openxmlformats.org/spreadsheetml/2006/main" count="4029" uniqueCount="276">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</sst>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0.314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2.6000000000000002E-2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0.31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1.032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18.681318681318682</c:v>
                </c:pt>
                <c:pt idx="1">
                  <c:v>34.065934065934066</c:v>
                </c:pt>
                <c:pt idx="2">
                  <c:v>27.838827838827839</c:v>
                </c:pt>
                <c:pt idx="3">
                  <c:v>11.355311355311356</c:v>
                </c:pt>
                <c:pt idx="4">
                  <c:v>5.1282051282051277</c:v>
                </c:pt>
                <c:pt idx="5">
                  <c:v>1.098901098901099</c:v>
                </c:pt>
                <c:pt idx="6">
                  <c:v>0.73260073260073255</c:v>
                </c:pt>
                <c:pt idx="7">
                  <c:v>0</c:v>
                </c:pt>
                <c:pt idx="8">
                  <c:v>0.36630036630036628</c:v>
                </c:pt>
                <c:pt idx="9">
                  <c:v>0.36630036630036628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0.36630036630036628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0.54644808743169404</c:v>
                </c:pt>
                <c:pt idx="1">
                  <c:v>20.21857923497268</c:v>
                </c:pt>
                <c:pt idx="2">
                  <c:v>38.797814207650269</c:v>
                </c:pt>
                <c:pt idx="3">
                  <c:v>11.475409836065573</c:v>
                </c:pt>
                <c:pt idx="4">
                  <c:v>4.3715846994535523</c:v>
                </c:pt>
                <c:pt idx="5">
                  <c:v>5.4644808743169397</c:v>
                </c:pt>
                <c:pt idx="6">
                  <c:v>8.1967213114754092</c:v>
                </c:pt>
                <c:pt idx="7">
                  <c:v>3.278688524590164</c:v>
                </c:pt>
                <c:pt idx="8">
                  <c:v>1.639344262295082</c:v>
                </c:pt>
                <c:pt idx="9">
                  <c:v>2.1857923497267762</c:v>
                </c:pt>
                <c:pt idx="10">
                  <c:v>1.0928961748633881</c:v>
                </c:pt>
                <c:pt idx="11">
                  <c:v>2.1857923497267762</c:v>
                </c:pt>
                <c:pt idx="12">
                  <c:v>0.54644808743169404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0.47114252061248524</c:v>
                </c:pt>
                <c:pt idx="2">
                  <c:v>4.47585394581861</c:v>
                </c:pt>
                <c:pt idx="3">
                  <c:v>8.7161366313309774</c:v>
                </c:pt>
                <c:pt idx="4">
                  <c:v>11.307420494699647</c:v>
                </c:pt>
                <c:pt idx="5">
                  <c:v>10.600706713780919</c:v>
                </c:pt>
                <c:pt idx="6">
                  <c:v>12.014134275618375</c:v>
                </c:pt>
                <c:pt idx="7">
                  <c:v>10.011778563015312</c:v>
                </c:pt>
                <c:pt idx="8">
                  <c:v>9.0694935217903421</c:v>
                </c:pt>
                <c:pt idx="9">
                  <c:v>6.5959952885747937</c:v>
                </c:pt>
                <c:pt idx="10">
                  <c:v>6.2426383981154299</c:v>
                </c:pt>
                <c:pt idx="11">
                  <c:v>10.954063604240282</c:v>
                </c:pt>
                <c:pt idx="12">
                  <c:v>0.94228504122497048</c:v>
                </c:pt>
                <c:pt idx="13">
                  <c:v>8.598351001177857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1.7703132092600999</c:v>
                </c:pt>
                <c:pt idx="1">
                  <c:v>10.077167498865183</c:v>
                </c:pt>
                <c:pt idx="2">
                  <c:v>12.482977757603269</c:v>
                </c:pt>
                <c:pt idx="3">
                  <c:v>7.4897866545619616</c:v>
                </c:pt>
                <c:pt idx="4">
                  <c:v>6.0826146164321377</c:v>
                </c:pt>
                <c:pt idx="5">
                  <c:v>6.264185201997277</c:v>
                </c:pt>
                <c:pt idx="6">
                  <c:v>6.763504312301408</c:v>
                </c:pt>
                <c:pt idx="7">
                  <c:v>4.9024058102587382</c:v>
                </c:pt>
                <c:pt idx="8">
                  <c:v>3.1774852473899231</c:v>
                </c:pt>
                <c:pt idx="9">
                  <c:v>3.4044484793463461</c:v>
                </c:pt>
                <c:pt idx="10">
                  <c:v>3.2228778937812077</c:v>
                </c:pt>
                <c:pt idx="11">
                  <c:v>7.4897866545619616</c:v>
                </c:pt>
                <c:pt idx="12">
                  <c:v>2.9505220154334997</c:v>
                </c:pt>
                <c:pt idx="13">
                  <c:v>23.921924648206989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0.10200000000000001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0.16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1.3761467889908259</c:v>
                </c:pt>
                <c:pt idx="1">
                  <c:v>5.0458715596330279</c:v>
                </c:pt>
                <c:pt idx="2">
                  <c:v>4.5871559633027523</c:v>
                </c:pt>
                <c:pt idx="3">
                  <c:v>11.926605504587156</c:v>
                </c:pt>
                <c:pt idx="4">
                  <c:v>10.779816513761469</c:v>
                </c:pt>
                <c:pt idx="5">
                  <c:v>8.486238532110093</c:v>
                </c:pt>
                <c:pt idx="6">
                  <c:v>8.486238532110093</c:v>
                </c:pt>
                <c:pt idx="7">
                  <c:v>7.3394495412844041</c:v>
                </c:pt>
                <c:pt idx="8">
                  <c:v>8.0275229357798175</c:v>
                </c:pt>
                <c:pt idx="9">
                  <c:v>8.0275229357798175</c:v>
                </c:pt>
                <c:pt idx="10">
                  <c:v>7.3394495412844041</c:v>
                </c:pt>
                <c:pt idx="11">
                  <c:v>15.137614678899084</c:v>
                </c:pt>
                <c:pt idx="12">
                  <c:v>1.834862385321101</c:v>
                </c:pt>
                <c:pt idx="13">
                  <c:v>1.6055045871559634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0.80800000000000005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0.94600000000000006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1.5625</c:v>
                </c:pt>
                <c:pt idx="1">
                  <c:v>20.3125</c:v>
                </c:pt>
                <c:pt idx="2">
                  <c:v>42.708333333333329</c:v>
                </c:pt>
                <c:pt idx="3">
                  <c:v>16.145833333333336</c:v>
                </c:pt>
                <c:pt idx="4">
                  <c:v>12.5</c:v>
                </c:pt>
                <c:pt idx="5">
                  <c:v>3.125</c:v>
                </c:pt>
                <c:pt idx="6">
                  <c:v>2.083333333333333</c:v>
                </c:pt>
                <c:pt idx="7">
                  <c:v>0.52083333333333326</c:v>
                </c:pt>
                <c:pt idx="8">
                  <c:v>0.52083333333333326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0.52083333333333326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2.6000000000000002E-2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2.3255813953488373</c:v>
                </c:pt>
                <c:pt idx="2">
                  <c:v>9.3023255813953494</c:v>
                </c:pt>
                <c:pt idx="3">
                  <c:v>6.9767441860465116</c:v>
                </c:pt>
                <c:pt idx="4">
                  <c:v>11.627906976744185</c:v>
                </c:pt>
                <c:pt idx="5">
                  <c:v>13.953488372093023</c:v>
                </c:pt>
                <c:pt idx="6">
                  <c:v>4.6511627906976747</c:v>
                </c:pt>
                <c:pt idx="7">
                  <c:v>4.6511627906976747</c:v>
                </c:pt>
                <c:pt idx="8">
                  <c:v>6.9767441860465116</c:v>
                </c:pt>
                <c:pt idx="9">
                  <c:v>11.627906976744185</c:v>
                </c:pt>
                <c:pt idx="10">
                  <c:v>6.9767441860465116</c:v>
                </c:pt>
                <c:pt idx="11">
                  <c:v>6.9767441860465116</c:v>
                </c:pt>
                <c:pt idx="12">
                  <c:v>4.6511627906976747</c:v>
                </c:pt>
                <c:pt idx="13">
                  <c:v>9.3023255813953494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0.11799999999999999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0.14399999999999999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2.4</c:v>
                </c:pt>
                <c:pt idx="1">
                  <c:v>25.6</c:v>
                </c:pt>
                <c:pt idx="2">
                  <c:v>55.2</c:v>
                </c:pt>
                <c:pt idx="3">
                  <c:v>9.6</c:v>
                </c:pt>
                <c:pt idx="4">
                  <c:v>5.6000000000000005</c:v>
                </c:pt>
                <c:pt idx="5">
                  <c:v>0</c:v>
                </c:pt>
                <c:pt idx="6">
                  <c:v>1.6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0.28399999999999997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0.21800000000000003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33.333333333333329</c:v>
                </c:pt>
                <c:pt idx="2">
                  <c:v>32.38095238095238</c:v>
                </c:pt>
                <c:pt idx="3">
                  <c:v>20</c:v>
                </c:pt>
                <c:pt idx="4">
                  <c:v>6.666666666666667</c:v>
                </c:pt>
                <c:pt idx="5">
                  <c:v>2.8571428571428572</c:v>
                </c:pt>
                <c:pt idx="6">
                  <c:v>0.95238095238095244</c:v>
                </c:pt>
                <c:pt idx="7">
                  <c:v>2.8571428571428572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0.95238095238095244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0.58200000000000007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0.12999999999999998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4.0000000000000001E-3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1.4219999999999999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0.19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0.21231422505307856</c:v>
                </c:pt>
                <c:pt idx="1">
                  <c:v>1.0615711252653928</c:v>
                </c:pt>
                <c:pt idx="2">
                  <c:v>1.910828025477707</c:v>
                </c:pt>
                <c:pt idx="3">
                  <c:v>2.1231422505307855</c:v>
                </c:pt>
                <c:pt idx="4">
                  <c:v>0.84925690021231426</c:v>
                </c:pt>
                <c:pt idx="5">
                  <c:v>3.397027600849257</c:v>
                </c:pt>
                <c:pt idx="6">
                  <c:v>3.6093418259023355</c:v>
                </c:pt>
                <c:pt idx="7">
                  <c:v>0.84925690021231426</c:v>
                </c:pt>
                <c:pt idx="8">
                  <c:v>3.1847133757961785</c:v>
                </c:pt>
                <c:pt idx="9">
                  <c:v>2.7600849256900215</c:v>
                </c:pt>
                <c:pt idx="10">
                  <c:v>2.335456475583864</c:v>
                </c:pt>
                <c:pt idx="11">
                  <c:v>6.1571125265392785</c:v>
                </c:pt>
                <c:pt idx="12">
                  <c:v>2.9723991507431</c:v>
                </c:pt>
                <c:pt idx="13">
                  <c:v>9.5541401273885356</c:v>
                </c:pt>
                <c:pt idx="14">
                  <c:v>16.772823779193207</c:v>
                </c:pt>
                <c:pt idx="15">
                  <c:v>14.225053078556263</c:v>
                </c:pt>
                <c:pt idx="16">
                  <c:v>8.4925690021231421</c:v>
                </c:pt>
                <c:pt idx="17">
                  <c:v>10.828025477707007</c:v>
                </c:pt>
                <c:pt idx="18">
                  <c:v>8.7048832271762198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8.0000000000000002E-3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20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2.8000000000000004E-2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17.647058823529413</c:v>
                </c:pt>
                <c:pt idx="1">
                  <c:v>0</c:v>
                </c:pt>
                <c:pt idx="2">
                  <c:v>0</c:v>
                </c:pt>
                <c:pt idx="3">
                  <c:v>5.8823529411764701</c:v>
                </c:pt>
                <c:pt idx="4">
                  <c:v>11.76470588235294</c:v>
                </c:pt>
                <c:pt idx="5">
                  <c:v>0</c:v>
                </c:pt>
                <c:pt idx="6">
                  <c:v>5.8823529411764701</c:v>
                </c:pt>
                <c:pt idx="7">
                  <c:v>0</c:v>
                </c:pt>
                <c:pt idx="8">
                  <c:v>5.8823529411764701</c:v>
                </c:pt>
                <c:pt idx="9">
                  <c:v>17.647058823529413</c:v>
                </c:pt>
                <c:pt idx="10">
                  <c:v>17.647058823529413</c:v>
                </c:pt>
                <c:pt idx="11">
                  <c:v>11.76470588235294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5.8823529411764701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8.2000000000000003E-2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9.0909090909090917</c:v>
                </c:pt>
                <c:pt idx="1">
                  <c:v>9.0909090909090917</c:v>
                </c:pt>
                <c:pt idx="2">
                  <c:v>0</c:v>
                </c:pt>
                <c:pt idx="3">
                  <c:v>9.0909090909090917</c:v>
                </c:pt>
                <c:pt idx="4">
                  <c:v>0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18.181818181818183</c:v>
                </c:pt>
                <c:pt idx="9">
                  <c:v>0</c:v>
                </c:pt>
                <c:pt idx="10">
                  <c:v>9.0909090909090917</c:v>
                </c:pt>
                <c:pt idx="11">
                  <c:v>0</c:v>
                </c:pt>
                <c:pt idx="12">
                  <c:v>9.0909090909090917</c:v>
                </c:pt>
                <c:pt idx="13">
                  <c:v>18.181818181818183</c:v>
                </c:pt>
                <c:pt idx="14">
                  <c:v>0</c:v>
                </c:pt>
                <c:pt idx="15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4.0000000000000001E-3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1.4000000000000002E-2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0.24199999999999999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0.24399999999999999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1.526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1.964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6.8000000000000005E-2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4393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43937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4393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43937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439373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439374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439375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439376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439377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439378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439379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439380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439381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439382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439383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439384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439385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439386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3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4394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439444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23318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363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183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849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3738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436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192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125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105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471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17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11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1287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1423" zoomScaleNormal="100" zoomScaleSheetLayoutView="100" workbookViewId="0">
      <selection activeCell="R547" sqref="R547"/>
    </sheetView>
  </sheetViews>
  <sheetFormatPr defaultRowHeight="16.8"/>
  <cols>
    <col min="1" max="9" width="9" customWidth="1"/>
    <col min="10" max="10" width="4.59765625" customWidth="1"/>
    <col min="11" max="11" width="4.09765625" customWidth="1"/>
    <col min="12" max="12" width="7.5" customWidth="1"/>
    <col min="13" max="13" width="3.8984375" customWidth="1"/>
    <col min="14" max="14" width="5.59765625" customWidth="1"/>
    <col min="15" max="15" width="3.19921875" customWidth="1"/>
    <col min="16" max="16" width="5.59765625" customWidth="1"/>
    <col min="17" max="17" width="5.19921875" customWidth="1"/>
    <col min="18" max="18" width="21.8984375" customWidth="1"/>
  </cols>
  <sheetData>
    <row r="1" spans="1:20" ht="22.8" thickBot="1">
      <c r="A1" s="13" t="str">
        <f>T1&amp;K2&amp;L2&amp;M2&amp;N2&amp;O2&amp;P2&amp;Q2</f>
        <v xml:space="preserve">2026年第24週 (6/8～6/14) </v>
      </c>
      <c r="H1" s="92" t="str">
        <f>TEXT(R2,"yyyy年mm月dd日現在")</f>
        <v>2026年06月17日現在</v>
      </c>
      <c r="T1" s="94" t="s">
        <v>264</v>
      </c>
    </row>
    <row r="2" spans="1:20" ht="23.4" thickTop="1" thickBot="1">
      <c r="A2" s="11" t="s">
        <v>78</v>
      </c>
      <c r="K2" s="26" t="s">
        <v>246</v>
      </c>
      <c r="L2" s="27">
        <v>24</v>
      </c>
      <c r="M2" s="25" t="s">
        <v>190</v>
      </c>
      <c r="N2" t="str">
        <f>TEXT(INDEX(カレンダー!$C:$C,MATCH(疾病別報告状況!$L$2,カレンダー!$B:$B,0)),"m/d")</f>
        <v>6/8</v>
      </c>
      <c r="O2" s="25" t="s">
        <v>188</v>
      </c>
      <c r="P2" t="str">
        <f>TEXT(INDEX(カレンダー!$D:$D,MATCH(疾病別報告状況!$L$2,カレンダー!$B:$B,0)),"m/d")</f>
        <v>6/14</v>
      </c>
      <c r="Q2" s="25" t="s">
        <v>189</v>
      </c>
      <c r="R2" s="90">
        <v>46190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2">
      <c r="A82" s="11" t="str">
        <f>+A1</f>
        <v xml:space="preserve">2026年第24週 (6/8～6/14) </v>
      </c>
    </row>
    <row r="83" spans="1:10" ht="22.2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2">
      <c r="A163" s="11" t="str">
        <f>+A1</f>
        <v xml:space="preserve">2026年第24週 (6/8～6/14) </v>
      </c>
    </row>
    <row r="164" spans="1:1" ht="22.2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2">
      <c r="A244" s="11" t="str">
        <f>+A1</f>
        <v xml:space="preserve">2026年第24週 (6/8～6/14) </v>
      </c>
    </row>
    <row r="245" spans="1:1" ht="22.2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2">
      <c r="A325" s="11" t="str">
        <f>+A1</f>
        <v xml:space="preserve">2026年第24週 (6/8～6/14) </v>
      </c>
    </row>
    <row r="326" spans="1:1" ht="22.2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2">
      <c r="A406" s="11" t="str">
        <f>+A1</f>
        <v xml:space="preserve">2026年第24週 (6/8～6/14) </v>
      </c>
    </row>
    <row r="407" spans="1:1" ht="22.2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2">
      <c r="A487" s="11" t="str">
        <f>+A1</f>
        <v xml:space="preserve">2026年第24週 (6/8～6/14) </v>
      </c>
    </row>
    <row r="488" spans="1:1" ht="22.2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2">
      <c r="A568" s="11" t="str">
        <f>+A1</f>
        <v xml:space="preserve">2026年第24週 (6/8～6/14) </v>
      </c>
    </row>
    <row r="569" spans="1:1" ht="22.2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2">
      <c r="A649" s="11" t="str">
        <f>+$A$1</f>
        <v xml:space="preserve">2026年第24週 (6/8～6/14) </v>
      </c>
    </row>
    <row r="650" spans="1:1" ht="22.2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2">
      <c r="A730" s="11" t="str">
        <f>+$A$1</f>
        <v xml:space="preserve">2026年第24週 (6/8～6/14) </v>
      </c>
    </row>
    <row r="731" spans="1:1" ht="22.2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2">
      <c r="A811" s="11" t="str">
        <f>+$A$1</f>
        <v xml:space="preserve">2026年第24週 (6/8～6/14) </v>
      </c>
    </row>
    <row r="812" spans="1:1" ht="22.2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2">
      <c r="A892" s="11" t="str">
        <f>+$A$1</f>
        <v xml:space="preserve">2026年第24週 (6/8～6/14) </v>
      </c>
    </row>
    <row r="893" spans="1:1" ht="22.2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2">
      <c r="A973" s="11" t="str">
        <f>+$A$1</f>
        <v xml:space="preserve">2026年第24週 (6/8～6/14) </v>
      </c>
    </row>
    <row r="974" spans="1:1" ht="22.2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2">
      <c r="A1054" s="11" t="str">
        <f>+$A$1</f>
        <v xml:space="preserve">2026年第24週 (6/8～6/14) </v>
      </c>
    </row>
    <row r="1055" spans="1:1" ht="22.2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2">
      <c r="A1135" s="11" t="str">
        <f>+$A$1</f>
        <v xml:space="preserve">2026年第24週 (6/8～6/14) </v>
      </c>
    </row>
    <row r="1136" spans="1:1" ht="22.2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2">
      <c r="A1216" s="11" t="str">
        <f>+$A$1</f>
        <v xml:space="preserve">2026年第24週 (6/8～6/14) </v>
      </c>
    </row>
    <row r="1217" spans="1:1" ht="22.2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2">
      <c r="A1297" s="11" t="str">
        <f>+$A$1</f>
        <v xml:space="preserve">2026年第24週 (6/8～6/14) </v>
      </c>
    </row>
    <row r="1298" spans="1:1" ht="22.2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2">
      <c r="A1378" s="11" t="str">
        <f>+$A$1</f>
        <v xml:space="preserve">2026年第24週 (6/8～6/14) </v>
      </c>
    </row>
    <row r="1379" spans="1:1" ht="22.2">
      <c r="A1379" s="11" t="s">
        <v>174</v>
      </c>
    </row>
    <row r="1469" spans="1:1" ht="22.2">
      <c r="A1469" s="11" t="str">
        <f>+$A$1</f>
        <v xml:space="preserve">2026年第24週 (6/8～6/14) </v>
      </c>
    </row>
    <row r="1470" spans="1:1" ht="22.2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183</v>
      </c>
      <c r="D60" s="2">
        <f t="array" ref="D60">+SUM(IF(NOT(ISERROR(D6:D58)),D6:D58))</f>
        <v>1</v>
      </c>
      <c r="E60" s="2">
        <f t="array" ref="E60">+SUM(IF(NOT(ISERROR(E6:E58)),E6:E58))</f>
        <v>37</v>
      </c>
      <c r="F60" s="2">
        <f t="array" ref="F60">+SUM(IF(NOT(ISERROR(F6:F58)),F6:F58))</f>
        <v>71</v>
      </c>
      <c r="G60" s="2">
        <f t="array" ref="G60">+SUM(IF(NOT(ISERROR(G6:G58)),G6:G58))</f>
        <v>21</v>
      </c>
      <c r="H60" s="2">
        <f t="array" ref="H60">+SUM(IF(NOT(ISERROR(H6:H58)),H6:H58))</f>
        <v>8</v>
      </c>
      <c r="I60" s="2">
        <f t="array" ref="I60">+SUM(IF(NOT(ISERROR(I6:I58)),I6:I58))</f>
        <v>10</v>
      </c>
      <c r="J60" s="2">
        <f t="array" ref="J60">+SUM(IF(NOT(ISERROR(J6:J58)),J6:J58))</f>
        <v>15</v>
      </c>
      <c r="K60" s="2">
        <f t="array" ref="K60">+SUM(IF(NOT(ISERROR(K6:K58)),K6:K58))</f>
        <v>6</v>
      </c>
      <c r="L60" s="2">
        <f t="array" ref="L60">+SUM(IF(NOT(ISERROR(L6:L58)),L6:L58))</f>
        <v>3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183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0.54644808743169404</v>
      </c>
      <c r="E61" s="4">
        <f t="shared" si="4"/>
        <v>20.21857923497268</v>
      </c>
      <c r="F61" s="4">
        <f t="shared" si="4"/>
        <v>38.797814207650269</v>
      </c>
      <c r="G61" s="4">
        <f t="shared" si="4"/>
        <v>11.475409836065573</v>
      </c>
      <c r="H61" s="4">
        <f t="shared" si="4"/>
        <v>4.3715846994535523</v>
      </c>
      <c r="I61" s="4">
        <f t="shared" si="4"/>
        <v>5.4644808743169397</v>
      </c>
      <c r="J61" s="4">
        <f t="shared" si="4"/>
        <v>8.1967213114754092</v>
      </c>
      <c r="K61" s="4">
        <f t="shared" si="4"/>
        <v>3.278688524590164</v>
      </c>
      <c r="L61" s="4">
        <f t="shared" si="4"/>
        <v>1.639344262295082</v>
      </c>
      <c r="M61" s="4">
        <f t="shared" si="4"/>
        <v>2.1857923497267762</v>
      </c>
      <c r="N61" s="4">
        <f t="shared" si="4"/>
        <v>1.0928961748633881</v>
      </c>
      <c r="O61" s="4">
        <f t="shared" si="4"/>
        <v>2.1857923497267762</v>
      </c>
      <c r="P61" s="4">
        <f t="shared" si="4"/>
        <v>0.54644808743169404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183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849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38</v>
      </c>
      <c r="G60" s="2">
        <f t="array" ref="G60">+SUM(IF(NOT(ISERROR(G6:G57)),G6:G57))</f>
        <v>74</v>
      </c>
      <c r="H60" s="2">
        <f t="array" ref="H60">+SUM(IF(NOT(ISERROR(H6:H57)),H6:H57))</f>
        <v>96</v>
      </c>
      <c r="I60" s="2">
        <f t="array" ref="I60">+SUM(IF(NOT(ISERROR(I6:I57)),I6:I57))</f>
        <v>90</v>
      </c>
      <c r="J60" s="2">
        <f t="array" ref="J60">+SUM(IF(NOT(ISERROR(J6:J57)),J6:J57))</f>
        <v>102</v>
      </c>
      <c r="K60" s="2">
        <f t="array" ref="K60">+SUM(IF(NOT(ISERROR(K6:K57)),K6:K57))</f>
        <v>85</v>
      </c>
      <c r="L60" s="2">
        <f t="array" ref="L60">+SUM(IF(NOT(ISERROR(L6:L57)),L6:L57))</f>
        <v>77</v>
      </c>
      <c r="M60" s="2">
        <f t="array" ref="M60">+SUM(IF(NOT(ISERROR(M6:M57)),M6:M57))</f>
        <v>56</v>
      </c>
      <c r="N60" s="2">
        <f t="array" ref="N60">+SUM(IF(NOT(ISERROR(N6:N57)),N6:N57))</f>
        <v>53</v>
      </c>
      <c r="O60" s="2">
        <f t="array" ref="O60">+SUM(IF(NOT(ISERROR(O6:O57)),O6:O57))</f>
        <v>93</v>
      </c>
      <c r="P60" s="2">
        <f t="array" ref="P60">+SUM(IF(NOT(ISERROR(P6:P57)),P6:P57))</f>
        <v>8</v>
      </c>
      <c r="Q60" s="2">
        <f t="array" ref="Q60">+SUM(IF(NOT(ISERROR(Q6:Q57)),Q6:Q57))</f>
        <v>73</v>
      </c>
      <c r="R60" s="2"/>
      <c r="S60" s="2">
        <f>SUM(D60:Q60)</f>
        <v>849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0.47114252061248524</v>
      </c>
      <c r="F61" s="4">
        <f t="shared" si="4"/>
        <v>4.47585394581861</v>
      </c>
      <c r="G61" s="4">
        <f t="shared" si="4"/>
        <v>8.7161366313309774</v>
      </c>
      <c r="H61" s="4">
        <f t="shared" si="4"/>
        <v>11.307420494699647</v>
      </c>
      <c r="I61" s="4">
        <f t="shared" si="4"/>
        <v>10.600706713780919</v>
      </c>
      <c r="J61" s="4">
        <f t="shared" si="4"/>
        <v>12.014134275618375</v>
      </c>
      <c r="K61" s="4">
        <f t="shared" si="4"/>
        <v>10.011778563015312</v>
      </c>
      <c r="L61" s="4">
        <f t="shared" si="4"/>
        <v>9.0694935217903421</v>
      </c>
      <c r="M61" s="4">
        <f t="shared" si="4"/>
        <v>6.5959952885747937</v>
      </c>
      <c r="N61" s="4">
        <f t="shared" si="4"/>
        <v>6.2426383981154299</v>
      </c>
      <c r="O61" s="4">
        <f t="shared" si="4"/>
        <v>10.954063604240282</v>
      </c>
      <c r="P61" s="4">
        <f t="shared" si="4"/>
        <v>0.94228504122497048</v>
      </c>
      <c r="Q61" s="4">
        <f t="shared" si="4"/>
        <v>8.598351001177857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849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2203</v>
      </c>
      <c r="D60" s="2">
        <f t="array" ref="D60">+SUM(IF(NOT(ISERROR(D6:D57)),D6:D57))</f>
        <v>39</v>
      </c>
      <c r="E60" s="2">
        <f t="array" ref="E60">+SUM(IF(NOT(ISERROR(E6:E57)),E6:E57))</f>
        <v>222</v>
      </c>
      <c r="F60" s="2">
        <f t="array" ref="F60">+SUM(IF(NOT(ISERROR(F6:F57)),F6:F57))</f>
        <v>275</v>
      </c>
      <c r="G60" s="2">
        <f t="array" ref="G60">+SUM(IF(NOT(ISERROR(G6:G57)),G6:G57))</f>
        <v>165</v>
      </c>
      <c r="H60" s="2">
        <f t="array" ref="H60">+SUM(IF(NOT(ISERROR(H6:H57)),H6:H57))</f>
        <v>134</v>
      </c>
      <c r="I60" s="2">
        <f t="array" ref="I60">+SUM(IF(NOT(ISERROR(I6:I57)),I6:I57))</f>
        <v>138</v>
      </c>
      <c r="J60" s="2">
        <f t="array" ref="J60">+SUM(IF(NOT(ISERROR(J6:J57)),J6:J57))</f>
        <v>149</v>
      </c>
      <c r="K60" s="2">
        <f t="array" ref="K60">+SUM(IF(NOT(ISERROR(K6:K57)),K6:K57))</f>
        <v>108</v>
      </c>
      <c r="L60" s="2">
        <f t="array" ref="L60">+SUM(IF(NOT(ISERROR(L6:L57)),L6:L57))</f>
        <v>70</v>
      </c>
      <c r="M60" s="2">
        <f t="array" ref="M60">+SUM(IF(NOT(ISERROR(M6:M57)),M6:M57))</f>
        <v>75</v>
      </c>
      <c r="N60" s="2">
        <f t="array" ref="N60">+SUM(IF(NOT(ISERROR(N6:N57)),N6:N57))</f>
        <v>71</v>
      </c>
      <c r="O60" s="2">
        <f t="array" ref="O60">+SUM(IF(NOT(ISERROR(O6:O57)),O6:O57))</f>
        <v>165</v>
      </c>
      <c r="P60" s="2">
        <f t="array" ref="P60">+SUM(IF(NOT(ISERROR(P6:P57)),P6:P57))</f>
        <v>65</v>
      </c>
      <c r="Q60" s="2">
        <f t="array" ref="Q60">+SUM(IF(NOT(ISERROR(Q6:Q57)),Q6:Q57))</f>
        <v>527</v>
      </c>
      <c r="R60" s="2"/>
      <c r="S60" s="2">
        <f>SUM(D60:Q60)</f>
        <v>2203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1.7703132092600999</v>
      </c>
      <c r="E61" s="4">
        <f t="shared" si="4"/>
        <v>10.077167498865183</v>
      </c>
      <c r="F61" s="4">
        <f t="shared" si="4"/>
        <v>12.482977757603269</v>
      </c>
      <c r="G61" s="4">
        <f t="shared" si="4"/>
        <v>7.4897866545619616</v>
      </c>
      <c r="H61" s="4">
        <f t="shared" si="4"/>
        <v>6.0826146164321377</v>
      </c>
      <c r="I61" s="4">
        <f t="shared" si="4"/>
        <v>6.264185201997277</v>
      </c>
      <c r="J61" s="4">
        <f t="shared" si="4"/>
        <v>6.763504312301408</v>
      </c>
      <c r="K61" s="4">
        <f t="shared" si="4"/>
        <v>4.9024058102587382</v>
      </c>
      <c r="L61" s="4">
        <f t="shared" si="4"/>
        <v>3.1774852473899231</v>
      </c>
      <c r="M61" s="4">
        <f t="shared" si="4"/>
        <v>3.4044484793463461</v>
      </c>
      <c r="N61" s="4">
        <f t="shared" si="4"/>
        <v>3.2228778937812077</v>
      </c>
      <c r="O61" s="4">
        <f t="shared" si="4"/>
        <v>7.4897866545619616</v>
      </c>
      <c r="P61" s="4">
        <f t="shared" si="4"/>
        <v>2.9505220154334997</v>
      </c>
      <c r="Q61" s="4">
        <f t="shared" si="4"/>
        <v>23.921924648206989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2203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436</v>
      </c>
      <c r="D60" s="2">
        <f t="array" ref="D60">+SUM(IF(NOT(ISERROR(D6:D58)),D6:D58))</f>
        <v>6</v>
      </c>
      <c r="E60" s="2">
        <f t="array" ref="E60">+SUM(IF(NOT(ISERROR(E6:E58)),E6:E58))</f>
        <v>22</v>
      </c>
      <c r="F60" s="2">
        <f t="array" ref="F60">+SUM(IF(NOT(ISERROR(F6:F58)),F6:F58))</f>
        <v>20</v>
      </c>
      <c r="G60" s="2">
        <f t="array" ref="G60">+SUM(IF(NOT(ISERROR(G6:G58)),G6:G58))</f>
        <v>52</v>
      </c>
      <c r="H60" s="2">
        <f t="array" ref="H60">+SUM(IF(NOT(ISERROR(H6:H58)),H6:H58))</f>
        <v>47</v>
      </c>
      <c r="I60" s="2">
        <f t="array" ref="I60">+SUM(IF(NOT(ISERROR(I6:I58)),I6:I58))</f>
        <v>37</v>
      </c>
      <c r="J60" s="2">
        <f t="array" ref="J60">+SUM(IF(NOT(ISERROR(J6:J58)),J6:J58))</f>
        <v>37</v>
      </c>
      <c r="K60" s="2">
        <f t="array" ref="K60">+SUM(IF(NOT(ISERROR(K6:K58)),K6:K58))</f>
        <v>32</v>
      </c>
      <c r="L60" s="2">
        <f t="array" ref="L60">+SUM(IF(NOT(ISERROR(L6:L58)),L6:L58))</f>
        <v>35</v>
      </c>
      <c r="M60" s="2">
        <f t="array" ref="M60">+SUM(IF(NOT(ISERROR(M6:M58)),M6:M58))</f>
        <v>35</v>
      </c>
      <c r="N60" s="2">
        <f t="array" ref="N60">+SUM(IF(NOT(ISERROR(N6:N58)),N6:N58))</f>
        <v>32</v>
      </c>
      <c r="O60" s="2">
        <f t="array" ref="O60">+SUM(IF(NOT(ISERROR(O6:O58)),O6:O58))</f>
        <v>66</v>
      </c>
      <c r="P60" s="2">
        <f t="array" ref="P60">+SUM(IF(NOT(ISERROR(P6:P58)),P6:P58))</f>
        <v>8</v>
      </c>
      <c r="Q60" s="2">
        <f t="array" ref="Q60">+SUM(IF(NOT(ISERROR(Q6:Q58)),Q6:Q58))</f>
        <v>7</v>
      </c>
      <c r="R60" s="2"/>
      <c r="S60" s="2">
        <f>SUM(D60:Q60)</f>
        <v>436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1.3761467889908259</v>
      </c>
      <c r="E61" s="4">
        <f t="shared" si="4"/>
        <v>5.0458715596330279</v>
      </c>
      <c r="F61" s="4">
        <f t="shared" si="4"/>
        <v>4.5871559633027523</v>
      </c>
      <c r="G61" s="4">
        <f t="shared" si="4"/>
        <v>11.926605504587156</v>
      </c>
      <c r="H61" s="4">
        <f t="shared" si="4"/>
        <v>10.779816513761469</v>
      </c>
      <c r="I61" s="4">
        <f t="shared" si="4"/>
        <v>8.486238532110093</v>
      </c>
      <c r="J61" s="4">
        <f t="shared" si="4"/>
        <v>8.486238532110093</v>
      </c>
      <c r="K61" s="4">
        <f t="shared" si="4"/>
        <v>7.3394495412844041</v>
      </c>
      <c r="L61" s="4">
        <f t="shared" si="4"/>
        <v>8.0275229357798175</v>
      </c>
      <c r="M61" s="4">
        <f t="shared" si="4"/>
        <v>8.0275229357798175</v>
      </c>
      <c r="N61" s="4">
        <f t="shared" si="4"/>
        <v>7.3394495412844041</v>
      </c>
      <c r="O61" s="4">
        <f t="shared" si="4"/>
        <v>15.137614678899084</v>
      </c>
      <c r="P61" s="4">
        <f t="shared" si="4"/>
        <v>1.834862385321101</v>
      </c>
      <c r="Q61" s="4">
        <f t="shared" si="4"/>
        <v>1.6055045871559634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192</v>
      </c>
      <c r="D60" s="2">
        <f t="array" ref="D60">+SUM(IF(NOT(ISERROR(D6:D58)),D6:D58))</f>
        <v>3</v>
      </c>
      <c r="E60" s="2">
        <f t="array" ref="E60">+SUM(IF(NOT(ISERROR(E6:E58)),E6:E58))</f>
        <v>39</v>
      </c>
      <c r="F60" s="2">
        <f t="array" ref="F60">+SUM(IF(NOT(ISERROR(F6:F58)),F6:F58))</f>
        <v>82</v>
      </c>
      <c r="G60" s="2">
        <f t="array" ref="G60">+SUM(IF(NOT(ISERROR(G6:G58)),G6:G58))</f>
        <v>31</v>
      </c>
      <c r="H60" s="2">
        <f t="array" ref="H60">+SUM(IF(NOT(ISERROR(H6:H58)),H6:H58))</f>
        <v>24</v>
      </c>
      <c r="I60" s="2">
        <f t="array" ref="I60">+SUM(IF(NOT(ISERROR(I6:I58)),I6:I58))</f>
        <v>6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192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1.5625</v>
      </c>
      <c r="E61" s="4">
        <f t="shared" si="4"/>
        <v>20.3125</v>
      </c>
      <c r="F61" s="4">
        <f t="shared" si="4"/>
        <v>42.708333333333329</v>
      </c>
      <c r="G61" s="4">
        <f t="shared" si="4"/>
        <v>16.145833333333336</v>
      </c>
      <c r="H61" s="4">
        <f t="shared" si="4"/>
        <v>12.5</v>
      </c>
      <c r="I61" s="4">
        <f t="shared" si="4"/>
        <v>3.125</v>
      </c>
      <c r="J61" s="4">
        <f t="shared" si="4"/>
        <v>2.083333333333333</v>
      </c>
      <c r="K61" s="4">
        <f t="shared" si="4"/>
        <v>0.52083333333333326</v>
      </c>
      <c r="L61" s="4">
        <f t="shared" si="4"/>
        <v>0.52083333333333326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0.52083333333333326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192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2.3255813953488373</v>
      </c>
      <c r="F61" s="4">
        <f t="shared" si="4"/>
        <v>9.3023255813953494</v>
      </c>
      <c r="G61" s="4">
        <f t="shared" si="4"/>
        <v>6.9767441860465116</v>
      </c>
      <c r="H61" s="4">
        <f t="shared" si="4"/>
        <v>11.627906976744185</v>
      </c>
      <c r="I61" s="4">
        <f t="shared" si="4"/>
        <v>13.953488372093023</v>
      </c>
      <c r="J61" s="4">
        <f t="shared" si="4"/>
        <v>4.6511627906976747</v>
      </c>
      <c r="K61" s="4">
        <f t="shared" si="4"/>
        <v>4.6511627906976747</v>
      </c>
      <c r="L61" s="4">
        <f t="shared" si="4"/>
        <v>6.9767441860465116</v>
      </c>
      <c r="M61" s="4">
        <f t="shared" si="4"/>
        <v>11.627906976744185</v>
      </c>
      <c r="N61" s="4">
        <f t="shared" si="4"/>
        <v>6.9767441860465116</v>
      </c>
      <c r="O61" s="4">
        <f t="shared" si="4"/>
        <v>6.9767441860465116</v>
      </c>
      <c r="P61" s="4">
        <f t="shared" si="4"/>
        <v>4.6511627906976747</v>
      </c>
      <c r="Q61" s="4">
        <f t="shared" si="4"/>
        <v>9.3023255813953494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125</v>
      </c>
      <c r="D60" s="2">
        <f t="array" ref="D60">+SUM(IF(NOT(ISERROR(D6:D58)),D6:D58))</f>
        <v>3</v>
      </c>
      <c r="E60" s="2">
        <f t="array" ref="E60">+SUM(IF(NOT(ISERROR(E6:E58)),E6:E58))</f>
        <v>32</v>
      </c>
      <c r="F60" s="2">
        <f t="array" ref="F60">+SUM(IF(NOT(ISERROR(F6:F58)),F6:F58))</f>
        <v>69</v>
      </c>
      <c r="G60" s="2">
        <f t="array" ref="G60">+SUM(IF(NOT(ISERROR(G6:G58)),G6:G58))</f>
        <v>12</v>
      </c>
      <c r="H60" s="2">
        <f t="array" ref="H60">+SUM(IF(NOT(ISERROR(H6:H58)),H6:H58))</f>
        <v>7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125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2.4</v>
      </c>
      <c r="E61" s="4">
        <f t="shared" si="4"/>
        <v>25.6</v>
      </c>
      <c r="F61" s="4">
        <f t="shared" si="4"/>
        <v>55.2</v>
      </c>
      <c r="G61" s="4">
        <f t="shared" si="4"/>
        <v>9.6</v>
      </c>
      <c r="H61" s="4">
        <f t="shared" si="4"/>
        <v>5.6000000000000005</v>
      </c>
      <c r="I61" s="4">
        <f t="shared" si="4"/>
        <v>0</v>
      </c>
      <c r="J61" s="4">
        <f t="shared" si="4"/>
        <v>1.6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125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105</v>
      </c>
      <c r="D60" s="2">
        <f t="array" ref="D60">+SUM(IF(NOT(ISERROR(D6:D58)),D6:D58))</f>
        <v>0</v>
      </c>
      <c r="E60" s="2">
        <f t="array" ref="E60">+SUM(IF(NOT(ISERROR(E6:E58)),E6:E58))</f>
        <v>35</v>
      </c>
      <c r="F60" s="2">
        <f t="array" ref="F60">+SUM(IF(NOT(ISERROR(F6:F58)),F6:F58))</f>
        <v>34</v>
      </c>
      <c r="G60" s="2">
        <f t="array" ref="G60">+SUM(IF(NOT(ISERROR(G6:G58)),G6:G58))</f>
        <v>21</v>
      </c>
      <c r="H60" s="2">
        <f t="array" ref="H60">+SUM(IF(NOT(ISERROR(H6:H58)),H6:H58))</f>
        <v>7</v>
      </c>
      <c r="I60" s="2">
        <f t="array" ref="I60">+SUM(IF(NOT(ISERROR(I6:I58)),I6:I58))</f>
        <v>3</v>
      </c>
      <c r="J60" s="2">
        <f t="array" ref="J60">+SUM(IF(NOT(ISERROR(J6:J58)),J6:J58))</f>
        <v>1</v>
      </c>
      <c r="K60" s="2">
        <f t="array" ref="K60">+SUM(IF(NOT(ISERROR(K6:K58)),K6:K58))</f>
        <v>3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105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33.333333333333329</v>
      </c>
      <c r="F61" s="4">
        <f t="shared" si="4"/>
        <v>32.38095238095238</v>
      </c>
      <c r="G61" s="4">
        <f t="shared" si="4"/>
        <v>20</v>
      </c>
      <c r="H61" s="4">
        <f t="shared" si="4"/>
        <v>6.666666666666667</v>
      </c>
      <c r="I61" s="4">
        <f t="shared" si="4"/>
        <v>2.8571428571428572</v>
      </c>
      <c r="J61" s="4">
        <f t="shared" si="4"/>
        <v>0.95238095238095244</v>
      </c>
      <c r="K61" s="4">
        <f t="shared" si="4"/>
        <v>2.8571428571428572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0.95238095238095244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CB5" activePane="bottomRight" state="frozen"/>
      <selection pane="topRight" activeCell="D1" sqref="D1"/>
      <selection pane="bottomLeft" activeCell="A5" sqref="A5"/>
      <selection pane="bottomRight" activeCell="H2" sqref="H2"/>
    </sheetView>
  </sheetViews>
  <sheetFormatPr defaultColWidth="7.8984375" defaultRowHeight="18"/>
  <cols>
    <col min="1" max="1" width="9" style="33" customWidth="1"/>
    <col min="2" max="2" width="36.19921875" style="33" customWidth="1"/>
    <col min="3" max="3" width="13.5" style="33" customWidth="1"/>
    <col min="4" max="4" width="11.09765625" style="33" customWidth="1"/>
    <col min="5" max="13" width="9.69921875" style="33" customWidth="1"/>
    <col min="14" max="15" width="8.8984375" style="33" customWidth="1"/>
    <col min="16" max="43" width="7.59765625" style="33" customWidth="1"/>
    <col min="44" max="44" width="7.59765625" style="130" customWidth="1"/>
    <col min="45" max="45" width="8.69921875" style="33" customWidth="1"/>
    <col min="46" max="50" width="7.59765625" style="33" customWidth="1"/>
    <col min="51" max="95" width="9.8984375" style="33" customWidth="1"/>
    <col min="96" max="96" width="9.8984375" style="130" customWidth="1"/>
    <col min="97" max="117" width="9.8984375" style="33" customWidth="1"/>
    <col min="118" max="118" width="12.3984375" style="33" customWidth="1"/>
    <col min="119" max="16384" width="7.89843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1023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3869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2381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3403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723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11588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1021195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204.60000000000002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297.60999999999996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240.05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283.58000000000004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241.00000000000003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258.17999999999995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270.28999999999996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23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78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61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101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3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273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27345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7.65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11.139999999999999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11.97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16.84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1.5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11.31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12.03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27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84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28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42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2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183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17093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9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12.009999999999998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4.9300000000000006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7.01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7.48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7.5199999999999987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73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287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229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186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8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66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849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140898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24.35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41.01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39.93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30.979999999999997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8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33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34.449999999999996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61.889999999999993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101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222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769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964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35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112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2203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321649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33.660000000000004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31.72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137.46999999999997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160.66000000000003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35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56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89.64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140.95000000000002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16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126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90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199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5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436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19574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5.3100000000000005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18.009999999999998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15.94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33.18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2.5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17.739999999999998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8.629999999999999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16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46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22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67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2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39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192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22268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5.33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6.57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4.13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11.16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2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19.5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7.9799999999999995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9.82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43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6999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1.7200000000000002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3.05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8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43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28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36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9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125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13810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2.66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6.1500000000000012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5.1400000000000015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6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4.5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5.129999999999999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6.07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4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20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25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54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2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105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5051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1.33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2.85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4.9099999999999993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9.01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1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4.3599999999999994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2.2200000000000002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1667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0.7200000000000002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157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0.22000000000000006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24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35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253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29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101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471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6687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12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35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84.350000000000009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29</v>
      </c>
      <c r="DO209" s="55" t="s">
        <v>203</v>
      </c>
    </row>
    <row r="210" spans="2:119">
      <c r="B210" s="54"/>
      <c r="C210" s="17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101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52.319999999999993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9.7200000000000024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1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3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10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213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1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3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1.42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0.45000000000000018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7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17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364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7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2.4200000000000004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0.75000000000000022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8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11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2982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8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1.5600000000000005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6.19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126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0.27000000000000007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641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1.3600000000000003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131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573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187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347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35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1287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101529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44.09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19.719999999999995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28.920000000000009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17.5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28.85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26.990000000000002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471</v>
      </c>
      <c r="D60" s="2">
        <f t="array" ref="D60">+SUM(IF(NOT(ISERROR(D6:D58)),D6:D58))</f>
        <v>1</v>
      </c>
      <c r="E60" s="2">
        <f t="array" ref="E60">+SUM(IF(NOT(ISERROR(E6:E58)),E6:E58))</f>
        <v>5</v>
      </c>
      <c r="F60" s="2">
        <f t="array" ref="F60">+SUM(IF(NOT(ISERROR(F6:F58)),F6:F58))</f>
        <v>9</v>
      </c>
      <c r="G60" s="2">
        <f t="array" ref="G60">+SUM(IF(NOT(ISERROR(G6:G58)),G6:G58))</f>
        <v>10</v>
      </c>
      <c r="H60" s="2">
        <f t="array" ref="H60">+SUM(IF(NOT(ISERROR(H6:H58)),H6:H58))</f>
        <v>4</v>
      </c>
      <c r="I60" s="2">
        <f t="array" ref="I60">+SUM(IF(NOT(ISERROR(I6:I58)),I6:I58))</f>
        <v>16</v>
      </c>
      <c r="J60" s="2">
        <f t="array" ref="J60">+SUM(IF(NOT(ISERROR(J6:J58)),J6:J58))</f>
        <v>17</v>
      </c>
      <c r="K60" s="2">
        <f t="array" ref="K60">+SUM(IF(NOT(ISERROR(K6:K58)),K6:K58))</f>
        <v>4</v>
      </c>
      <c r="L60" s="2">
        <f t="array" ref="L60">+SUM(IF(NOT(ISERROR(L6:L58)),L6:L58))</f>
        <v>15</v>
      </c>
      <c r="M60" s="2">
        <f t="array" ref="M60">+SUM(IF(NOT(ISERROR(M6:M58)),M6:M58))</f>
        <v>13</v>
      </c>
      <c r="N60" s="2">
        <f t="array" ref="N60">+SUM(IF(NOT(ISERROR(N6:N58)),N6:N58))</f>
        <v>11</v>
      </c>
      <c r="O60" s="2">
        <f t="array" ref="O60">+SUM(IF(NOT(ISERROR(O6:O58)),O6:O58))</f>
        <v>29</v>
      </c>
      <c r="P60" s="2">
        <f t="array" ref="P60">+SUM(IF(NOT(ISERROR(P6:P58)),P6:P58))</f>
        <v>14</v>
      </c>
      <c r="Q60" s="2">
        <f t="array" ref="Q60">+SUM(IF(NOT(ISERROR(Q6:Q58)),Q6:Q58))</f>
        <v>45</v>
      </c>
      <c r="R60" s="2">
        <f t="array" ref="R60">+SUM(IF(NOT(ISERROR(R6:R58)),R6:R58))</f>
        <v>79</v>
      </c>
      <c r="S60" s="2">
        <f t="array" ref="S60">+SUM(IF(NOT(ISERROR(S6:S58)),S6:S58))</f>
        <v>67</v>
      </c>
      <c r="T60" s="2">
        <f t="array" ref="T60">+SUM(IF(NOT(ISERROR(T6:T58)),T6:T58))</f>
        <v>40</v>
      </c>
      <c r="U60" s="2">
        <f t="array" ref="U60">+SUM(IF(NOT(ISERROR(U6:U58)),U6:U58))</f>
        <v>51</v>
      </c>
      <c r="V60" s="2">
        <f t="array" ref="V60">+SUM(IF(NOT(ISERROR(V6:V58)),V6:V58))</f>
        <v>41</v>
      </c>
      <c r="W60" s="2"/>
      <c r="X60" s="2">
        <f>SUM(D60:V60)</f>
        <v>471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0.21231422505307856</v>
      </c>
      <c r="E61" s="4">
        <f t="shared" si="2"/>
        <v>1.0615711252653928</v>
      </c>
      <c r="F61" s="4">
        <f t="shared" si="2"/>
        <v>1.910828025477707</v>
      </c>
      <c r="G61" s="4">
        <f t="shared" si="2"/>
        <v>2.1231422505307855</v>
      </c>
      <c r="H61" s="4">
        <f t="shared" si="2"/>
        <v>0.84925690021231426</v>
      </c>
      <c r="I61" s="4">
        <f t="shared" si="2"/>
        <v>3.397027600849257</v>
      </c>
      <c r="J61" s="4">
        <f t="shared" si="2"/>
        <v>3.6093418259023355</v>
      </c>
      <c r="K61" s="4">
        <f t="shared" si="2"/>
        <v>0.84925690021231426</v>
      </c>
      <c r="L61" s="4">
        <f t="shared" si="2"/>
        <v>3.1847133757961785</v>
      </c>
      <c r="M61" s="4">
        <f t="shared" si="2"/>
        <v>2.7600849256900215</v>
      </c>
      <c r="N61" s="4">
        <f t="shared" si="2"/>
        <v>2.335456475583864</v>
      </c>
      <c r="O61" s="4">
        <f t="shared" si="2"/>
        <v>6.1571125265392785</v>
      </c>
      <c r="P61" s="4">
        <f t="shared" si="2"/>
        <v>2.9723991507431</v>
      </c>
      <c r="Q61" s="4">
        <f t="shared" si="2"/>
        <v>9.5541401273885356</v>
      </c>
      <c r="R61" s="4">
        <f t="shared" si="2"/>
        <v>16.772823779193207</v>
      </c>
      <c r="S61" s="4">
        <f t="shared" si="2"/>
        <v>14.225053078556263</v>
      </c>
      <c r="T61" s="4">
        <f t="shared" si="2"/>
        <v>8.4925690021231421</v>
      </c>
      <c r="U61" s="4">
        <f t="shared" si="2"/>
        <v>10.828025477707007</v>
      </c>
      <c r="V61" s="4">
        <f t="shared" si="2"/>
        <v>8.7048832271762198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471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30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10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10</v>
      </c>
      <c r="P61" s="4">
        <f t="shared" si="5"/>
        <v>0</v>
      </c>
      <c r="Q61" s="4">
        <f t="shared" si="5"/>
        <v>10</v>
      </c>
      <c r="R61" s="4">
        <f t="shared" si="5"/>
        <v>20</v>
      </c>
      <c r="S61" s="4">
        <f t="shared" si="5"/>
        <v>20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17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17.647058823529413</v>
      </c>
      <c r="E61" s="4">
        <f t="shared" si="4"/>
        <v>0</v>
      </c>
      <c r="F61" s="4">
        <f t="shared" si="4"/>
        <v>0</v>
      </c>
      <c r="G61" s="4">
        <f t="shared" si="4"/>
        <v>5.8823529411764701</v>
      </c>
      <c r="H61" s="4">
        <f t="shared" si="4"/>
        <v>11.76470588235294</v>
      </c>
      <c r="I61" s="4">
        <f t="shared" si="4"/>
        <v>0</v>
      </c>
      <c r="J61" s="4">
        <f t="shared" si="4"/>
        <v>5.8823529411764701</v>
      </c>
      <c r="K61" s="4">
        <f t="shared" si="4"/>
        <v>0</v>
      </c>
      <c r="L61" s="4">
        <f t="shared" si="4"/>
        <v>5.8823529411764701</v>
      </c>
      <c r="M61" s="4">
        <f t="shared" si="4"/>
        <v>17.647058823529413</v>
      </c>
      <c r="N61" s="4">
        <f t="shared" si="4"/>
        <v>17.647058823529413</v>
      </c>
      <c r="O61" s="4">
        <f t="shared" si="4"/>
        <v>11.76470588235294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5.8823529411764701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17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11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11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9.0909090909090917</v>
      </c>
      <c r="E61" s="4">
        <f t="shared" si="4"/>
        <v>9.0909090909090917</v>
      </c>
      <c r="F61" s="4">
        <f t="shared" si="4"/>
        <v>0</v>
      </c>
      <c r="G61" s="4">
        <f t="shared" si="4"/>
        <v>9.0909090909090917</v>
      </c>
      <c r="H61" s="4">
        <f t="shared" si="4"/>
        <v>0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18.181818181818183</v>
      </c>
      <c r="M61" s="4">
        <f t="shared" si="4"/>
        <v>0</v>
      </c>
      <c r="N61" s="4">
        <f t="shared" si="4"/>
        <v>9.0909090909090917</v>
      </c>
      <c r="O61" s="4">
        <f t="shared" si="4"/>
        <v>0</v>
      </c>
      <c r="P61" s="4">
        <f t="shared" si="4"/>
        <v>9.0909090909090917</v>
      </c>
      <c r="Q61" s="4">
        <f t="shared" si="4"/>
        <v>18.181818181818183</v>
      </c>
      <c r="R61" s="4">
        <f t="shared" si="4"/>
        <v>0</v>
      </c>
      <c r="S61" s="4">
        <f t="shared" si="4"/>
        <v>9.0909090909090917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11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8"/>
  <cols>
    <col min="3" max="3" width="11.19921875" bestFit="1" customWidth="1"/>
    <col min="4" max="4" width="11.09765625" bestFit="1" customWidth="1"/>
    <col min="5" max="5" width="17.3984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8"/>
  <cols>
    <col min="7" max="7" width="10.09765625" customWidth="1"/>
    <col min="8" max="8" width="14.19921875" bestFit="1" customWidth="1"/>
    <col min="9" max="19" width="13.09765625" bestFit="1" customWidth="1"/>
    <col min="20" max="20" width="14.19921875" bestFit="1" customWidth="1"/>
    <col min="21" max="52" width="13.097656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0.314</v>
      </c>
      <c r="H272" s="23">
        <f t="array" ref="H272">AVERAGE(IF(年次別!$F272=TRANSPOSE(カレンダー!$A$2:$A$54),令和8年各保健所毎集計!$BN$20:$DN$20))</f>
        <v>2.6000000000000002E-2</v>
      </c>
      <c r="I272" s="23">
        <f t="array" ref="I272">AVERAGE(IF(年次別!$F272=TRANSPOSE(カレンダー!$A$2:$A$54),令和8年各保健所毎集計!$BN$35:$DN$35))</f>
        <v>0.58200000000000007</v>
      </c>
      <c r="J272" s="23">
        <f t="array" ref="J272">AVERAGE(IF(年次別!$F272=TRANSPOSE(カレンダー!$A$2:$A$54),令和8年各保健所毎集計!$BN$36:$DN$36))</f>
        <v>0.12999999999999998</v>
      </c>
      <c r="K272" s="23">
        <f t="array" ref="K272">AVERAGE(IF(年次別!$F272=TRANSPOSE(カレンダー!$A$2:$A$54),令和8年各保健所毎集計!$BN$51:$DN$51))</f>
        <v>0.24199999999999999</v>
      </c>
      <c r="L272" s="23">
        <f t="array" ref="L272">AVERAGE(IF(年次別!$F272=TRANSPOSE(カレンダー!$A$2:$A$54),令和8年各保健所毎集計!$BN$52:$DN$52))</f>
        <v>0.24399999999999999</v>
      </c>
      <c r="M272" s="23">
        <f t="array" ref="M272">AVERAGE(IF(年次別!$F272=TRANSPOSE(カレンダー!$A$2:$A$54),令和8年各保健所毎集計!$BN$67:$DN$67))</f>
        <v>0.31</v>
      </c>
      <c r="N272" s="23">
        <f t="array" ref="N272">AVERAGE(IF(年次別!$F272=TRANSPOSE(カレンダー!$A$2:$A$54),令和8年各保健所毎集計!$BN$68:$DN$68))</f>
        <v>1.032</v>
      </c>
      <c r="O272" s="23">
        <f t="array" ref="O272">AVERAGE(IF(年次別!$F272=TRANSPOSE(カレンダー!$A$2:$A$54),令和8年各保健所毎集計!$BN$83:$DN$83))</f>
        <v>1.526</v>
      </c>
      <c r="P272" s="23">
        <f t="array" ref="P272">AVERAGE(IF(年次別!$F272=TRANSPOSE(カレンダー!$A$2:$A$54),令和8年各保健所毎集計!$BN$84:$DN$84))</f>
        <v>1.964</v>
      </c>
      <c r="Q272" s="23">
        <f t="array" ref="Q272">AVERAGE(IF(年次別!$F272=TRANSPOSE(カレンダー!$A$2:$A$54),令和8年各保健所毎集計!$BN$99:$DN$99))</f>
        <v>0.10200000000000001</v>
      </c>
      <c r="R272" s="23">
        <f t="array" ref="R272">AVERAGE(IF(年次別!$F272=TRANSPOSE(カレンダー!$A$2:$A$54),令和8年各保健所毎集計!$BN$100:$DN$100))</f>
        <v>0.16</v>
      </c>
      <c r="S272" s="23">
        <f t="array" ref="S272">AVERAGE(IF(年次別!$F272=TRANSPOSE(カレンダー!$A$2:$A$54),令和8年各保健所毎集計!$BN$115:$DN$115))</f>
        <v>0.80800000000000005</v>
      </c>
      <c r="T272" s="23">
        <f t="array" ref="T272">AVERAGE(IF(年次別!$F272=TRANSPOSE(カレンダー!$A$2:$A$54),令和8年各保健所毎集計!$BN$116:$DN$116))</f>
        <v>0.94600000000000006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2.6000000000000002E-2</v>
      </c>
      <c r="W272" s="23">
        <f t="array" ref="W272">AVERAGE(IF(年次別!$F272=TRANSPOSE(カレンダー!$A$2:$A$54),令和8年各保健所毎集計!$BN$147:$DN$147))</f>
        <v>0.11799999999999999</v>
      </c>
      <c r="X272" s="23">
        <f t="array" ref="X272">AVERAGE(IF(年次別!$F272=TRANSPOSE(カレンダー!$A$2:$A$54),令和8年各保健所毎集計!$BN$148:$DN$148))</f>
        <v>0.14399999999999999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0.28399999999999997</v>
      </c>
      <c r="AD272" s="23">
        <f t="array" ref="AD272">AVERAGE(IF(年次別!$F272=TRANSPOSE(カレンダー!$A$2:$A$54),令和8年各保健所毎集計!$BN$164:$DN$164))</f>
        <v>0.21800000000000003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1.6E-2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4.0000000000000001E-3</v>
      </c>
      <c r="AK272" s="23">
        <f t="array" ref="AK272">AVERAGE(IF(年次別!$F272=TRANSPOSE(カレンダー!$A$2:$A$54),令和8年各保健所毎集計!$BN$211:$DN$211))</f>
        <v>1.4219999999999999</v>
      </c>
      <c r="AL272" s="23">
        <f t="array" ref="AL272">AVERAGE(IF(年次別!$F272=TRANSPOSE(カレンダー!$A$2:$A$54),令和8年各保健所毎集計!$BN$212:$DN$212))</f>
        <v>0.19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8.0000000000000002E-3</v>
      </c>
      <c r="AQ272" s="23">
        <f t="array" ref="AQ272">AVERAGE(IF(年次別!$F272=TRANSPOSE(カレンダー!$A$2:$A$54),令和8年各保健所毎集計!$BN$243:$DN$243))</f>
        <v>2.8000000000000004E-2</v>
      </c>
      <c r="AR272" s="23">
        <f t="array" ref="AR272">AVERAGE(IF(年次別!$F272=TRANSPOSE(カレンダー!$A$2:$A$54),令和8年各保健所毎集計!$BN$244:$DN$244))</f>
        <v>1.6E-2</v>
      </c>
      <c r="AS272" s="23">
        <f t="array" ref="AS272">AVERAGE(IF(年次別!$F272=TRANSPOSE(カレンダー!$A$2:$A$54),令和8年各保健所毎集計!$BN$259:$DN$259))</f>
        <v>2.8000000000000004E-2</v>
      </c>
      <c r="AT272" s="23">
        <f t="array" ref="AT272">AVERAGE(IF(年次別!$F272=TRANSPOSE(カレンダー!$A$2:$A$54),令和8年各保健所毎集計!$BN$260:$DN$260))</f>
        <v>8.2000000000000003E-2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4.0000000000000001E-3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1.4000000000000002E-2</v>
      </c>
      <c r="BA272" s="23">
        <f t="array" ref="BA272">AVERAGE(IF(年次別!$F272=TRANSPOSE(カレンダー!$A$2:$A$54),令和8年各保健所毎集計!$BN$307:$DN$307))</f>
        <v>6.8000000000000005E-2</v>
      </c>
      <c r="BB272" s="23">
        <f t="array" ref="BB272">AVERAGE(IF(年次別!$F272=TRANSPOSE(カレンダー!$A$2:$A$54),令和8年各保健所毎集計!$BN$308:$DN$308))</f>
        <v>0.2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8"/>
  <cols>
    <col min="3" max="3" width="18.19921875" customWidth="1"/>
    <col min="4" max="9" width="9.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.6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23318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.6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363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183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.6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849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3738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.6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436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.6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192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.6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43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.6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125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.6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105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.6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.6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.6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471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.6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10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.6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17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.6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11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.6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.6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.2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1287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8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57495</v>
      </c>
      <c r="D60" s="2">
        <f t="array" ref="D60">SUM(IF(NOT(ISERROR(D6:D58)),D6:D58))</f>
        <v>4922</v>
      </c>
      <c r="E60" s="2">
        <f t="array" ref="E60">SUM(IF(NOT(ISERROR(E6:E58)),E6:E58))</f>
        <v>17250</v>
      </c>
      <c r="F60" s="2">
        <f t="array" ref="F60">SUM(IF(NOT(ISERROR(F6:F58)),F6:F58))</f>
        <v>9184</v>
      </c>
      <c r="G60" s="2">
        <f t="array" ref="G60">SUM(IF(NOT(ISERROR(G6:G58)),G6:G58))</f>
        <v>5080</v>
      </c>
      <c r="H60" s="2">
        <f t="array" ref="H60">SUM(IF(NOT(ISERROR(H6:H58)),H6:H58))</f>
        <v>1973</v>
      </c>
      <c r="I60" s="2">
        <f t="array" ref="I60">SUM(IF(NOT(ISERROR(I6:I58)),I6:I58))</f>
        <v>2844</v>
      </c>
      <c r="J60" s="2">
        <f t="array" ref="J60">SUM(IF(NOT(ISERROR(J6:J58)),J6:J58))</f>
        <v>2947</v>
      </c>
      <c r="K60" s="2">
        <f t="array" ref="K60">SUM(IF(NOT(ISERROR(K6:K58)),K6:K58))</f>
        <v>2809</v>
      </c>
      <c r="L60" s="2">
        <f t="array" ref="L60">SUM(IF(NOT(ISERROR(L6:L58)),L6:L58))</f>
        <v>2662</v>
      </c>
      <c r="M60" s="2">
        <f t="array" ref="M60">SUM(IF(NOT(ISERROR(M6:M58)),M6:M58))</f>
        <v>2574</v>
      </c>
      <c r="N60" s="2">
        <f t="array" ref="N60">SUM(IF(NOT(ISERROR(N6:N58)),N6:N58))</f>
        <v>2885</v>
      </c>
      <c r="O60" s="2">
        <f t="array" ref="O60">SUM(IF(NOT(ISERROR(O6:O58)),O6:O58))</f>
        <v>2365</v>
      </c>
      <c r="P60" s="2">
        <f>+SUM(D60:O60)</f>
        <v>57495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8.5607444125576144</v>
      </c>
      <c r="E61" s="4">
        <f t="shared" si="2"/>
        <v>30.002608922515002</v>
      </c>
      <c r="F61" s="4">
        <f t="shared" si="2"/>
        <v>15.973562918514652</v>
      </c>
      <c r="G61" s="4">
        <f t="shared" si="2"/>
        <v>8.8355509174710836</v>
      </c>
      <c r="H61" s="4">
        <f t="shared" si="2"/>
        <v>3.4316027480650488</v>
      </c>
      <c r="I61" s="4">
        <f t="shared" si="2"/>
        <v>4.946517088442473</v>
      </c>
      <c r="J61" s="4">
        <f t="shared" si="2"/>
        <v>5.1256631011392297</v>
      </c>
      <c r="K61" s="4">
        <f t="shared" si="2"/>
        <v>4.8856422297591093</v>
      </c>
      <c r="L61" s="4">
        <f t="shared" si="2"/>
        <v>4.6299678232889816</v>
      </c>
      <c r="M61" s="4">
        <f t="shared" si="2"/>
        <v>4.4769110357422388</v>
      </c>
      <c r="N61" s="4">
        <f t="shared" ref="N61:O61" si="3">N60/$C$60*100</f>
        <v>5.0178276371858423</v>
      </c>
      <c r="O61" s="4">
        <f t="shared" si="3"/>
        <v>4.1134011653187228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57495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11588</v>
      </c>
      <c r="D60" s="2">
        <f t="array" ref="D60">+SUM(IF(NOT(ISERROR(D6:D57)),D6:D57))</f>
        <v>91</v>
      </c>
      <c r="E60" s="2">
        <f t="array" ref="E60">+SUM(IF(NOT(ISERROR(E6:E57)),E6:E57))</f>
        <v>109</v>
      </c>
      <c r="F60" s="2">
        <f t="array" ref="F60">+SUM(IF(NOT(ISERROR(F6:F57)),F6:F57))</f>
        <v>359</v>
      </c>
      <c r="G60" s="2">
        <f t="array" ref="G60">+SUM(IF(NOT(ISERROR(G6:G57)),G6:G57))</f>
        <v>413</v>
      </c>
      <c r="H60" s="2">
        <f t="array" ref="H60">+SUM(IF(NOT(ISERROR(H6:H57)),H6:H57))</f>
        <v>452</v>
      </c>
      <c r="I60" s="2">
        <f t="array" ref="I60">+SUM(IF(NOT(ISERROR(I6:I57)),I6:I57))</f>
        <v>529</v>
      </c>
      <c r="J60" s="2">
        <f t="array" ref="J60">+SUM(IF(NOT(ISERROR(J6:J57)),J6:J57))</f>
        <v>590</v>
      </c>
      <c r="K60" s="2">
        <f t="array" ref="K60">+SUM(IF(NOT(ISERROR(K6:K57)),K6:K57))</f>
        <v>602</v>
      </c>
      <c r="L60" s="2">
        <f t="array" ref="L60">+SUM(IF(NOT(ISERROR(L6:L57)),L6:L57))</f>
        <v>557</v>
      </c>
      <c r="M60" s="2">
        <f t="array" ref="M60">+SUM(IF(NOT(ISERROR(M6:M57)),M6:M57))</f>
        <v>567</v>
      </c>
      <c r="N60" s="2">
        <f t="array" ref="N60">+SUM(IF(NOT(ISERROR(N6:N57)),N6:N57))</f>
        <v>482</v>
      </c>
      <c r="O60" s="2">
        <f t="array" ref="O60">+SUM(IF(NOT(ISERROR(O6:O57)),O6:O57))</f>
        <v>2094</v>
      </c>
      <c r="P60" s="2">
        <f t="array" ref="P60">+SUM(IF(NOT(ISERROR(P6:P57)),P6:P57))</f>
        <v>949</v>
      </c>
      <c r="Q60" s="2">
        <f t="array" ref="Q60">+SUM(IF(NOT(ISERROR(Q6:Q57)),Q6:Q57))</f>
        <v>1070</v>
      </c>
      <c r="R60" s="2">
        <f t="array" ref="R60">+SUM(IF(NOT(ISERROR(R6:R57)),R6:R57))</f>
        <v>897</v>
      </c>
      <c r="S60" s="2">
        <f t="array" ref="S60">+SUM(IF(NOT(ISERROR(S6:S57)),S6:S57))</f>
        <v>741</v>
      </c>
      <c r="T60" s="2">
        <f t="array" ref="T60">+SUM(IF(NOT(ISERROR(T6:T57)),T6:T57))</f>
        <v>428</v>
      </c>
      <c r="U60" s="2">
        <f t="array" ref="U60">+SUM(IF(NOT(ISERROR(U6:U57)),U6:U57))</f>
        <v>268</v>
      </c>
      <c r="V60" s="2">
        <f t="array" ref="V60">+SUM(IF(NOT(ISERROR(V6:V57)),V6:V57))</f>
        <v>196</v>
      </c>
      <c r="W60" s="2">
        <f t="array" ref="W60">+SUM(IF(NOT(ISERROR(W6:W57)),W6:W57))</f>
        <v>194</v>
      </c>
      <c r="X60" s="2"/>
      <c r="Y60" s="2">
        <f>+SUM(D60:W60)</f>
        <v>11588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0.78529513289609942</v>
      </c>
      <c r="E61" s="4">
        <f t="shared" si="4"/>
        <v>0.94062823610631696</v>
      </c>
      <c r="F61" s="4">
        <f t="shared" si="4"/>
        <v>3.0980324473593375</v>
      </c>
      <c r="G61" s="4">
        <f t="shared" si="4"/>
        <v>3.5640317569899898</v>
      </c>
      <c r="H61" s="4">
        <f t="shared" si="4"/>
        <v>3.9005868139454605</v>
      </c>
      <c r="I61" s="4">
        <f t="shared" si="4"/>
        <v>4.5650673110113917</v>
      </c>
      <c r="J61" s="4">
        <f t="shared" si="4"/>
        <v>5.0914739385571286</v>
      </c>
      <c r="K61" s="4">
        <f t="shared" si="4"/>
        <v>5.195029340697273</v>
      </c>
      <c r="L61" s="4">
        <f t="shared" si="4"/>
        <v>4.8066965826717292</v>
      </c>
      <c r="M61" s="4">
        <f t="shared" si="4"/>
        <v>4.8929927511218505</v>
      </c>
      <c r="N61" s="4">
        <f t="shared" si="4"/>
        <v>4.1594753192958231</v>
      </c>
      <c r="O61" s="4">
        <f t="shared" si="4"/>
        <v>18.070417673455299</v>
      </c>
      <c r="P61" s="4">
        <f t="shared" si="4"/>
        <v>8.1895063859164647</v>
      </c>
      <c r="Q61" s="4">
        <f t="shared" si="4"/>
        <v>9.2336900241629269</v>
      </c>
      <c r="R61" s="4">
        <f t="shared" si="4"/>
        <v>7.7407663099758368</v>
      </c>
      <c r="S61" s="4">
        <f t="shared" si="4"/>
        <v>6.394546082153953</v>
      </c>
      <c r="T61" s="4">
        <f t="shared" si="4"/>
        <v>3.6934760096651713</v>
      </c>
      <c r="U61" s="4">
        <f t="shared" si="4"/>
        <v>2.3127373144632379</v>
      </c>
      <c r="V61" s="4">
        <f t="shared" si="4"/>
        <v>1.691404901622368</v>
      </c>
      <c r="W61" s="4">
        <f t="shared" si="4"/>
        <v>1.6741456679323439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11588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11588</v>
      </c>
      <c r="D123" s="2">
        <f t="array" ref="D123">SUM(IF(NOT(ISERROR(D69:D121)),D69:D121))</f>
        <v>200</v>
      </c>
      <c r="E123" s="2">
        <f t="array" ref="E123">SUM(IF(NOT(ISERROR(E69:E121)),E69:E121))</f>
        <v>1753</v>
      </c>
      <c r="F123" s="2">
        <f t="array" ref="F123">SUM(IF(NOT(ISERROR(F69:F121)),F69:F121))</f>
        <v>2798</v>
      </c>
      <c r="G123" s="2">
        <f t="array" ref="G123">SUM(IF(NOT(ISERROR(G69:G121)),G69:G121))</f>
        <v>2094</v>
      </c>
      <c r="H123" s="2">
        <f t="array" ref="H123">SUM(IF(NOT(ISERROR(H69:H121)),H69:H121))</f>
        <v>949</v>
      </c>
      <c r="I123" s="2">
        <f t="array" ref="I123">SUM(IF(NOT(ISERROR(I69:I121)),I69:I121))</f>
        <v>1070</v>
      </c>
      <c r="J123" s="2">
        <f t="array" ref="J123">SUM(IF(NOT(ISERROR(J69:J121)),J69:J121))</f>
        <v>897</v>
      </c>
      <c r="K123" s="2">
        <f t="array" ref="K123">SUM(IF(NOT(ISERROR(K69:K121)),K69:K121))</f>
        <v>741</v>
      </c>
      <c r="L123" s="2">
        <f t="array" ref="L123">SUM(IF(NOT(ISERROR(L69:L121)),L69:L121))</f>
        <v>428</v>
      </c>
      <c r="M123" s="2">
        <f t="array" ref="M123">SUM(IF(NOT(ISERROR(M69:M121)),M69:M121))</f>
        <v>658</v>
      </c>
      <c r="N123" s="2"/>
      <c r="O123" s="2">
        <f>+SUM(D123:M123)</f>
        <v>11588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1.7259233690024161</v>
      </c>
      <c r="E124" s="3">
        <f t="shared" si="32"/>
        <v>15.127718329306179</v>
      </c>
      <c r="F124" s="3">
        <f t="shared" si="32"/>
        <v>24.145667932343802</v>
      </c>
      <c r="G124" s="3">
        <f t="shared" si="32"/>
        <v>18.070417673455299</v>
      </c>
      <c r="H124" s="3">
        <f t="shared" si="32"/>
        <v>8.1895063859164647</v>
      </c>
      <c r="I124" s="3">
        <f t="shared" si="32"/>
        <v>9.2336900241629269</v>
      </c>
      <c r="J124" s="3">
        <f t="shared" si="32"/>
        <v>7.7407663099758368</v>
      </c>
      <c r="K124" s="3">
        <f t="shared" si="32"/>
        <v>6.394546082153953</v>
      </c>
      <c r="L124" s="3">
        <f t="shared" si="32"/>
        <v>3.6934760096651713</v>
      </c>
      <c r="M124" s="3">
        <f t="shared" si="32"/>
        <v>5.6782878840179496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11588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1287</v>
      </c>
      <c r="D60" s="2">
        <f t="array" ref="D60">+SUM(IF(NOT(ISERROR(D6:D57)),D6:D57))</f>
        <v>32</v>
      </c>
      <c r="E60" s="2">
        <f t="array" ref="E60">+SUM(IF(NOT(ISERROR(E6:E57)),E6:E57))</f>
        <v>53</v>
      </c>
      <c r="F60" s="2">
        <f t="array" ref="F60">+SUM(IF(NOT(ISERROR(F6:F57)),F6:F57))</f>
        <v>110</v>
      </c>
      <c r="G60" s="2">
        <f t="array" ref="G60">+SUM(IF(NOT(ISERROR(G6:G57)),G6:G57))</f>
        <v>77</v>
      </c>
      <c r="H60" s="2">
        <f t="array" ref="H60">+SUM(IF(NOT(ISERROR(H6:H57)),H6:H57))</f>
        <v>75</v>
      </c>
      <c r="I60" s="2">
        <f t="array" ref="I60">+SUM(IF(NOT(ISERROR(I6:I57)),I6:I57))</f>
        <v>58</v>
      </c>
      <c r="J60" s="2">
        <f t="array" ref="J60">+SUM(IF(NOT(ISERROR(J6:J57)),J6:J57))</f>
        <v>54</v>
      </c>
      <c r="K60" s="2">
        <f t="array" ref="K60">+SUM(IF(NOT(ISERROR(K6:K57)),K6:K57))</f>
        <v>57</v>
      </c>
      <c r="L60" s="2">
        <f t="array" ref="L60">+SUM(IF(NOT(ISERROR(L6:L57)),L6:L57))</f>
        <v>38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136</v>
      </c>
      <c r="P60" s="2">
        <f t="array" ref="P60">+SUM(IF(NOT(ISERROR(P6:P57)),P6:P57))</f>
        <v>39</v>
      </c>
      <c r="Q60" s="2">
        <f t="array" ref="Q60">+SUM(IF(NOT(ISERROR(Q6:Q57)),Q6:Q57))</f>
        <v>71</v>
      </c>
      <c r="R60" s="2">
        <f t="array" ref="R60">+SUM(IF(NOT(ISERROR(R6:R57)),R6:R57))</f>
        <v>87</v>
      </c>
      <c r="S60" s="2">
        <f t="array" ref="S60">+SUM(IF(NOT(ISERROR(S6:S57)),S6:S57))</f>
        <v>79</v>
      </c>
      <c r="T60" s="2">
        <f t="array" ref="T60">+SUM(IF(NOT(ISERROR(T6:T57)),T6:T57))</f>
        <v>66</v>
      </c>
      <c r="U60" s="2">
        <f t="array" ref="U60">+SUM(IF(NOT(ISERROR(U6:U57)),U6:U57))</f>
        <v>59</v>
      </c>
      <c r="V60" s="2">
        <f t="array" ref="V60">+SUM(IF(NOT(ISERROR(V6:V57)),V6:V57))</f>
        <v>69</v>
      </c>
      <c r="W60" s="2">
        <f t="array" ref="W60">+SUM(IF(NOT(ISERROR(W6:W57)),W6:W57))</f>
        <v>66</v>
      </c>
      <c r="X60" s="2"/>
      <c r="Y60" s="2">
        <f>+SUM(D60:W60)</f>
        <v>1287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2.4864024864024863</v>
      </c>
      <c r="E61" s="4">
        <f t="shared" si="4"/>
        <v>4.1181041181041182</v>
      </c>
      <c r="F61" s="4">
        <f t="shared" si="4"/>
        <v>8.5470085470085468</v>
      </c>
      <c r="G61" s="4">
        <f t="shared" si="4"/>
        <v>5.982905982905983</v>
      </c>
      <c r="H61" s="4">
        <f t="shared" si="4"/>
        <v>5.8275058275058269</v>
      </c>
      <c r="I61" s="4">
        <f t="shared" si="4"/>
        <v>4.5066045066045062</v>
      </c>
      <c r="J61" s="4">
        <f t="shared" si="4"/>
        <v>4.1958041958041958</v>
      </c>
      <c r="K61" s="4">
        <f t="shared" si="4"/>
        <v>4.4289044289044286</v>
      </c>
      <c r="L61" s="4">
        <f t="shared" si="4"/>
        <v>2.9526029526029527</v>
      </c>
      <c r="M61" s="4">
        <f t="shared" si="4"/>
        <v>2.7972027972027971</v>
      </c>
      <c r="N61" s="4">
        <f t="shared" si="4"/>
        <v>1.9425019425019423</v>
      </c>
      <c r="O61" s="4">
        <f t="shared" si="4"/>
        <v>10.567210567210568</v>
      </c>
      <c r="P61" s="4">
        <f t="shared" si="4"/>
        <v>3.0303030303030303</v>
      </c>
      <c r="Q61" s="4">
        <f t="shared" si="4"/>
        <v>5.5167055167055166</v>
      </c>
      <c r="R61" s="4">
        <f t="shared" si="4"/>
        <v>6.7599067599067597</v>
      </c>
      <c r="S61" s="4">
        <f t="shared" si="4"/>
        <v>6.1383061383061381</v>
      </c>
      <c r="T61" s="4">
        <f t="shared" si="4"/>
        <v>5.1282051282051277</v>
      </c>
      <c r="U61" s="4">
        <f t="shared" si="4"/>
        <v>4.5843045843045838</v>
      </c>
      <c r="V61" s="4">
        <f t="shared" si="4"/>
        <v>5.3613053613053614</v>
      </c>
      <c r="W61" s="4">
        <f t="shared" si="4"/>
        <v>5.1282051282051277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1287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1287</v>
      </c>
      <c r="D123" s="2">
        <f t="array" ref="D123">SUM(IF(NOT(ISERROR(D69:D121)),D69:D121))</f>
        <v>85</v>
      </c>
      <c r="E123" s="2">
        <f t="array" ref="E123">SUM(IF(NOT(ISERROR(E69:E121)),E69:E121))</f>
        <v>320</v>
      </c>
      <c r="F123" s="2">
        <f t="array" ref="F123">SUM(IF(NOT(ISERROR(F69:F121)),F69:F121))</f>
        <v>210</v>
      </c>
      <c r="G123" s="2">
        <f t="array" ref="G123">SUM(IF(NOT(ISERROR(G69:G121)),G69:G121))</f>
        <v>136</v>
      </c>
      <c r="H123" s="2">
        <f t="array" ref="H123">SUM(IF(NOT(ISERROR(H69:H121)),H69:H121))</f>
        <v>39</v>
      </c>
      <c r="I123" s="2">
        <f t="array" ref="I123">SUM(IF(NOT(ISERROR(I69:I121)),I69:I121))</f>
        <v>71</v>
      </c>
      <c r="J123" s="2">
        <f t="array" ref="J123">SUM(IF(NOT(ISERROR(J69:J121)),J69:J121))</f>
        <v>87</v>
      </c>
      <c r="K123" s="2">
        <f t="array" ref="K123">SUM(IF(NOT(ISERROR(K69:K121)),K69:K121))</f>
        <v>79</v>
      </c>
      <c r="L123" s="2">
        <f t="array" ref="L123">SUM(IF(NOT(ISERROR(L69:L121)),L69:L121))</f>
        <v>66</v>
      </c>
      <c r="M123" s="2">
        <f t="array" ref="M123">SUM(IF(NOT(ISERROR(M69:M121)),M69:M121))</f>
        <v>194</v>
      </c>
      <c r="N123" s="2"/>
      <c r="O123" s="2">
        <f>+SUM(D123:M123)</f>
        <v>1287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6.6045066045066045</v>
      </c>
      <c r="E124" s="3">
        <f t="shared" si="19"/>
        <v>24.864024864024863</v>
      </c>
      <c r="F124" s="3">
        <f t="shared" si="19"/>
        <v>16.317016317016318</v>
      </c>
      <c r="G124" s="3">
        <f t="shared" si="19"/>
        <v>10.567210567210568</v>
      </c>
      <c r="H124" s="3">
        <f t="shared" si="19"/>
        <v>3.0303030303030303</v>
      </c>
      <c r="I124" s="3">
        <f t="shared" si="19"/>
        <v>5.5167055167055166</v>
      </c>
      <c r="J124" s="3">
        <f t="shared" si="19"/>
        <v>6.7599067599067597</v>
      </c>
      <c r="K124" s="3">
        <f t="shared" si="19"/>
        <v>6.1383061383061381</v>
      </c>
      <c r="L124" s="3">
        <f t="shared" si="19"/>
        <v>5.1282051282051277</v>
      </c>
      <c r="M124" s="3">
        <f t="shared" si="19"/>
        <v>15.073815073815075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1287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273</v>
      </c>
      <c r="D60" s="2">
        <f t="array" ref="D60">+SUM(IF(NOT(ISERROR(D6:D57)),D6:D57))</f>
        <v>51</v>
      </c>
      <c r="E60" s="2">
        <f t="array" ref="E60">+SUM(IF(NOT(ISERROR(E6:E57)),E6:E57))</f>
        <v>93</v>
      </c>
      <c r="F60" s="2">
        <f t="array" ref="F60">+SUM(IF(NOT(ISERROR(F6:F57)),F6:F57))</f>
        <v>76</v>
      </c>
      <c r="G60" s="2">
        <f t="array" ref="G60">+SUM(IF(NOT(ISERROR(G6:G57)),G6:G57))</f>
        <v>31</v>
      </c>
      <c r="H60" s="2">
        <f t="array" ref="H60">+SUM(IF(NOT(ISERROR(H6:H57)),H6:H57))</f>
        <v>14</v>
      </c>
      <c r="I60" s="2">
        <f t="array" ref="I60">+SUM(IF(NOT(ISERROR(I6:I57)),I6:I57))</f>
        <v>3</v>
      </c>
      <c r="J60" s="2">
        <f t="array" ref="J60">+SUM(IF(NOT(ISERROR(J6:J57)),J6:J57))</f>
        <v>2</v>
      </c>
      <c r="K60" s="2">
        <f t="array" ref="K60">+SUM(IF(NOT(ISERROR(K6:K57)),K6:K57))</f>
        <v>0</v>
      </c>
      <c r="L60" s="2">
        <f t="array" ref="L60">+SUM(IF(NOT(ISERROR(L6:L57)),L6:L57))</f>
        <v>1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273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18.681318681318682</v>
      </c>
      <c r="E61" s="4">
        <f t="shared" si="4"/>
        <v>34.065934065934066</v>
      </c>
      <c r="F61" s="4">
        <f t="shared" si="4"/>
        <v>27.838827838827839</v>
      </c>
      <c r="G61" s="4">
        <f t="shared" si="4"/>
        <v>11.355311355311356</v>
      </c>
      <c r="H61" s="4">
        <f t="shared" si="4"/>
        <v>5.1282051282051277</v>
      </c>
      <c r="I61" s="4">
        <f t="shared" si="4"/>
        <v>1.098901098901099</v>
      </c>
      <c r="J61" s="4">
        <f t="shared" si="4"/>
        <v>0.73260073260073255</v>
      </c>
      <c r="K61" s="4">
        <f t="shared" si="4"/>
        <v>0</v>
      </c>
      <c r="L61" s="4">
        <f t="shared" si="4"/>
        <v>0.36630036630036628</v>
      </c>
      <c r="M61" s="4">
        <f t="shared" si="4"/>
        <v>0.36630036630036628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0.36630036630036628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273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18.681318681318682</v>
      </c>
      <c r="E68">
        <f>E61</f>
        <v>34.065934065934066</v>
      </c>
      <c r="F68">
        <f>F61</f>
        <v>27.838827838827839</v>
      </c>
      <c r="G68">
        <f>G61</f>
        <v>11.355311355311356</v>
      </c>
      <c r="H68">
        <f>H61</f>
        <v>5.1282051282051277</v>
      </c>
      <c r="I68">
        <f>SUM(I61:Q61)</f>
        <v>2.9304029304029307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0005061</cp:lastModifiedBy>
  <cp:lastPrinted>2026-06-18T00:47:46Z</cp:lastPrinted>
  <dcterms:created xsi:type="dcterms:W3CDTF">2019-07-19T07:58:40Z</dcterms:created>
  <dcterms:modified xsi:type="dcterms:W3CDTF">2026-06-18T00:59:51Z</dcterms:modified>
</cp:coreProperties>
</file>